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s\2-MS\My MS\France\1- Academics\Courses\Spring 2021\Radio Frequency\Project 1\Final Documents\"/>
    </mc:Choice>
  </mc:AlternateContent>
  <bookViews>
    <workbookView xWindow="0" yWindow="0" windowWidth="25125" windowHeight="12435"/>
  </bookViews>
  <sheets>
    <sheet name="APs database" sheetId="1" r:id="rId1"/>
    <sheet name="Measuring point (MP) database" sheetId="2" r:id="rId2"/>
    <sheet name="APs availability at MPs" sheetId="3" r:id="rId3"/>
    <sheet name="Estimated positioning" sheetId="7" r:id="rId4"/>
    <sheet name="MP power values combined data" sheetId="4" r:id="rId5"/>
    <sheet name="Nsf and Nmf for AP derivation" sheetId="5" r:id="rId6"/>
    <sheet name="Calculating d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9" i="5" l="1"/>
  <c r="N239" i="5"/>
  <c r="G239" i="5"/>
  <c r="O238" i="5"/>
  <c r="D238" i="5" s="1"/>
  <c r="N238" i="5"/>
  <c r="G238" i="5"/>
  <c r="B238" i="5"/>
  <c r="F238" i="5" s="1"/>
  <c r="H238" i="5" s="1"/>
  <c r="O237" i="5"/>
  <c r="D236" i="5" s="1"/>
  <c r="N237" i="5"/>
  <c r="G237" i="5"/>
  <c r="O236" i="5"/>
  <c r="N236" i="5"/>
  <c r="G236" i="5"/>
  <c r="O235" i="5"/>
  <c r="B235" i="5" s="1"/>
  <c r="F235" i="5" s="1"/>
  <c r="H235" i="5" s="1"/>
  <c r="N235" i="5"/>
  <c r="G235" i="5"/>
  <c r="D235" i="5"/>
  <c r="O234" i="5"/>
  <c r="B236" i="5" s="1"/>
  <c r="N234" i="5"/>
  <c r="G234" i="5"/>
  <c r="D234" i="5"/>
  <c r="B234" i="5"/>
  <c r="F234" i="5" s="1"/>
  <c r="H234" i="5" s="1"/>
  <c r="G232" i="5"/>
  <c r="D232" i="5"/>
  <c r="B232" i="5"/>
  <c r="F232" i="5" s="1"/>
  <c r="H232" i="5" s="1"/>
  <c r="G231" i="5"/>
  <c r="G230" i="5"/>
  <c r="D230" i="5"/>
  <c r="B230" i="5"/>
  <c r="F230" i="5" s="1"/>
  <c r="H230" i="5" s="1"/>
  <c r="G229" i="5"/>
  <c r="D229" i="5"/>
  <c r="B229" i="5"/>
  <c r="F229" i="5" s="1"/>
  <c r="H229" i="5" s="1"/>
  <c r="G228" i="5"/>
  <c r="O227" i="5"/>
  <c r="D231" i="5" s="1"/>
  <c r="N227" i="5"/>
  <c r="G227" i="5"/>
  <c r="B227" i="5"/>
  <c r="F227" i="5" s="1"/>
  <c r="H227" i="5" s="1"/>
  <c r="O226" i="5"/>
  <c r="N226" i="5"/>
  <c r="G226" i="5"/>
  <c r="B226" i="5"/>
  <c r="O225" i="5"/>
  <c r="D227" i="5" s="1"/>
  <c r="N225" i="5"/>
  <c r="G225" i="5"/>
  <c r="B225" i="5"/>
  <c r="O224" i="5"/>
  <c r="D225" i="5" s="1"/>
  <c r="N224" i="5"/>
  <c r="G224" i="5"/>
  <c r="B224" i="5"/>
  <c r="O223" i="5"/>
  <c r="D223" i="5" s="1"/>
  <c r="N223" i="5"/>
  <c r="G223" i="5"/>
  <c r="B223" i="5"/>
  <c r="F223" i="5" s="1"/>
  <c r="H223" i="5" s="1"/>
  <c r="O222" i="5"/>
  <c r="D221" i="5" s="1"/>
  <c r="N222" i="5"/>
  <c r="G222" i="5"/>
  <c r="O221" i="5"/>
  <c r="N221" i="5"/>
  <c r="G221" i="5"/>
  <c r="O220" i="5"/>
  <c r="B228" i="5" s="1"/>
  <c r="N220" i="5"/>
  <c r="G220" i="5"/>
  <c r="D220" i="5"/>
  <c r="O219" i="5"/>
  <c r="B231" i="5" s="1"/>
  <c r="F231" i="5" s="1"/>
  <c r="H231" i="5" s="1"/>
  <c r="N219" i="5"/>
  <c r="G219" i="5"/>
  <c r="D219" i="5"/>
  <c r="B219" i="5"/>
  <c r="F219" i="5" s="1"/>
  <c r="H219" i="5" s="1"/>
  <c r="G217" i="5"/>
  <c r="D217" i="5"/>
  <c r="B217" i="5"/>
  <c r="F217" i="5" s="1"/>
  <c r="H217" i="5" s="1"/>
  <c r="G216" i="5"/>
  <c r="G215" i="5"/>
  <c r="D215" i="5"/>
  <c r="B215" i="5"/>
  <c r="F215" i="5" s="1"/>
  <c r="H215" i="5" s="1"/>
  <c r="G214" i="5"/>
  <c r="D214" i="5"/>
  <c r="B214" i="5"/>
  <c r="F214" i="5" s="1"/>
  <c r="H214" i="5" s="1"/>
  <c r="G213" i="5"/>
  <c r="O212" i="5"/>
  <c r="D216" i="5" s="1"/>
  <c r="N212" i="5"/>
  <c r="G212" i="5"/>
  <c r="B212" i="5"/>
  <c r="O211" i="5"/>
  <c r="N211" i="5"/>
  <c r="G211" i="5"/>
  <c r="B211" i="5"/>
  <c r="O210" i="5"/>
  <c r="D213" i="5" s="1"/>
  <c r="N210" i="5"/>
  <c r="G210" i="5"/>
  <c r="B210" i="5"/>
  <c r="O209" i="5"/>
  <c r="D210" i="5" s="1"/>
  <c r="N209" i="5"/>
  <c r="G209" i="5"/>
  <c r="B209" i="5"/>
  <c r="O208" i="5"/>
  <c r="D208" i="5" s="1"/>
  <c r="N208" i="5"/>
  <c r="G208" i="5"/>
  <c r="B208" i="5"/>
  <c r="O207" i="5"/>
  <c r="D206" i="5" s="1"/>
  <c r="N207" i="5"/>
  <c r="G207" i="5"/>
  <c r="O206" i="5"/>
  <c r="N206" i="5"/>
  <c r="G206" i="5"/>
  <c r="O205" i="5"/>
  <c r="B213" i="5" s="1"/>
  <c r="N205" i="5"/>
  <c r="G205" i="5"/>
  <c r="D205" i="5"/>
  <c r="O204" i="5"/>
  <c r="B216" i="5" s="1"/>
  <c r="N204" i="5"/>
  <c r="G204" i="5"/>
  <c r="D204" i="5"/>
  <c r="B204" i="5"/>
  <c r="F204" i="5" s="1"/>
  <c r="H204" i="5" s="1"/>
  <c r="F216" i="5" l="1"/>
  <c r="H216" i="5" s="1"/>
  <c r="F208" i="5"/>
  <c r="H208" i="5" s="1"/>
  <c r="F210" i="5"/>
  <c r="H210" i="5" s="1"/>
  <c r="F212" i="5"/>
  <c r="H212" i="5" s="1"/>
  <c r="F225" i="5"/>
  <c r="H225" i="5" s="1"/>
  <c r="F213" i="5"/>
  <c r="H213" i="5" s="1"/>
  <c r="F236" i="5"/>
  <c r="H236" i="5" s="1"/>
  <c r="F226" i="5"/>
  <c r="H226" i="5" s="1"/>
  <c r="B239" i="5"/>
  <c r="F239" i="5" s="1"/>
  <c r="H239" i="5" s="1"/>
  <c r="D228" i="5"/>
  <c r="F228" i="5" s="1"/>
  <c r="H228" i="5" s="1"/>
  <c r="D212" i="5"/>
  <c r="D211" i="5"/>
  <c r="F211" i="5" s="1"/>
  <c r="H211" i="5" s="1"/>
  <c r="D226" i="5"/>
  <c r="D209" i="5"/>
  <c r="F209" i="5" s="1"/>
  <c r="H209" i="5" s="1"/>
  <c r="D224" i="5"/>
  <c r="F224" i="5" s="1"/>
  <c r="H224" i="5" s="1"/>
  <c r="D239" i="5"/>
  <c r="B207" i="5"/>
  <c r="F207" i="5" s="1"/>
  <c r="H207" i="5" s="1"/>
  <c r="B222" i="5"/>
  <c r="B237" i="5"/>
  <c r="F237" i="5" s="1"/>
  <c r="H237" i="5" s="1"/>
  <c r="B206" i="5"/>
  <c r="F206" i="5" s="1"/>
  <c r="H206" i="5" s="1"/>
  <c r="D207" i="5"/>
  <c r="B221" i="5"/>
  <c r="F221" i="5" s="1"/>
  <c r="H221" i="5" s="1"/>
  <c r="D222" i="5"/>
  <c r="D237" i="5"/>
  <c r="B205" i="5"/>
  <c r="F205" i="5" s="1"/>
  <c r="H205" i="5" s="1"/>
  <c r="B220" i="5"/>
  <c r="F220" i="5" s="1"/>
  <c r="H220" i="5" s="1"/>
  <c r="F222" i="5" l="1"/>
  <c r="H222" i="5" s="1"/>
  <c r="J264" i="5" l="1"/>
  <c r="K118" i="7"/>
  <c r="K84" i="7"/>
  <c r="G70" i="7"/>
  <c r="H70" i="7"/>
  <c r="K68" i="7"/>
  <c r="K64" i="7"/>
  <c r="K34" i="7"/>
  <c r="K54" i="7"/>
  <c r="K14" i="7"/>
  <c r="K10" i="7"/>
  <c r="K5" i="7"/>
  <c r="K4" i="7"/>
  <c r="H183" i="7"/>
  <c r="G183" i="7"/>
  <c r="K183" i="7" s="1"/>
  <c r="H173" i="7"/>
  <c r="G173" i="7"/>
  <c r="K173" i="7" s="1"/>
  <c r="H138" i="7"/>
  <c r="G138" i="7"/>
  <c r="K138" i="7" s="1"/>
  <c r="H118" i="7"/>
  <c r="G118" i="7"/>
  <c r="H108" i="7"/>
  <c r="G108" i="7"/>
  <c r="K108" i="7" s="1"/>
  <c r="H104" i="7"/>
  <c r="G104" i="7"/>
  <c r="K104" i="7" s="1"/>
  <c r="H84" i="7"/>
  <c r="G84" i="7"/>
  <c r="H74" i="7"/>
  <c r="G74" i="7"/>
  <c r="H64" i="7"/>
  <c r="G64" i="7"/>
  <c r="H54" i="7"/>
  <c r="G54" i="7"/>
  <c r="H34" i="7"/>
  <c r="G34" i="7"/>
  <c r="H14" i="7"/>
  <c r="G14" i="7"/>
  <c r="H10" i="7"/>
  <c r="G10" i="7"/>
  <c r="H6" i="7"/>
  <c r="K6" i="7" s="1"/>
  <c r="G6" i="7"/>
  <c r="K74" i="7" l="1"/>
  <c r="K70" i="7"/>
  <c r="G6" i="8"/>
  <c r="H6" i="8" s="1"/>
  <c r="I6" i="8" s="1"/>
  <c r="K6" i="8" s="1"/>
  <c r="G7" i="8"/>
  <c r="H7" i="8" s="1"/>
  <c r="I7" i="8" s="1"/>
  <c r="K7" i="8" s="1"/>
  <c r="G8" i="8"/>
  <c r="H8" i="8"/>
  <c r="I8" i="8" s="1"/>
  <c r="K8" i="8" s="1"/>
  <c r="G9" i="8"/>
  <c r="H9" i="8" s="1"/>
  <c r="I9" i="8" s="1"/>
  <c r="K9" i="8" s="1"/>
  <c r="G10" i="8"/>
  <c r="H10" i="8"/>
  <c r="I10" i="8" s="1"/>
  <c r="K10" i="8" s="1"/>
  <c r="G11" i="8"/>
  <c r="H11" i="8" s="1"/>
  <c r="I11" i="8" s="1"/>
  <c r="K11" i="8" s="1"/>
  <c r="G12" i="8"/>
  <c r="H12" i="8"/>
  <c r="I12" i="8" s="1"/>
  <c r="K12" i="8" s="1"/>
  <c r="G13" i="8"/>
  <c r="H13" i="8" s="1"/>
  <c r="I13" i="8" s="1"/>
  <c r="K13" i="8" s="1"/>
  <c r="G14" i="8"/>
  <c r="H14" i="8"/>
  <c r="I14" i="8" s="1"/>
  <c r="K14" i="8" s="1"/>
  <c r="G15" i="8"/>
  <c r="H15" i="8" s="1"/>
  <c r="I15" i="8" s="1"/>
  <c r="K15" i="8" s="1"/>
  <c r="G16" i="8"/>
  <c r="H16" i="8" s="1"/>
  <c r="I16" i="8" s="1"/>
  <c r="K16" i="8" s="1"/>
  <c r="G17" i="8"/>
  <c r="H17" i="8" s="1"/>
  <c r="I17" i="8" s="1"/>
  <c r="K17" i="8" s="1"/>
  <c r="G18" i="8"/>
  <c r="H18" i="8"/>
  <c r="I18" i="8" s="1"/>
  <c r="K18" i="8" s="1"/>
  <c r="G19" i="8"/>
  <c r="H19" i="8" s="1"/>
  <c r="I19" i="8" s="1"/>
  <c r="K19" i="8" s="1"/>
  <c r="G20" i="8"/>
  <c r="H20" i="8"/>
  <c r="I20" i="8" s="1"/>
  <c r="K20" i="8" s="1"/>
  <c r="G21" i="8"/>
  <c r="H21" i="8" s="1"/>
  <c r="I21" i="8" s="1"/>
  <c r="K21" i="8" s="1"/>
  <c r="G22" i="8"/>
  <c r="H22" i="8"/>
  <c r="I22" i="8" s="1"/>
  <c r="K22" i="8" s="1"/>
  <c r="G23" i="8"/>
  <c r="H23" i="8" s="1"/>
  <c r="I23" i="8" s="1"/>
  <c r="K23" i="8" s="1"/>
  <c r="G24" i="8"/>
  <c r="H24" i="8"/>
  <c r="I24" i="8" s="1"/>
  <c r="K24" i="8" s="1"/>
  <c r="G25" i="8"/>
  <c r="H25" i="8" s="1"/>
  <c r="I25" i="8" s="1"/>
  <c r="K25" i="8" s="1"/>
  <c r="G26" i="8"/>
  <c r="H26" i="8"/>
  <c r="I26" i="8" s="1"/>
  <c r="K26" i="8" s="1"/>
  <c r="G27" i="8"/>
  <c r="H27" i="8" s="1"/>
  <c r="I27" i="8" s="1"/>
  <c r="K27" i="8" s="1"/>
  <c r="G28" i="8"/>
  <c r="H28" i="8"/>
  <c r="I28" i="8" s="1"/>
  <c r="K28" i="8" s="1"/>
  <c r="G29" i="8"/>
  <c r="H29" i="8" s="1"/>
  <c r="I29" i="8" s="1"/>
  <c r="K29" i="8" s="1"/>
  <c r="G30" i="8"/>
  <c r="H30" i="8"/>
  <c r="I30" i="8" s="1"/>
  <c r="K30" i="8" s="1"/>
  <c r="G31" i="8"/>
  <c r="H31" i="8" s="1"/>
  <c r="I31" i="8" s="1"/>
  <c r="K31" i="8" s="1"/>
  <c r="G32" i="8"/>
  <c r="H32" i="8"/>
  <c r="I32" i="8" s="1"/>
  <c r="K32" i="8" s="1"/>
  <c r="G33" i="8"/>
  <c r="H33" i="8" s="1"/>
  <c r="I33" i="8" s="1"/>
  <c r="K33" i="8" s="1"/>
  <c r="G34" i="8"/>
  <c r="H34" i="8"/>
  <c r="I34" i="8" s="1"/>
  <c r="K34" i="8" s="1"/>
  <c r="G35" i="8"/>
  <c r="H35" i="8" s="1"/>
  <c r="I35" i="8" s="1"/>
  <c r="K35" i="8" s="1"/>
  <c r="G36" i="8"/>
  <c r="H36" i="8"/>
  <c r="I36" i="8" s="1"/>
  <c r="K36" i="8" s="1"/>
  <c r="G37" i="8"/>
  <c r="H37" i="8" s="1"/>
  <c r="I37" i="8" s="1"/>
  <c r="K37" i="8" s="1"/>
  <c r="G38" i="8"/>
  <c r="H38" i="8"/>
  <c r="I38" i="8" s="1"/>
  <c r="K38" i="8" s="1"/>
  <c r="G202" i="5" l="1"/>
  <c r="D202" i="5"/>
  <c r="B202" i="5"/>
  <c r="F202" i="5" s="1"/>
  <c r="H202" i="5" s="1"/>
  <c r="G201" i="5"/>
  <c r="G200" i="5"/>
  <c r="G199" i="5"/>
  <c r="D199" i="5"/>
  <c r="B199" i="5"/>
  <c r="F199" i="5" s="1"/>
  <c r="H199" i="5" s="1"/>
  <c r="G198" i="5"/>
  <c r="O197" i="5"/>
  <c r="D201" i="5" s="1"/>
  <c r="N197" i="5"/>
  <c r="G197" i="5"/>
  <c r="O196" i="5"/>
  <c r="D200" i="5" s="1"/>
  <c r="N196" i="5"/>
  <c r="G196" i="5"/>
  <c r="O195" i="5"/>
  <c r="D197" i="5" s="1"/>
  <c r="N195" i="5"/>
  <c r="G195" i="5"/>
  <c r="D195" i="5"/>
  <c r="O194" i="5"/>
  <c r="D196" i="5" s="1"/>
  <c r="N194" i="5"/>
  <c r="G194" i="5"/>
  <c r="D194" i="5"/>
  <c r="B194" i="5"/>
  <c r="F194" i="5" s="1"/>
  <c r="H194" i="5" s="1"/>
  <c r="O193" i="5"/>
  <c r="N193" i="5"/>
  <c r="G193" i="5"/>
  <c r="D193" i="5"/>
  <c r="B193" i="5"/>
  <c r="F193" i="5" s="1"/>
  <c r="H193" i="5" s="1"/>
  <c r="O192" i="5"/>
  <c r="D191" i="5" s="1"/>
  <c r="N192" i="5"/>
  <c r="G192" i="5"/>
  <c r="O191" i="5"/>
  <c r="D190" i="5" s="1"/>
  <c r="N191" i="5"/>
  <c r="G191" i="5"/>
  <c r="O190" i="5"/>
  <c r="B190" i="5" s="1"/>
  <c r="N190" i="5"/>
  <c r="G190" i="5"/>
  <c r="O189" i="5"/>
  <c r="B195" i="5" s="1"/>
  <c r="F195" i="5" s="1"/>
  <c r="H195" i="5" s="1"/>
  <c r="N189" i="5"/>
  <c r="G189" i="5"/>
  <c r="G187" i="5"/>
  <c r="G186" i="5"/>
  <c r="G185" i="5"/>
  <c r="G184" i="5"/>
  <c r="D184" i="5"/>
  <c r="G183" i="5"/>
  <c r="O182" i="5"/>
  <c r="D187" i="5" s="1"/>
  <c r="N182" i="5"/>
  <c r="G182" i="5"/>
  <c r="O181" i="5"/>
  <c r="D185" i="5" s="1"/>
  <c r="N181" i="5"/>
  <c r="G181" i="5"/>
  <c r="D181" i="5"/>
  <c r="O180" i="5"/>
  <c r="D182" i="5" s="1"/>
  <c r="N180" i="5"/>
  <c r="G180" i="5"/>
  <c r="O179" i="5"/>
  <c r="D180" i="5" s="1"/>
  <c r="N179" i="5"/>
  <c r="G179" i="5"/>
  <c r="O178" i="5"/>
  <c r="D179" i="5" s="1"/>
  <c r="N178" i="5"/>
  <c r="G178" i="5"/>
  <c r="D178" i="5"/>
  <c r="O177" i="5"/>
  <c r="N177" i="5"/>
  <c r="G177" i="5"/>
  <c r="D177" i="5"/>
  <c r="O176" i="5"/>
  <c r="N176" i="5"/>
  <c r="G176" i="5"/>
  <c r="D176" i="5"/>
  <c r="O175" i="5"/>
  <c r="B183" i="5" s="1"/>
  <c r="N175" i="5"/>
  <c r="G175" i="5"/>
  <c r="D175" i="5"/>
  <c r="O174" i="5"/>
  <c r="B184" i="5" s="1"/>
  <c r="F184" i="5" s="1"/>
  <c r="H184" i="5" s="1"/>
  <c r="N174" i="5"/>
  <c r="G174" i="5"/>
  <c r="D174" i="5"/>
  <c r="G172" i="5"/>
  <c r="B172" i="5"/>
  <c r="G171" i="5"/>
  <c r="D171" i="5"/>
  <c r="G170" i="5"/>
  <c r="B170" i="5"/>
  <c r="G169" i="5"/>
  <c r="G168" i="5"/>
  <c r="B168" i="5"/>
  <c r="O167" i="5"/>
  <c r="D172" i="5" s="1"/>
  <c r="N167" i="5"/>
  <c r="G167" i="5"/>
  <c r="B167" i="5"/>
  <c r="F167" i="5" s="1"/>
  <c r="H167" i="5" s="1"/>
  <c r="O166" i="5"/>
  <c r="D169" i="5" s="1"/>
  <c r="N166" i="5"/>
  <c r="G166" i="5"/>
  <c r="B166" i="5"/>
  <c r="O165" i="5"/>
  <c r="D167" i="5" s="1"/>
  <c r="N165" i="5"/>
  <c r="G165" i="5"/>
  <c r="O164" i="5"/>
  <c r="D165" i="5" s="1"/>
  <c r="N164" i="5"/>
  <c r="G164" i="5"/>
  <c r="B164" i="5"/>
  <c r="O163" i="5"/>
  <c r="D163" i="5" s="1"/>
  <c r="N163" i="5"/>
  <c r="G163" i="5"/>
  <c r="O162" i="5"/>
  <c r="D162" i="5" s="1"/>
  <c r="N162" i="5"/>
  <c r="G162" i="5"/>
  <c r="O161" i="5"/>
  <c r="N161" i="5"/>
  <c r="G161" i="5"/>
  <c r="D161" i="5"/>
  <c r="O160" i="5"/>
  <c r="B162" i="5" s="1"/>
  <c r="N160" i="5"/>
  <c r="G160" i="5"/>
  <c r="D160" i="5"/>
  <c r="B160" i="5"/>
  <c r="F160" i="5" s="1"/>
  <c r="H160" i="5" s="1"/>
  <c r="O159" i="5"/>
  <c r="B171" i="5" s="1"/>
  <c r="F171" i="5" s="1"/>
  <c r="H171" i="5" s="1"/>
  <c r="N159" i="5"/>
  <c r="G159" i="5"/>
  <c r="D159" i="5"/>
  <c r="B159" i="5"/>
  <c r="F159" i="5" s="1"/>
  <c r="H159" i="5" s="1"/>
  <c r="F190" i="5" l="1"/>
  <c r="H190" i="5" s="1"/>
  <c r="B201" i="5"/>
  <c r="F201" i="5" s="1"/>
  <c r="H201" i="5" s="1"/>
  <c r="B198" i="5"/>
  <c r="B189" i="5"/>
  <c r="D198" i="5"/>
  <c r="D189" i="5"/>
  <c r="B196" i="5"/>
  <c r="F196" i="5" s="1"/>
  <c r="H196" i="5" s="1"/>
  <c r="B200" i="5"/>
  <c r="F200" i="5" s="1"/>
  <c r="H200" i="5" s="1"/>
  <c r="B192" i="5"/>
  <c r="F192" i="5" s="1"/>
  <c r="H192" i="5" s="1"/>
  <c r="B191" i="5"/>
  <c r="F191" i="5" s="1"/>
  <c r="H191" i="5" s="1"/>
  <c r="D192" i="5"/>
  <c r="B197" i="5"/>
  <c r="F197" i="5" s="1"/>
  <c r="H197" i="5" s="1"/>
  <c r="F183" i="5"/>
  <c r="H183" i="5" s="1"/>
  <c r="B177" i="5"/>
  <c r="F177" i="5" s="1"/>
  <c r="H177" i="5" s="1"/>
  <c r="B175" i="5"/>
  <c r="F175" i="5" s="1"/>
  <c r="H175" i="5" s="1"/>
  <c r="D186" i="5"/>
  <c r="B174" i="5"/>
  <c r="F174" i="5" s="1"/>
  <c r="H174" i="5" s="1"/>
  <c r="B182" i="5"/>
  <c r="F182" i="5" s="1"/>
  <c r="H182" i="5" s="1"/>
  <c r="D183" i="5"/>
  <c r="B181" i="5"/>
  <c r="F181" i="5" s="1"/>
  <c r="H181" i="5" s="1"/>
  <c r="B185" i="5"/>
  <c r="F185" i="5" s="1"/>
  <c r="H185" i="5" s="1"/>
  <c r="B176" i="5"/>
  <c r="F176" i="5" s="1"/>
  <c r="H176" i="5" s="1"/>
  <c r="B180" i="5"/>
  <c r="F180" i="5" s="1"/>
  <c r="H180" i="5" s="1"/>
  <c r="B179" i="5"/>
  <c r="F179" i="5" s="1"/>
  <c r="H179" i="5" s="1"/>
  <c r="B187" i="5"/>
  <c r="F187" i="5" s="1"/>
  <c r="H187" i="5" s="1"/>
  <c r="B186" i="5"/>
  <c r="F186" i="5" s="1"/>
  <c r="H186" i="5" s="1"/>
  <c r="B178" i="5"/>
  <c r="F178" i="5" s="1"/>
  <c r="H178" i="5" s="1"/>
  <c r="F170" i="5"/>
  <c r="H170" i="5" s="1"/>
  <c r="F162" i="5"/>
  <c r="H162" i="5" s="1"/>
  <c r="F172" i="5"/>
  <c r="H172" i="5" s="1"/>
  <c r="D168" i="5"/>
  <c r="F168" i="5" s="1"/>
  <c r="H168" i="5" s="1"/>
  <c r="B165" i="5"/>
  <c r="F165" i="5" s="1"/>
  <c r="H165" i="5" s="1"/>
  <c r="D166" i="5"/>
  <c r="F166" i="5" s="1"/>
  <c r="H166" i="5" s="1"/>
  <c r="D170" i="5"/>
  <c r="B163" i="5"/>
  <c r="F163" i="5" s="1"/>
  <c r="H163" i="5" s="1"/>
  <c r="D164" i="5"/>
  <c r="F164" i="5" s="1"/>
  <c r="H164" i="5" s="1"/>
  <c r="B169" i="5"/>
  <c r="F169" i="5" s="1"/>
  <c r="H169" i="5" s="1"/>
  <c r="B161" i="5"/>
  <c r="F161" i="5" s="1"/>
  <c r="H161" i="5" s="1"/>
  <c r="F189" i="5" l="1"/>
  <c r="H189" i="5" s="1"/>
  <c r="F198" i="5"/>
  <c r="H198" i="5" s="1"/>
  <c r="H23" i="2" l="1"/>
  <c r="G157" i="5"/>
  <c r="G156" i="5"/>
  <c r="G155" i="5"/>
  <c r="D155" i="5"/>
  <c r="G154" i="5"/>
  <c r="D154" i="5"/>
  <c r="G153" i="5"/>
  <c r="O152" i="5"/>
  <c r="D156" i="5" s="1"/>
  <c r="N152" i="5"/>
  <c r="G152" i="5"/>
  <c r="B152" i="5"/>
  <c r="O151" i="5"/>
  <c r="N151" i="5"/>
  <c r="G151" i="5"/>
  <c r="D151" i="5"/>
  <c r="O150" i="5"/>
  <c r="D153" i="5" s="1"/>
  <c r="N150" i="5"/>
  <c r="G150" i="5"/>
  <c r="O149" i="5"/>
  <c r="D150" i="5" s="1"/>
  <c r="N149" i="5"/>
  <c r="G149" i="5"/>
  <c r="O148" i="5"/>
  <c r="D148" i="5" s="1"/>
  <c r="N148" i="5"/>
  <c r="G148" i="5"/>
  <c r="O147" i="5"/>
  <c r="D146" i="5" s="1"/>
  <c r="N147" i="5"/>
  <c r="G147" i="5"/>
  <c r="D147" i="5"/>
  <c r="O146" i="5"/>
  <c r="D144" i="5" s="1"/>
  <c r="N146" i="5"/>
  <c r="G146" i="5"/>
  <c r="O145" i="5"/>
  <c r="B153" i="5" s="1"/>
  <c r="F153" i="5" s="1"/>
  <c r="H153" i="5" s="1"/>
  <c r="N145" i="5"/>
  <c r="G145" i="5"/>
  <c r="D145" i="5"/>
  <c r="O144" i="5"/>
  <c r="B156" i="5" s="1"/>
  <c r="F156" i="5" s="1"/>
  <c r="H156" i="5" s="1"/>
  <c r="N144" i="5"/>
  <c r="G144" i="5"/>
  <c r="B144" i="5"/>
  <c r="G142" i="5"/>
  <c r="B142" i="5"/>
  <c r="O141" i="5"/>
  <c r="N141" i="5"/>
  <c r="G141" i="5"/>
  <c r="D141" i="5"/>
  <c r="O140" i="5"/>
  <c r="N140" i="5"/>
  <c r="G140" i="5"/>
  <c r="B140" i="5"/>
  <c r="O139" i="5"/>
  <c r="D142" i="5" s="1"/>
  <c r="F142" i="5" s="1"/>
  <c r="H142" i="5" s="1"/>
  <c r="N139" i="5"/>
  <c r="G139" i="5"/>
  <c r="O138" i="5"/>
  <c r="D139" i="5" s="1"/>
  <c r="N138" i="5"/>
  <c r="G138" i="5"/>
  <c r="D138" i="5"/>
  <c r="O137" i="5"/>
  <c r="D137" i="5" s="1"/>
  <c r="N137" i="5"/>
  <c r="G137" i="5"/>
  <c r="B137" i="5"/>
  <c r="F137" i="5" s="1"/>
  <c r="H137" i="5" s="1"/>
  <c r="O136" i="5"/>
  <c r="N136" i="5"/>
  <c r="G136" i="5"/>
  <c r="D136" i="5"/>
  <c r="O135" i="5"/>
  <c r="D133" i="5" s="1"/>
  <c r="N135" i="5"/>
  <c r="G135" i="5"/>
  <c r="D135" i="5"/>
  <c r="O134" i="5"/>
  <c r="B138" i="5" s="1"/>
  <c r="F138" i="5" s="1"/>
  <c r="H138" i="5" s="1"/>
  <c r="N134" i="5"/>
  <c r="G134" i="5"/>
  <c r="B134" i="5"/>
  <c r="O133" i="5"/>
  <c r="B139" i="5" s="1"/>
  <c r="N133" i="5"/>
  <c r="G133" i="5"/>
  <c r="G131" i="5"/>
  <c r="G130" i="5"/>
  <c r="G129" i="5"/>
  <c r="B129" i="5"/>
  <c r="F129" i="5" s="1"/>
  <c r="H129" i="5" s="1"/>
  <c r="G128" i="5"/>
  <c r="D128" i="5"/>
  <c r="G127" i="5"/>
  <c r="D127" i="5"/>
  <c r="O126" i="5"/>
  <c r="D130" i="5" s="1"/>
  <c r="N126" i="5"/>
  <c r="G126" i="5"/>
  <c r="B126" i="5"/>
  <c r="F126" i="5" s="1"/>
  <c r="H126" i="5" s="1"/>
  <c r="O125" i="5"/>
  <c r="D129" i="5" s="1"/>
  <c r="N125" i="5"/>
  <c r="G125" i="5"/>
  <c r="B125" i="5"/>
  <c r="O124" i="5"/>
  <c r="D126" i="5" s="1"/>
  <c r="N124" i="5"/>
  <c r="G124" i="5"/>
  <c r="O123" i="5"/>
  <c r="D124" i="5" s="1"/>
  <c r="N123" i="5"/>
  <c r="G123" i="5"/>
  <c r="O122" i="5"/>
  <c r="D123" i="5" s="1"/>
  <c r="N122" i="5"/>
  <c r="G122" i="5"/>
  <c r="D122" i="5"/>
  <c r="O121" i="5"/>
  <c r="N121" i="5"/>
  <c r="G121" i="5"/>
  <c r="D121" i="5"/>
  <c r="O120" i="5"/>
  <c r="N120" i="5"/>
  <c r="G120" i="5"/>
  <c r="D120" i="5"/>
  <c r="O119" i="5"/>
  <c r="B127" i="5" s="1"/>
  <c r="F127" i="5" s="1"/>
  <c r="H127" i="5" s="1"/>
  <c r="N119" i="5"/>
  <c r="G119" i="5"/>
  <c r="D119" i="5"/>
  <c r="O118" i="5"/>
  <c r="B130" i="5" s="1"/>
  <c r="F130" i="5" s="1"/>
  <c r="H130" i="5" s="1"/>
  <c r="N118" i="5"/>
  <c r="G118" i="5"/>
  <c r="D118" i="5"/>
  <c r="B118" i="5"/>
  <c r="F118" i="5" s="1"/>
  <c r="H118" i="5" s="1"/>
  <c r="G116" i="5"/>
  <c r="D116" i="5"/>
  <c r="G115" i="5"/>
  <c r="G114" i="5"/>
  <c r="D114" i="5"/>
  <c r="G113" i="5"/>
  <c r="D113" i="5"/>
  <c r="B113" i="5"/>
  <c r="F113" i="5" s="1"/>
  <c r="H113" i="5" s="1"/>
  <c r="G112" i="5"/>
  <c r="O111" i="5"/>
  <c r="D115" i="5" s="1"/>
  <c r="N111" i="5"/>
  <c r="G111" i="5"/>
  <c r="B111" i="5"/>
  <c r="O110" i="5"/>
  <c r="N110" i="5"/>
  <c r="G110" i="5"/>
  <c r="D110" i="5"/>
  <c r="O109" i="5"/>
  <c r="D112" i="5" s="1"/>
  <c r="N109" i="5"/>
  <c r="G109" i="5"/>
  <c r="F109" i="5"/>
  <c r="H109" i="5" s="1"/>
  <c r="D109" i="5"/>
  <c r="B109" i="5"/>
  <c r="O108" i="5"/>
  <c r="N108" i="5"/>
  <c r="G108" i="5"/>
  <c r="D108" i="5"/>
  <c r="O107" i="5"/>
  <c r="D107" i="5" s="1"/>
  <c r="N107" i="5"/>
  <c r="G107" i="5"/>
  <c r="B107" i="5"/>
  <c r="O106" i="5"/>
  <c r="D105" i="5" s="1"/>
  <c r="N106" i="5"/>
  <c r="G106" i="5"/>
  <c r="D106" i="5"/>
  <c r="O105" i="5"/>
  <c r="D103" i="5" s="1"/>
  <c r="N105" i="5"/>
  <c r="G105" i="5"/>
  <c r="O104" i="5"/>
  <c r="B112" i="5" s="1"/>
  <c r="N104" i="5"/>
  <c r="G104" i="5"/>
  <c r="D104" i="5"/>
  <c r="O103" i="5"/>
  <c r="B115" i="5" s="1"/>
  <c r="N103" i="5"/>
  <c r="G103" i="5"/>
  <c r="B103" i="5"/>
  <c r="F103" i="5" s="1"/>
  <c r="H103" i="5" s="1"/>
  <c r="G101" i="5"/>
  <c r="B101" i="5"/>
  <c r="G100" i="5"/>
  <c r="G99" i="5"/>
  <c r="G98" i="5"/>
  <c r="G97" i="5"/>
  <c r="B97" i="5"/>
  <c r="O96" i="5"/>
  <c r="D100" i="5" s="1"/>
  <c r="N96" i="5"/>
  <c r="G96" i="5"/>
  <c r="O95" i="5"/>
  <c r="D98" i="5" s="1"/>
  <c r="N95" i="5"/>
  <c r="G95" i="5"/>
  <c r="D95" i="5"/>
  <c r="O94" i="5"/>
  <c r="D97" i="5" s="1"/>
  <c r="N94" i="5"/>
  <c r="G94" i="5"/>
  <c r="D94" i="5"/>
  <c r="O93" i="5"/>
  <c r="N93" i="5"/>
  <c r="G93" i="5"/>
  <c r="D93" i="5"/>
  <c r="B93" i="5"/>
  <c r="F93" i="5" s="1"/>
  <c r="H93" i="5" s="1"/>
  <c r="O92" i="5"/>
  <c r="D92" i="5" s="1"/>
  <c r="N92" i="5"/>
  <c r="G92" i="5"/>
  <c r="O91" i="5"/>
  <c r="D90" i="5" s="1"/>
  <c r="N91" i="5"/>
  <c r="G91" i="5"/>
  <c r="D91" i="5"/>
  <c r="O90" i="5"/>
  <c r="D88" i="5" s="1"/>
  <c r="N90" i="5"/>
  <c r="G90" i="5"/>
  <c r="O89" i="5"/>
  <c r="B91" i="5" s="1"/>
  <c r="F91" i="5" s="1"/>
  <c r="H91" i="5" s="1"/>
  <c r="N89" i="5"/>
  <c r="G89" i="5"/>
  <c r="D89" i="5"/>
  <c r="B89" i="5"/>
  <c r="F89" i="5" s="1"/>
  <c r="H89" i="5" s="1"/>
  <c r="O88" i="5"/>
  <c r="B100" i="5" s="1"/>
  <c r="N88" i="5"/>
  <c r="G88" i="5"/>
  <c r="B88" i="5"/>
  <c r="G86" i="5"/>
  <c r="B86" i="5"/>
  <c r="O85" i="5"/>
  <c r="N85" i="5"/>
  <c r="G85" i="5"/>
  <c r="B85" i="5"/>
  <c r="O84" i="5"/>
  <c r="N84" i="5"/>
  <c r="G84" i="5"/>
  <c r="O83" i="5"/>
  <c r="D85" i="5" s="1"/>
  <c r="N83" i="5"/>
  <c r="G83" i="5"/>
  <c r="D83" i="5"/>
  <c r="O82" i="5"/>
  <c r="D84" i="5" s="1"/>
  <c r="N82" i="5"/>
  <c r="G82" i="5"/>
  <c r="D82" i="5"/>
  <c r="B82" i="5"/>
  <c r="F82" i="5" s="1"/>
  <c r="H82" i="5" s="1"/>
  <c r="O81" i="5"/>
  <c r="N81" i="5"/>
  <c r="G81" i="5"/>
  <c r="D81" i="5"/>
  <c r="B81" i="5"/>
  <c r="F81" i="5" s="1"/>
  <c r="H81" i="5" s="1"/>
  <c r="O80" i="5"/>
  <c r="D79" i="5" s="1"/>
  <c r="N80" i="5"/>
  <c r="G80" i="5"/>
  <c r="O79" i="5"/>
  <c r="D77" i="5" s="1"/>
  <c r="N79" i="5"/>
  <c r="G79" i="5"/>
  <c r="O78" i="5"/>
  <c r="B84" i="5" s="1"/>
  <c r="F84" i="5" s="1"/>
  <c r="H84" i="5" s="1"/>
  <c r="N78" i="5"/>
  <c r="G78" i="5"/>
  <c r="B78" i="5"/>
  <c r="O77" i="5"/>
  <c r="B83" i="5" s="1"/>
  <c r="F83" i="5" s="1"/>
  <c r="H83" i="5" s="1"/>
  <c r="N77" i="5"/>
  <c r="G77" i="5"/>
  <c r="B77" i="5"/>
  <c r="G75" i="5"/>
  <c r="D75" i="5"/>
  <c r="G74" i="5"/>
  <c r="D74" i="5"/>
  <c r="G73" i="5"/>
  <c r="B73" i="5"/>
  <c r="G72" i="5"/>
  <c r="B72" i="5"/>
  <c r="F72" i="5" s="1"/>
  <c r="H72" i="5" s="1"/>
  <c r="G71" i="5"/>
  <c r="B71" i="5"/>
  <c r="O70" i="5"/>
  <c r="N70" i="5"/>
  <c r="G70" i="5"/>
  <c r="B70" i="5"/>
  <c r="F70" i="5" s="1"/>
  <c r="H70" i="5" s="1"/>
  <c r="O69" i="5"/>
  <c r="D72" i="5" s="1"/>
  <c r="N69" i="5"/>
  <c r="G69" i="5"/>
  <c r="B69" i="5"/>
  <c r="O68" i="5"/>
  <c r="D70" i="5" s="1"/>
  <c r="N68" i="5"/>
  <c r="G68" i="5"/>
  <c r="O67" i="5"/>
  <c r="D68" i="5" s="1"/>
  <c r="N67" i="5"/>
  <c r="G67" i="5"/>
  <c r="D67" i="5"/>
  <c r="O66" i="5"/>
  <c r="D66" i="5" s="1"/>
  <c r="N66" i="5"/>
  <c r="G66" i="5"/>
  <c r="B66" i="5"/>
  <c r="O65" i="5"/>
  <c r="N65" i="5"/>
  <c r="G65" i="5"/>
  <c r="D65" i="5"/>
  <c r="O64" i="5"/>
  <c r="D62" i="5" s="1"/>
  <c r="N64" i="5"/>
  <c r="G64" i="5"/>
  <c r="D64" i="5"/>
  <c r="O63" i="5"/>
  <c r="B65" i="5" s="1"/>
  <c r="F65" i="5" s="1"/>
  <c r="H65" i="5" s="1"/>
  <c r="N63" i="5"/>
  <c r="G63" i="5"/>
  <c r="D63" i="5"/>
  <c r="B63" i="5"/>
  <c r="F63" i="5" s="1"/>
  <c r="H63" i="5" s="1"/>
  <c r="O62" i="5"/>
  <c r="B74" i="5" s="1"/>
  <c r="F74" i="5" s="1"/>
  <c r="H74" i="5" s="1"/>
  <c r="N62" i="5"/>
  <c r="G62" i="5"/>
  <c r="B62" i="5"/>
  <c r="G60" i="5"/>
  <c r="D60" i="5"/>
  <c r="G59" i="5"/>
  <c r="D59" i="5"/>
  <c r="G58" i="5"/>
  <c r="B58" i="5"/>
  <c r="G57" i="5"/>
  <c r="B57" i="5"/>
  <c r="F57" i="5" s="1"/>
  <c r="G56" i="5"/>
  <c r="B56" i="5"/>
  <c r="O55" i="5"/>
  <c r="N55" i="5"/>
  <c r="G55" i="5"/>
  <c r="B55" i="5"/>
  <c r="F55" i="5" s="1"/>
  <c r="O54" i="5"/>
  <c r="D57" i="5" s="1"/>
  <c r="N54" i="5"/>
  <c r="G54" i="5"/>
  <c r="B54" i="5"/>
  <c r="O53" i="5"/>
  <c r="D55" i="5" s="1"/>
  <c r="N53" i="5"/>
  <c r="G53" i="5"/>
  <c r="O52" i="5"/>
  <c r="D53" i="5" s="1"/>
  <c r="N52" i="5"/>
  <c r="G52" i="5"/>
  <c r="D52" i="5"/>
  <c r="O51" i="5"/>
  <c r="D51" i="5" s="1"/>
  <c r="N51" i="5"/>
  <c r="G51" i="5"/>
  <c r="B51" i="5"/>
  <c r="O50" i="5"/>
  <c r="N50" i="5"/>
  <c r="G50" i="5"/>
  <c r="D50" i="5"/>
  <c r="O49" i="5"/>
  <c r="D47" i="5" s="1"/>
  <c r="N49" i="5"/>
  <c r="G49" i="5"/>
  <c r="D49" i="5"/>
  <c r="O48" i="5"/>
  <c r="B50" i="5" s="1"/>
  <c r="F50" i="5" s="1"/>
  <c r="N48" i="5"/>
  <c r="G48" i="5"/>
  <c r="D48" i="5"/>
  <c r="B48" i="5"/>
  <c r="F48" i="5" s="1"/>
  <c r="H48" i="5" s="1"/>
  <c r="O47" i="5"/>
  <c r="B59" i="5" s="1"/>
  <c r="F59" i="5" s="1"/>
  <c r="H59" i="5" s="1"/>
  <c r="N47" i="5"/>
  <c r="G47" i="5"/>
  <c r="B47" i="5"/>
  <c r="G45" i="5"/>
  <c r="D45" i="5"/>
  <c r="B45" i="5"/>
  <c r="F45" i="5" s="1"/>
  <c r="G44" i="5"/>
  <c r="D44" i="5"/>
  <c r="G43" i="5"/>
  <c r="G42" i="5"/>
  <c r="B42" i="5"/>
  <c r="F42" i="5" s="1"/>
  <c r="H42" i="5" s="1"/>
  <c r="G41" i="5"/>
  <c r="B41" i="5"/>
  <c r="F41" i="5" s="1"/>
  <c r="O40" i="5"/>
  <c r="N40" i="5"/>
  <c r="G40" i="5"/>
  <c r="B40" i="5"/>
  <c r="O39" i="5"/>
  <c r="D42" i="5" s="1"/>
  <c r="N39" i="5"/>
  <c r="G39" i="5"/>
  <c r="B39" i="5"/>
  <c r="O38" i="5"/>
  <c r="D41" i="5" s="1"/>
  <c r="N38" i="5"/>
  <c r="G38" i="5"/>
  <c r="D38" i="5"/>
  <c r="O37" i="5"/>
  <c r="D39" i="5" s="1"/>
  <c r="F39" i="5" s="1"/>
  <c r="N37" i="5"/>
  <c r="G37" i="5"/>
  <c r="D37" i="5"/>
  <c r="B37" i="5"/>
  <c r="F37" i="5" s="1"/>
  <c r="O36" i="5"/>
  <c r="D36" i="5" s="1"/>
  <c r="N36" i="5"/>
  <c r="G36" i="5"/>
  <c r="B36" i="5"/>
  <c r="O35" i="5"/>
  <c r="N35" i="5"/>
  <c r="G35" i="5"/>
  <c r="D35" i="5"/>
  <c r="O34" i="5"/>
  <c r="D32" i="5" s="1"/>
  <c r="N34" i="5"/>
  <c r="G34" i="5"/>
  <c r="D34" i="5"/>
  <c r="O33" i="5"/>
  <c r="B35" i="5" s="1"/>
  <c r="F35" i="5" s="1"/>
  <c r="H35" i="5" s="1"/>
  <c r="N33" i="5"/>
  <c r="G33" i="5"/>
  <c r="B33" i="5"/>
  <c r="O32" i="5"/>
  <c r="B44" i="5" s="1"/>
  <c r="F44" i="5" s="1"/>
  <c r="H44" i="5" s="1"/>
  <c r="N32" i="5"/>
  <c r="G32" i="5"/>
  <c r="B32" i="5"/>
  <c r="F144" i="5" l="1"/>
  <c r="H144" i="5" s="1"/>
  <c r="B151" i="5"/>
  <c r="F151" i="5" s="1"/>
  <c r="H151" i="5" s="1"/>
  <c r="D152" i="5"/>
  <c r="F152" i="5" s="1"/>
  <c r="H152" i="5" s="1"/>
  <c r="B155" i="5"/>
  <c r="F155" i="5" s="1"/>
  <c r="H155" i="5" s="1"/>
  <c r="B150" i="5"/>
  <c r="F150" i="5" s="1"/>
  <c r="H150" i="5" s="1"/>
  <c r="B149" i="5"/>
  <c r="B157" i="5"/>
  <c r="B148" i="5"/>
  <c r="F148" i="5" s="1"/>
  <c r="H148" i="5" s="1"/>
  <c r="D149" i="5"/>
  <c r="B154" i="5"/>
  <c r="F154" i="5" s="1"/>
  <c r="H154" i="5" s="1"/>
  <c r="D157" i="5"/>
  <c r="B147" i="5"/>
  <c r="F147" i="5" s="1"/>
  <c r="H147" i="5" s="1"/>
  <c r="B146" i="5"/>
  <c r="F146" i="5" s="1"/>
  <c r="H146" i="5" s="1"/>
  <c r="B145" i="5"/>
  <c r="F145" i="5" s="1"/>
  <c r="H145" i="5" s="1"/>
  <c r="F139" i="5"/>
  <c r="H139" i="5" s="1"/>
  <c r="B136" i="5"/>
  <c r="F136" i="5" s="1"/>
  <c r="H136" i="5" s="1"/>
  <c r="B135" i="5"/>
  <c r="F135" i="5" s="1"/>
  <c r="H135" i="5" s="1"/>
  <c r="B133" i="5"/>
  <c r="F133" i="5" s="1"/>
  <c r="H133" i="5" s="1"/>
  <c r="D134" i="5"/>
  <c r="F134" i="5" s="1"/>
  <c r="H134" i="5" s="1"/>
  <c r="B141" i="5"/>
  <c r="F141" i="5" s="1"/>
  <c r="H141" i="5" s="1"/>
  <c r="D140" i="5"/>
  <c r="F140" i="5" s="1"/>
  <c r="H140" i="5" s="1"/>
  <c r="B124" i="5"/>
  <c r="F124" i="5" s="1"/>
  <c r="H124" i="5" s="1"/>
  <c r="D125" i="5"/>
  <c r="F125" i="5" s="1"/>
  <c r="H125" i="5" s="1"/>
  <c r="B123" i="5"/>
  <c r="F123" i="5" s="1"/>
  <c r="H123" i="5" s="1"/>
  <c r="B131" i="5"/>
  <c r="B122" i="5"/>
  <c r="F122" i="5" s="1"/>
  <c r="H122" i="5" s="1"/>
  <c r="B128" i="5"/>
  <c r="F128" i="5" s="1"/>
  <c r="H128" i="5" s="1"/>
  <c r="D131" i="5"/>
  <c r="B121" i="5"/>
  <c r="F121" i="5" s="1"/>
  <c r="H121" i="5" s="1"/>
  <c r="B120" i="5"/>
  <c r="F120" i="5" s="1"/>
  <c r="H120" i="5" s="1"/>
  <c r="B119" i="5"/>
  <c r="F119" i="5" s="1"/>
  <c r="H119" i="5" s="1"/>
  <c r="H57" i="5"/>
  <c r="H50" i="5"/>
  <c r="H55" i="5"/>
  <c r="H37" i="5"/>
  <c r="H45" i="5"/>
  <c r="H41" i="5"/>
  <c r="H39" i="5"/>
  <c r="F112" i="5"/>
  <c r="H112" i="5" s="1"/>
  <c r="F107" i="5"/>
  <c r="H107" i="5" s="1"/>
  <c r="F115" i="5"/>
  <c r="H115" i="5" s="1"/>
  <c r="B110" i="5"/>
  <c r="F110" i="5" s="1"/>
  <c r="H110" i="5" s="1"/>
  <c r="D111" i="5"/>
  <c r="F111" i="5" s="1"/>
  <c r="H111" i="5" s="1"/>
  <c r="B114" i="5"/>
  <c r="F114" i="5" s="1"/>
  <c r="H114" i="5" s="1"/>
  <c r="B108" i="5"/>
  <c r="F108" i="5" s="1"/>
  <c r="H108" i="5" s="1"/>
  <c r="B116" i="5"/>
  <c r="F116" i="5" s="1"/>
  <c r="H116" i="5" s="1"/>
  <c r="B106" i="5"/>
  <c r="F106" i="5" s="1"/>
  <c r="H106" i="5" s="1"/>
  <c r="B105" i="5"/>
  <c r="F105" i="5" s="1"/>
  <c r="H105" i="5" s="1"/>
  <c r="B104" i="5"/>
  <c r="F104" i="5" s="1"/>
  <c r="H104" i="5" s="1"/>
  <c r="F100" i="5"/>
  <c r="H100" i="5" s="1"/>
  <c r="F97" i="5"/>
  <c r="H97" i="5" s="1"/>
  <c r="F88" i="5"/>
  <c r="H88" i="5" s="1"/>
  <c r="B96" i="5"/>
  <c r="B95" i="5"/>
  <c r="F95" i="5" s="1"/>
  <c r="H95" i="5" s="1"/>
  <c r="D96" i="5"/>
  <c r="B99" i="5"/>
  <c r="F99" i="5" s="1"/>
  <c r="H99" i="5" s="1"/>
  <c r="B94" i="5"/>
  <c r="F94" i="5" s="1"/>
  <c r="H94" i="5" s="1"/>
  <c r="D99" i="5"/>
  <c r="B92" i="5"/>
  <c r="F92" i="5" s="1"/>
  <c r="H92" i="5" s="1"/>
  <c r="B98" i="5"/>
  <c r="F98" i="5" s="1"/>
  <c r="H98" i="5" s="1"/>
  <c r="D101" i="5"/>
  <c r="F101" i="5" s="1"/>
  <c r="H101" i="5" s="1"/>
  <c r="B90" i="5"/>
  <c r="F90" i="5" s="1"/>
  <c r="H90" i="5" s="1"/>
  <c r="F85" i="5"/>
  <c r="H85" i="5" s="1"/>
  <c r="F77" i="5"/>
  <c r="H77" i="5" s="1"/>
  <c r="B80" i="5"/>
  <c r="F80" i="5" s="1"/>
  <c r="H80" i="5" s="1"/>
  <c r="B79" i="5"/>
  <c r="F79" i="5" s="1"/>
  <c r="H79" i="5" s="1"/>
  <c r="D80" i="5"/>
  <c r="D78" i="5"/>
  <c r="F78" i="5" s="1"/>
  <c r="H78" i="5" s="1"/>
  <c r="D86" i="5"/>
  <c r="F86" i="5" s="1"/>
  <c r="H86" i="5" s="1"/>
  <c r="F66" i="5"/>
  <c r="H66" i="5" s="1"/>
  <c r="F71" i="5"/>
  <c r="H71" i="5" s="1"/>
  <c r="F62" i="5"/>
  <c r="H62" i="5" s="1"/>
  <c r="D71" i="5"/>
  <c r="B68" i="5"/>
  <c r="F68" i="5" s="1"/>
  <c r="H68" i="5" s="1"/>
  <c r="D69" i="5"/>
  <c r="F69" i="5" s="1"/>
  <c r="H69" i="5" s="1"/>
  <c r="D73" i="5"/>
  <c r="F73" i="5" s="1"/>
  <c r="H73" i="5" s="1"/>
  <c r="B67" i="5"/>
  <c r="F67" i="5" s="1"/>
  <c r="H67" i="5" s="1"/>
  <c r="B75" i="5"/>
  <c r="F75" i="5" s="1"/>
  <c r="H75" i="5" s="1"/>
  <c r="B64" i="5"/>
  <c r="F64" i="5" s="1"/>
  <c r="H64" i="5" s="1"/>
  <c r="F54" i="5"/>
  <c r="H54" i="5" s="1"/>
  <c r="F56" i="5"/>
  <c r="H56" i="5" s="1"/>
  <c r="F51" i="5"/>
  <c r="H51" i="5" s="1"/>
  <c r="F47" i="5"/>
  <c r="H47" i="5" s="1"/>
  <c r="D56" i="5"/>
  <c r="B53" i="5"/>
  <c r="F53" i="5" s="1"/>
  <c r="H53" i="5" s="1"/>
  <c r="D54" i="5"/>
  <c r="D58" i="5"/>
  <c r="F58" i="5" s="1"/>
  <c r="H58" i="5" s="1"/>
  <c r="B52" i="5"/>
  <c r="F52" i="5" s="1"/>
  <c r="H52" i="5" s="1"/>
  <c r="B60" i="5"/>
  <c r="F60" i="5" s="1"/>
  <c r="H60" i="5" s="1"/>
  <c r="B49" i="5"/>
  <c r="F49" i="5" s="1"/>
  <c r="H49" i="5" s="1"/>
  <c r="F32" i="5"/>
  <c r="H32" i="5" s="1"/>
  <c r="F36" i="5"/>
  <c r="H36" i="5" s="1"/>
  <c r="D33" i="5"/>
  <c r="F33" i="5" s="1"/>
  <c r="H33" i="5" s="1"/>
  <c r="D40" i="5"/>
  <c r="F40" i="5" s="1"/>
  <c r="H40" i="5" s="1"/>
  <c r="B43" i="5"/>
  <c r="B38" i="5"/>
  <c r="F38" i="5" s="1"/>
  <c r="H38" i="5" s="1"/>
  <c r="D43" i="5"/>
  <c r="B34" i="5"/>
  <c r="F34" i="5" s="1"/>
  <c r="H34" i="5" s="1"/>
  <c r="F157" i="5" l="1"/>
  <c r="H157" i="5" s="1"/>
  <c r="F149" i="5"/>
  <c r="H149" i="5" s="1"/>
  <c r="F131" i="5"/>
  <c r="H131" i="5" s="1"/>
  <c r="F96" i="5"/>
  <c r="H96" i="5" s="1"/>
  <c r="F43" i="5"/>
  <c r="H43" i="5" s="1"/>
  <c r="R94" i="4" l="1"/>
  <c r="N3" i="5" l="1"/>
  <c r="O3" i="5"/>
  <c r="B15" i="5" s="1"/>
  <c r="N4" i="5"/>
  <c r="O4" i="5"/>
  <c r="N5" i="5"/>
  <c r="O5" i="5"/>
  <c r="N6" i="5"/>
  <c r="O6" i="5"/>
  <c r="N7" i="5"/>
  <c r="O7" i="5"/>
  <c r="N8" i="5"/>
  <c r="O8" i="5"/>
  <c r="N9" i="5"/>
  <c r="O9" i="5"/>
  <c r="N10" i="5"/>
  <c r="O10" i="5"/>
  <c r="B9" i="5"/>
  <c r="B7" i="5"/>
  <c r="B5" i="5"/>
  <c r="B3" i="5"/>
  <c r="F3" i="5" s="1"/>
  <c r="O2" i="5"/>
  <c r="B6" i="5" s="1"/>
  <c r="F6" i="5" s="1"/>
  <c r="H6" i="5" s="1"/>
  <c r="N2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B8" i="5" l="1"/>
  <c r="F8" i="5" s="1"/>
  <c r="H8" i="5" s="1"/>
  <c r="B2" i="5"/>
  <c r="F2" i="5" s="1"/>
  <c r="H2" i="5" s="1"/>
  <c r="B10" i="5"/>
  <c r="H3" i="5"/>
  <c r="B11" i="5"/>
  <c r="F11" i="5" s="1"/>
  <c r="H11" i="5" s="1"/>
  <c r="B4" i="5"/>
  <c r="F4" i="5" s="1"/>
  <c r="H4" i="5" s="1"/>
  <c r="B12" i="5"/>
  <c r="B14" i="5"/>
  <c r="F14" i="5" s="1"/>
  <c r="H14" i="5" s="1"/>
  <c r="B13" i="5"/>
  <c r="F9" i="5"/>
  <c r="H9" i="5" s="1"/>
  <c r="F13" i="5"/>
  <c r="H13" i="5" s="1"/>
  <c r="F7" i="5"/>
  <c r="H7" i="5" s="1"/>
  <c r="F15" i="5"/>
  <c r="H15" i="5" s="1"/>
  <c r="F5" i="5"/>
  <c r="H5" i="5" s="1"/>
  <c r="F12" i="5"/>
  <c r="H12" i="5" s="1"/>
  <c r="F10" i="5"/>
  <c r="H10" i="5" s="1"/>
  <c r="R93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2" i="4"/>
  <c r="T3" i="4"/>
  <c r="X3" i="4" s="1"/>
  <c r="T4" i="4"/>
  <c r="T5" i="4"/>
  <c r="T6" i="4"/>
  <c r="T7" i="4"/>
  <c r="T8" i="4"/>
  <c r="T9" i="4"/>
  <c r="T10" i="4"/>
  <c r="X10" i="4" s="1"/>
  <c r="T11" i="4"/>
  <c r="T12" i="4"/>
  <c r="T13" i="4"/>
  <c r="T14" i="4"/>
  <c r="T15" i="4"/>
  <c r="T16" i="4"/>
  <c r="T17" i="4"/>
  <c r="T18" i="4"/>
  <c r="X18" i="4" s="1"/>
  <c r="T19" i="4"/>
  <c r="T20" i="4"/>
  <c r="T21" i="4"/>
  <c r="T22" i="4"/>
  <c r="T23" i="4"/>
  <c r="T24" i="4"/>
  <c r="T25" i="4"/>
  <c r="T26" i="4"/>
  <c r="X26" i="4" s="1"/>
  <c r="T27" i="4"/>
  <c r="T28" i="4"/>
  <c r="T29" i="4"/>
  <c r="T30" i="4"/>
  <c r="T31" i="4"/>
  <c r="T32" i="4"/>
  <c r="T33" i="4"/>
  <c r="T34" i="4"/>
  <c r="X34" i="4" s="1"/>
  <c r="T35" i="4"/>
  <c r="T36" i="4"/>
  <c r="T37" i="4"/>
  <c r="T38" i="4"/>
  <c r="T39" i="4"/>
  <c r="T40" i="4"/>
  <c r="T41" i="4"/>
  <c r="T42" i="4"/>
  <c r="X42" i="4" s="1"/>
  <c r="T43" i="4"/>
  <c r="T44" i="4"/>
  <c r="T45" i="4"/>
  <c r="T46" i="4"/>
  <c r="T47" i="4"/>
  <c r="T48" i="4"/>
  <c r="T49" i="4"/>
  <c r="T50" i="4"/>
  <c r="X50" i="4" s="1"/>
  <c r="T51" i="4"/>
  <c r="T52" i="4"/>
  <c r="T53" i="4"/>
  <c r="T54" i="4"/>
  <c r="T55" i="4"/>
  <c r="T56" i="4"/>
  <c r="T57" i="4"/>
  <c r="T58" i="4"/>
  <c r="X58" i="4" s="1"/>
  <c r="T59" i="4"/>
  <c r="T60" i="4"/>
  <c r="T61" i="4"/>
  <c r="T62" i="4"/>
  <c r="T63" i="4"/>
  <c r="T64" i="4"/>
  <c r="T65" i="4"/>
  <c r="T66" i="4"/>
  <c r="X66" i="4" s="1"/>
  <c r="T67" i="4"/>
  <c r="T68" i="4"/>
  <c r="T69" i="4"/>
  <c r="T70" i="4"/>
  <c r="T71" i="4"/>
  <c r="T72" i="4"/>
  <c r="T73" i="4"/>
  <c r="T74" i="4"/>
  <c r="X74" i="4" s="1"/>
  <c r="T75" i="4"/>
  <c r="T76" i="4"/>
  <c r="T77" i="4"/>
  <c r="T78" i="4"/>
  <c r="T79" i="4"/>
  <c r="T80" i="4"/>
  <c r="T81" i="4"/>
  <c r="T82" i="4"/>
  <c r="X82" i="4" s="1"/>
  <c r="T83" i="4"/>
  <c r="T84" i="4"/>
  <c r="T85" i="4"/>
  <c r="T86" i="4"/>
  <c r="T87" i="4"/>
  <c r="T88" i="4"/>
  <c r="T89" i="4"/>
  <c r="T90" i="4"/>
  <c r="X90" i="4" s="1"/>
  <c r="T91" i="4"/>
  <c r="T92" i="4"/>
  <c r="Y3" i="4"/>
  <c r="X4" i="4"/>
  <c r="Y4" i="4"/>
  <c r="X5" i="4"/>
  <c r="Y5" i="4"/>
  <c r="X6" i="4"/>
  <c r="Y6" i="4"/>
  <c r="X7" i="4"/>
  <c r="Y7" i="4"/>
  <c r="X8" i="4"/>
  <c r="Y8" i="4"/>
  <c r="X9" i="4"/>
  <c r="Y9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Y90" i="4"/>
  <c r="X91" i="4"/>
  <c r="Y91" i="4"/>
  <c r="X92" i="4"/>
  <c r="Y92" i="4"/>
  <c r="T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U3" i="4"/>
  <c r="V3" i="4"/>
  <c r="U4" i="4"/>
  <c r="V4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U48" i="4"/>
  <c r="V48" i="4"/>
  <c r="U49" i="4"/>
  <c r="V49" i="4"/>
  <c r="U50" i="4"/>
  <c r="V50" i="4"/>
  <c r="U51" i="4"/>
  <c r="V51" i="4"/>
  <c r="U52" i="4"/>
  <c r="V52" i="4"/>
  <c r="U53" i="4"/>
  <c r="V53" i="4"/>
  <c r="U54" i="4"/>
  <c r="V54" i="4"/>
  <c r="U55" i="4"/>
  <c r="V55" i="4"/>
  <c r="U56" i="4"/>
  <c r="V56" i="4"/>
  <c r="U57" i="4"/>
  <c r="V57" i="4"/>
  <c r="U58" i="4"/>
  <c r="V58" i="4"/>
  <c r="U59" i="4"/>
  <c r="V59" i="4"/>
  <c r="U60" i="4"/>
  <c r="V60" i="4"/>
  <c r="U61" i="4"/>
  <c r="V61" i="4"/>
  <c r="U62" i="4"/>
  <c r="V62" i="4"/>
  <c r="U63" i="4"/>
  <c r="V63" i="4"/>
  <c r="U64" i="4"/>
  <c r="V64" i="4"/>
  <c r="U65" i="4"/>
  <c r="V65" i="4"/>
  <c r="U66" i="4"/>
  <c r="V66" i="4"/>
  <c r="U67" i="4"/>
  <c r="V67" i="4"/>
  <c r="U68" i="4"/>
  <c r="V68" i="4"/>
  <c r="U69" i="4"/>
  <c r="V69" i="4"/>
  <c r="U70" i="4"/>
  <c r="V70" i="4"/>
  <c r="U71" i="4"/>
  <c r="V71" i="4"/>
  <c r="U72" i="4"/>
  <c r="V72" i="4"/>
  <c r="U73" i="4"/>
  <c r="V73" i="4"/>
  <c r="U74" i="4"/>
  <c r="V74" i="4"/>
  <c r="U75" i="4"/>
  <c r="V75" i="4"/>
  <c r="U76" i="4"/>
  <c r="V76" i="4"/>
  <c r="U77" i="4"/>
  <c r="V77" i="4"/>
  <c r="U78" i="4"/>
  <c r="V78" i="4"/>
  <c r="U79" i="4"/>
  <c r="V79" i="4"/>
  <c r="U80" i="4"/>
  <c r="V80" i="4"/>
  <c r="U81" i="4"/>
  <c r="V81" i="4"/>
  <c r="U82" i="4"/>
  <c r="V82" i="4"/>
  <c r="U83" i="4"/>
  <c r="V83" i="4"/>
  <c r="U84" i="4"/>
  <c r="V84" i="4"/>
  <c r="U85" i="4"/>
  <c r="V85" i="4"/>
  <c r="U86" i="4"/>
  <c r="V86" i="4"/>
  <c r="U87" i="4"/>
  <c r="V87" i="4"/>
  <c r="U88" i="4"/>
  <c r="V88" i="4"/>
  <c r="U89" i="4"/>
  <c r="V89" i="4"/>
  <c r="U90" i="4"/>
  <c r="V90" i="4"/>
  <c r="U91" i="4"/>
  <c r="V91" i="4"/>
  <c r="U92" i="4"/>
  <c r="V92" i="4"/>
  <c r="U2" i="4"/>
  <c r="V2" i="4"/>
  <c r="W2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2" i="4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T3" i="1"/>
  <c r="T2" i="1"/>
  <c r="Y2" i="4" l="1"/>
  <c r="Y93" i="4" s="1"/>
  <c r="X2" i="4"/>
  <c r="X93" i="4" s="1"/>
</calcChain>
</file>

<file path=xl/sharedStrings.xml><?xml version="1.0" encoding="utf-8"?>
<sst xmlns="http://schemas.openxmlformats.org/spreadsheetml/2006/main" count="1759" uniqueCount="368">
  <si>
    <t>Index</t>
  </si>
  <si>
    <t>AP Floor</t>
  </si>
  <si>
    <t>Number</t>
  </si>
  <si>
    <t>Side</t>
  </si>
  <si>
    <t>MAC</t>
  </si>
  <si>
    <t>MAC last three</t>
  </si>
  <si>
    <t>Pdo</t>
  </si>
  <si>
    <t>d0</t>
  </si>
  <si>
    <t>Nsf</t>
  </si>
  <si>
    <t>FAF</t>
  </si>
  <si>
    <t>d</t>
  </si>
  <si>
    <t>B</t>
  </si>
  <si>
    <t>aplha</t>
  </si>
  <si>
    <t>10 b3 d5 5b 0f c0</t>
  </si>
  <si>
    <t>5b 0f c0</t>
  </si>
  <si>
    <t>5b0fc</t>
  </si>
  <si>
    <t>beta</t>
  </si>
  <si>
    <t>10 b3 d5 b1 d9 41</t>
  </si>
  <si>
    <t>b1 d9 41</t>
  </si>
  <si>
    <t>b1d94</t>
  </si>
  <si>
    <t>10 b3 d5 5b 04 a1</t>
  </si>
  <si>
    <t>5b 04 a1</t>
  </si>
  <si>
    <t>5b04a</t>
  </si>
  <si>
    <t>gamma</t>
  </si>
  <si>
    <t>10 b3 d5 89 7c e0</t>
  </si>
  <si>
    <t>89 7c e0</t>
  </si>
  <si>
    <t>897ce</t>
  </si>
  <si>
    <t>10 b3 d5 b3 2a 81</t>
  </si>
  <si>
    <t>b3 2a 81</t>
  </si>
  <si>
    <t>b32a8</t>
  </si>
  <si>
    <t>gamma x delta</t>
  </si>
  <si>
    <t>10 b3 d5 a5 95 41</t>
  </si>
  <si>
    <t>a5 95 41</t>
  </si>
  <si>
    <t>a5954</t>
  </si>
  <si>
    <t>delta</t>
  </si>
  <si>
    <t>10 b3 d5 c2 fe 81</t>
  </si>
  <si>
    <t>c2 fe 81</t>
  </si>
  <si>
    <t>c2fe8</t>
  </si>
  <si>
    <t>10 b3 d5 56 5d 21</t>
  </si>
  <si>
    <t>56 5d 21</t>
  </si>
  <si>
    <t>565d2</t>
  </si>
  <si>
    <t>10 b3 d5 c3 30 81</t>
  </si>
  <si>
    <t>c3 30 81</t>
  </si>
  <si>
    <t>c3308</t>
  </si>
  <si>
    <t>10 b3 d5 b1 d8 01</t>
  </si>
  <si>
    <t>b1 d8 01</t>
  </si>
  <si>
    <t>b1d80</t>
  </si>
  <si>
    <t>A</t>
  </si>
  <si>
    <t>10 b3 d5 56 4d a0</t>
  </si>
  <si>
    <t>56 4d a0</t>
  </si>
  <si>
    <t>564da</t>
  </si>
  <si>
    <t>10 b3 d5 56 5a ce</t>
  </si>
  <si>
    <t>56 5a ce</t>
  </si>
  <si>
    <t>565ac</t>
  </si>
  <si>
    <t>10 b3 d5 b1 d3 2e</t>
  </si>
  <si>
    <t>b1 d3 2e</t>
  </si>
  <si>
    <t>b1d32</t>
  </si>
  <si>
    <t>10 b3 d5 89 f1 ef</t>
  </si>
  <si>
    <t>89 f1 ef</t>
  </si>
  <si>
    <t>89f1e</t>
  </si>
  <si>
    <t>10 b3 d5 b3 29 6e</t>
  </si>
  <si>
    <t>b3 29 6e</t>
  </si>
  <si>
    <t>b3296</t>
  </si>
  <si>
    <t>10 b3 d5 -</t>
  </si>
  <si>
    <t>-</t>
  </si>
  <si>
    <t>10 b3 d5 7a 01 2e</t>
  </si>
  <si>
    <t>7a 01 2e</t>
  </si>
  <si>
    <t>7a012</t>
  </si>
  <si>
    <t>10 b3 d5 b3 15 ae</t>
  </si>
  <si>
    <t>b3 15 ae</t>
  </si>
  <si>
    <t>b315a</t>
  </si>
  <si>
    <t>10 b3 d5 47 a0 ae</t>
  </si>
  <si>
    <t>47 a0 ae</t>
  </si>
  <si>
    <t>47a0a</t>
  </si>
  <si>
    <t>10 b3 d5 94 7c 0e</t>
  </si>
  <si>
    <t>94 7c 0e</t>
  </si>
  <si>
    <t>947c0</t>
  </si>
  <si>
    <t>10 b3 d5 78 01 8e</t>
  </si>
  <si>
    <t>78 01 8e</t>
  </si>
  <si>
    <t>C</t>
  </si>
  <si>
    <t>10 b3 d5 c3 31 0e</t>
  </si>
  <si>
    <t>c3 31 0e</t>
  </si>
  <si>
    <t>c3310</t>
  </si>
  <si>
    <t>10 b3 d5 c3 30 41</t>
  </si>
  <si>
    <t>c3 30 41</t>
  </si>
  <si>
    <t>c3304</t>
  </si>
  <si>
    <t>10 b3 d5 7a 07 0e</t>
  </si>
  <si>
    <t>7a 07 0e</t>
  </si>
  <si>
    <t>7a070</t>
  </si>
  <si>
    <t>10 b3 d5 c4 3f 2e</t>
  </si>
  <si>
    <t>c4 3f 2e</t>
  </si>
  <si>
    <t>c43f2</t>
  </si>
  <si>
    <t>10 b3 d5 5b 24 ee</t>
  </si>
  <si>
    <t>5b 24 ee</t>
  </si>
  <si>
    <t>5b24e</t>
  </si>
  <si>
    <t>10 b3 d5 c4 28 8e</t>
  </si>
  <si>
    <t>c4 28 8e</t>
  </si>
  <si>
    <t>c4288</t>
  </si>
  <si>
    <t>10 b3 d5 89 f0 8f</t>
  </si>
  <si>
    <t>89 f0 8f</t>
  </si>
  <si>
    <t>89f08</t>
  </si>
  <si>
    <t>10 b3 d5 b3 0f ee</t>
  </si>
  <si>
    <t>b3 0f ee</t>
  </si>
  <si>
    <t>b30fe</t>
  </si>
  <si>
    <t>10 b3 d5 c3 01 2e</t>
  </si>
  <si>
    <t>c3 01 2e</t>
  </si>
  <si>
    <t>c3012</t>
  </si>
  <si>
    <t>10 b3 d5 89 aa ce</t>
  </si>
  <si>
    <t>89 aa ce</t>
  </si>
  <si>
    <t>89aac</t>
  </si>
  <si>
    <t>10 b3 d5 89 a9 ee</t>
  </si>
  <si>
    <t>89 a9 ee</t>
  </si>
  <si>
    <t>89a9e</t>
  </si>
  <si>
    <t>10 b3 d5 89 af 8e</t>
  </si>
  <si>
    <t>89 af 8e</t>
  </si>
  <si>
    <t>89af8</t>
  </si>
  <si>
    <t>10 b3 d5 56 5e ce</t>
  </si>
  <si>
    <t>56 5e ce</t>
  </si>
  <si>
    <t>565ec</t>
  </si>
  <si>
    <t>10 b3 d5 b3 10 6e</t>
  </si>
  <si>
    <t>b3 10 6e</t>
  </si>
  <si>
    <t>b3106</t>
  </si>
  <si>
    <t>USED ACCESS POINTS</t>
  </si>
  <si>
    <t>AP-x</t>
  </si>
  <si>
    <t>AP-y</t>
  </si>
  <si>
    <t>Ap-z</t>
  </si>
  <si>
    <t>Measuring x</t>
  </si>
  <si>
    <t>Measuring y</t>
  </si>
  <si>
    <t>Measuring z</t>
  </si>
  <si>
    <t>Actual distance from AP</t>
  </si>
  <si>
    <t>AP ID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</si>
  <si>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</si>
  <si>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</si>
  <si>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</si>
  <si>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</si>
  <si>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</si>
  <si>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</si>
  <si>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</si>
  <si>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</si>
  <si>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</si>
  <si>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</si>
  <si>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</si>
  <si>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</si>
  <si>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</si>
  <si>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</si>
  <si>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</si>
  <si>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</si>
  <si>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</si>
  <si>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</si>
  <si>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</si>
  <si>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</si>
  <si>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</si>
  <si>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</si>
  <si>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</si>
  <si>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</si>
  <si>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</si>
  <si>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</si>
  <si>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</si>
  <si>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</si>
  <si>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</si>
  <si>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</si>
  <si>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</si>
  <si>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</si>
  <si>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</si>
  <si>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</si>
  <si>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</si>
  <si>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</si>
  <si>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Point ID</t>
  </si>
  <si>
    <t>Actual Point z</t>
  </si>
  <si>
    <t>Actual Point x</t>
  </si>
  <si>
    <t>Actual Point y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</si>
  <si>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</si>
  <si>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</si>
  <si>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</si>
  <si>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</si>
  <si>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</si>
  <si>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</si>
  <si>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</si>
  <si>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</si>
  <si>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</si>
  <si>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</si>
  <si>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</si>
  <si>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</si>
  <si>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</si>
  <si>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</si>
  <si>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M1a</t>
  </si>
  <si>
    <t>M2a</t>
  </si>
  <si>
    <t>M3a</t>
  </si>
  <si>
    <t>M4a</t>
  </si>
  <si>
    <t>M5a</t>
  </si>
  <si>
    <t>M6a</t>
  </si>
  <si>
    <t>MP</t>
  </si>
  <si>
    <t>P1</t>
  </si>
  <si>
    <t>P2</t>
  </si>
  <si>
    <t>P3</t>
  </si>
  <si>
    <t>P4</t>
  </si>
  <si>
    <t xml:space="preserve">C8 </t>
  </si>
  <si>
    <t>No</t>
  </si>
  <si>
    <t>Yes</t>
  </si>
  <si>
    <t>Available AP is highlighted</t>
  </si>
  <si>
    <t>Minimum APs at any point</t>
  </si>
  <si>
    <t>Maximum APs at any point</t>
  </si>
  <si>
    <t>Average APs at any point</t>
  </si>
  <si>
    <t>MP ID</t>
  </si>
  <si>
    <t>P1(dBm)</t>
  </si>
  <si>
    <t>P2(dBm)</t>
  </si>
  <si>
    <t>P3(dBm)</t>
  </si>
  <si>
    <t>P4(dBm)</t>
  </si>
  <si>
    <t>P5(dBm)</t>
  </si>
  <si>
    <t>P6(dBm)</t>
  </si>
  <si>
    <t>P7(dBm)</t>
  </si>
  <si>
    <t>P8(dBm)</t>
  </si>
  <si>
    <t>P9(dBm)</t>
  </si>
  <si>
    <t>P10(dBm)</t>
  </si>
  <si>
    <t>P11(dBm)</t>
  </si>
  <si>
    <t>P12(dBm)</t>
  </si>
  <si>
    <t>P13(dBm)</t>
  </si>
  <si>
    <t>P14(dBm)</t>
  </si>
  <si>
    <t>P15(dBm)</t>
  </si>
  <si>
    <t>Total Measurements</t>
  </si>
  <si>
    <t>Mean P</t>
  </si>
  <si>
    <t>Median P</t>
  </si>
  <si>
    <t>Mean Median difference</t>
  </si>
  <si>
    <t>Min P(NLOS)</t>
  </si>
  <si>
    <t>Max P (LOS)</t>
  </si>
  <si>
    <t>Max P- Median P</t>
  </si>
  <si>
    <t>Median P - Min P</t>
  </si>
  <si>
    <t>Pd0</t>
  </si>
  <si>
    <t>Pd</t>
  </si>
  <si>
    <t>0.1(Pd0-Pd)</t>
  </si>
  <si>
    <t>log(d/d0)</t>
  </si>
  <si>
    <t>MEAN(P)</t>
  </si>
  <si>
    <t>MEDIAN(P)</t>
  </si>
  <si>
    <t>Nsf/Nmf</t>
  </si>
  <si>
    <t>Power Measurements at this point</t>
  </si>
  <si>
    <t>Average Measurement per MP</t>
  </si>
  <si>
    <t>KEYWORDS</t>
  </si>
  <si>
    <t>AP = ACCESS POINT</t>
  </si>
  <si>
    <t>MAC (distinct)</t>
  </si>
  <si>
    <t>MP = Measuring (test) point</t>
  </si>
  <si>
    <t>Available APs</t>
  </si>
  <si>
    <t>Estimated-x</t>
  </si>
  <si>
    <t>Estimated-y</t>
  </si>
  <si>
    <t>Error</t>
  </si>
  <si>
    <t>MP1</t>
  </si>
  <si>
    <t>B4,B5</t>
  </si>
  <si>
    <t>3 AP Combination</t>
  </si>
  <si>
    <t>Final Estimated-x</t>
  </si>
  <si>
    <t>Final Estimated-y</t>
  </si>
  <si>
    <t>N/A</t>
  </si>
  <si>
    <t>B4,B5,A5</t>
  </si>
  <si>
    <t>B4, B5, B10, A5</t>
  </si>
  <si>
    <t>B4,B5,B10</t>
  </si>
  <si>
    <t>B4,B10,A5</t>
  </si>
  <si>
    <t>B5,B10,A5</t>
  </si>
  <si>
    <t>B4,B5,C7</t>
  </si>
  <si>
    <t>B4,A5,C7</t>
  </si>
  <si>
    <t>B5,A5,C7</t>
  </si>
  <si>
    <t>B4, B5, A5, C7</t>
  </si>
  <si>
    <t>B4,B5,A7</t>
  </si>
  <si>
    <t>B4,B5,C8</t>
  </si>
  <si>
    <t>B4,A5,A7</t>
  </si>
  <si>
    <t>B4,A5,C8</t>
  </si>
  <si>
    <t>B4,A7,C7</t>
  </si>
  <si>
    <t>B4,A7,C8</t>
  </si>
  <si>
    <t>B4,C7,C8</t>
  </si>
  <si>
    <t>B5,A5,A7</t>
  </si>
  <si>
    <t>B5,A5,C8</t>
  </si>
  <si>
    <t>B5,A7,C7</t>
  </si>
  <si>
    <t>B5,A7,C8</t>
  </si>
  <si>
    <t>B5,C7,C8</t>
  </si>
  <si>
    <t>A5,A7,C7</t>
  </si>
  <si>
    <t>A5,A7,C8</t>
  </si>
  <si>
    <t>A5,C7,C8</t>
  </si>
  <si>
    <t>A7,C7,C8</t>
  </si>
  <si>
    <t>B4,B5,A5,A7,C7,C8</t>
  </si>
  <si>
    <t>B4,B5,A7,C7,C8</t>
  </si>
  <si>
    <t>B4,B5,A7, C8</t>
  </si>
  <si>
    <t>B4,B5,B7,C9</t>
  </si>
  <si>
    <t>B4,B5,B7</t>
  </si>
  <si>
    <t>B4,B5,C9</t>
  </si>
  <si>
    <t>B4,B7,C9</t>
  </si>
  <si>
    <t>B5,B7,C9</t>
  </si>
  <si>
    <t>B7,B8,A9,A10,C9</t>
  </si>
  <si>
    <t>B7,B8,A9</t>
  </si>
  <si>
    <t>B7,B8,A10</t>
  </si>
  <si>
    <t>B7,B8,C9</t>
  </si>
  <si>
    <t>B7,A9,A10</t>
  </si>
  <si>
    <t>B7,A9,C9</t>
  </si>
  <si>
    <t>B7,A10,C9</t>
  </si>
  <si>
    <t>B8,A9,A10</t>
  </si>
  <si>
    <t>B8,A9,C9</t>
  </si>
  <si>
    <t>B8,A10,C9</t>
  </si>
  <si>
    <t>A9,A10,C9</t>
  </si>
  <si>
    <t>B7,B8,B9</t>
  </si>
  <si>
    <t>B7,A9,B9</t>
  </si>
  <si>
    <t>B7,A10,B9</t>
  </si>
  <si>
    <t>B7,C9,B9</t>
  </si>
  <si>
    <t>B8,A9,B9</t>
  </si>
  <si>
    <t>B8,A10,B9</t>
  </si>
  <si>
    <t>B8,C9,B9</t>
  </si>
  <si>
    <t>A9,A10,B9</t>
  </si>
  <si>
    <t>A9,C9,B9</t>
  </si>
  <si>
    <t>A10,C9,B9</t>
  </si>
  <si>
    <t>B7,B8,B9,A9,A10,C9</t>
  </si>
  <si>
    <t>B7,B8,B9,C11</t>
  </si>
  <si>
    <t>B7,B8,C11</t>
  </si>
  <si>
    <t>B7,B9,C11</t>
  </si>
  <si>
    <t>B8,B9,C11</t>
  </si>
  <si>
    <t>B7,B8,B9,A11,C11</t>
  </si>
  <si>
    <t>B7,B8,A11</t>
  </si>
  <si>
    <t>B7,B9,A11</t>
  </si>
  <si>
    <t>B7,C11,A11</t>
  </si>
  <si>
    <t>B8,B9,A11</t>
  </si>
  <si>
    <t>B8,C11,A11</t>
  </si>
  <si>
    <t>B9,C11,A11</t>
  </si>
  <si>
    <t>B7,B8,B9,A11,C11,C12</t>
  </si>
  <si>
    <t>B7,B8,C12</t>
  </si>
  <si>
    <t>B7,B9,C12</t>
  </si>
  <si>
    <t>B7,C11,C12</t>
  </si>
  <si>
    <t>B7,A11,C12</t>
  </si>
  <si>
    <t>B8,B9,C12</t>
  </si>
  <si>
    <t>B8,C11,C12</t>
  </si>
  <si>
    <t>B8,A11,C12</t>
  </si>
  <si>
    <t>B9,C11,C12</t>
  </si>
  <si>
    <t>B9,A11,C12</t>
  </si>
  <si>
    <t>C11,A11,C12</t>
  </si>
  <si>
    <t>B7,B8,B10</t>
  </si>
  <si>
    <t>B7,B9,B10</t>
  </si>
  <si>
    <t>B7,C11,B10</t>
  </si>
  <si>
    <t>B7,A11,B10</t>
  </si>
  <si>
    <t>B7,C12,B10</t>
  </si>
  <si>
    <t>B8,B9,B10</t>
  </si>
  <si>
    <t>B8,C11,B10</t>
  </si>
  <si>
    <t>B8,A11,B10</t>
  </si>
  <si>
    <t>B8,C12,B10</t>
  </si>
  <si>
    <t>B9,C11,B10</t>
  </si>
  <si>
    <t>B9,A11,B10</t>
  </si>
  <si>
    <t>B9,C12,B10</t>
  </si>
  <si>
    <t>C11,A11,B10</t>
  </si>
  <si>
    <t>C11,C12,B10</t>
  </si>
  <si>
    <t>A11,C12,B10</t>
  </si>
  <si>
    <t>B7,B8,B9,B10,A11,C11,C12</t>
  </si>
  <si>
    <t>B7,B8,B9,B10,C12</t>
  </si>
  <si>
    <t>B7,B8,C13</t>
  </si>
  <si>
    <t>B7,B9,C13</t>
  </si>
  <si>
    <t>B7,C13,C12</t>
  </si>
  <si>
    <t>B7,C13,B10</t>
  </si>
  <si>
    <t>B8,B9,C13</t>
  </si>
  <si>
    <t>B8,C13,C12</t>
  </si>
  <si>
    <t>B8,C13,B10</t>
  </si>
  <si>
    <t>B9,C13,C12</t>
  </si>
  <si>
    <t>B9,C13,B10</t>
  </si>
  <si>
    <t>C13,C12,B10</t>
  </si>
  <si>
    <t>B7,B8,B9,B10,C12,C13</t>
  </si>
  <si>
    <t>10^(Pd0-Pd/10nmf)</t>
  </si>
  <si>
    <t>Pd0-Pd/10*nmf</t>
  </si>
  <si>
    <t>Pd0-Pd-FAF</t>
  </si>
  <si>
    <t>nmf</t>
  </si>
  <si>
    <t>do</t>
  </si>
  <si>
    <t>Actual-x</t>
  </si>
  <si>
    <t>Actual-y</t>
  </si>
  <si>
    <t>AP</t>
  </si>
  <si>
    <t>nsf</t>
  </si>
  <si>
    <t>Averarge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</si>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</sst>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0" xfId="0" applyFont="1" applyFill="1"/>
    <xf numFmtId="0" fontId="0" fillId="7" borderId="0" xfId="0" applyFill="1"/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2" fontId="0" fillId="0" borderId="0" xfId="0" applyNumberFormat="1"/>
    <xf numFmtId="0" fontId="0" fillId="0" borderId="0" xfId="0"/>
    <xf numFmtId="2" fontId="0" fillId="7" borderId="0" xfId="0" applyNumberFormat="1" applyFill="1"/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1" fillId="2" borderId="0" xfId="0" applyNumberFormat="1" applyFont="1" applyFill="1"/>
    <xf numFmtId="2" fontId="0" fillId="6" borderId="0" xfId="0" applyNumberFormat="1" applyFill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7" borderId="2" xfId="0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F19" sqref="F19"/>
    </sheetView>
  </sheetViews>
  <sheetFormatPr defaultRowHeight="15" x14ac:dyDescent="0.25"/>
  <cols>
    <col min="1" max="4" width="9.140625" style="11"/>
    <col min="5" max="5" width="14" style="11" customWidth="1"/>
    <col min="6" max="6" width="24.28515625" style="11" customWidth="1"/>
    <col min="7" max="7" width="20.7109375" style="11" customWidth="1"/>
    <col min="8" max="8" width="16.140625" style="11" customWidth="1"/>
    <col min="9" max="16" width="9.140625" style="11"/>
    <col min="17" max="17" width="12.85546875" style="11" customWidth="1"/>
    <col min="18" max="18" width="13.7109375" style="11" customWidth="1"/>
    <col min="19" max="19" width="12.5703125" style="11" customWidth="1"/>
    <col min="20" max="20" width="24.42578125" style="11" customWidth="1"/>
    <col min="21" max="16384" width="9.140625" style="9"/>
  </cols>
  <sheetData>
    <row r="1" spans="1:20" ht="15.75" x14ac:dyDescent="0.25">
      <c r="A1" s="8" t="s">
        <v>0</v>
      </c>
      <c r="B1" s="8" t="s">
        <v>1</v>
      </c>
      <c r="C1" s="8" t="s">
        <v>2</v>
      </c>
      <c r="D1" s="8" t="s">
        <v>130</v>
      </c>
      <c r="E1" s="8" t="s">
        <v>3</v>
      </c>
      <c r="F1" s="8" t="s">
        <v>4</v>
      </c>
      <c r="G1" s="8" t="s">
        <v>5</v>
      </c>
      <c r="H1" s="8" t="s">
        <v>238</v>
      </c>
      <c r="I1" s="8" t="s">
        <v>123</v>
      </c>
      <c r="J1" s="8" t="s">
        <v>124</v>
      </c>
      <c r="K1" s="8" t="s">
        <v>125</v>
      </c>
      <c r="L1" s="8" t="s">
        <v>6</v>
      </c>
      <c r="M1" s="8" t="s">
        <v>7</v>
      </c>
      <c r="N1" s="8" t="s">
        <v>8</v>
      </c>
      <c r="O1" s="8" t="s">
        <v>9</v>
      </c>
      <c r="P1" s="8"/>
      <c r="Q1" s="8" t="s">
        <v>126</v>
      </c>
      <c r="R1" s="8" t="s">
        <v>127</v>
      </c>
      <c r="S1" s="8" t="s">
        <v>128</v>
      </c>
      <c r="T1" s="8" t="s">
        <v>129</v>
      </c>
    </row>
    <row r="2" spans="1:20" x14ac:dyDescent="0.25">
      <c r="A2" s="10">
        <v>1</v>
      </c>
      <c r="B2" s="10" t="s">
        <v>11</v>
      </c>
      <c r="C2" s="10">
        <v>1</v>
      </c>
      <c r="D2" s="10" t="s">
        <v>131</v>
      </c>
      <c r="E2" s="10" t="s">
        <v>12</v>
      </c>
      <c r="F2" s="10" t="s">
        <v>13</v>
      </c>
      <c r="G2" s="10" t="s">
        <v>14</v>
      </c>
      <c r="H2" s="10" t="s">
        <v>15</v>
      </c>
      <c r="I2" s="10">
        <v>10.199999999999999</v>
      </c>
      <c r="J2" s="10">
        <v>0</v>
      </c>
      <c r="K2" s="10">
        <v>0</v>
      </c>
      <c r="L2" s="10">
        <v>-46</v>
      </c>
      <c r="M2" s="10"/>
      <c r="N2" s="10"/>
      <c r="O2" s="10">
        <v>0</v>
      </c>
      <c r="Q2" s="7"/>
      <c r="R2" s="7"/>
      <c r="S2" s="7"/>
      <c r="T2" s="7">
        <f>SQRT( (Q2-I2)^2  + (R2-J2)^2 +(S2-K2)^2 )</f>
        <v>10.199999999999999</v>
      </c>
    </row>
    <row r="3" spans="1:20" x14ac:dyDescent="0.25">
      <c r="A3" s="12">
        <v>2</v>
      </c>
      <c r="B3" s="12" t="s">
        <v>11</v>
      </c>
      <c r="C3" s="12">
        <v>2</v>
      </c>
      <c r="D3" s="12" t="s">
        <v>132</v>
      </c>
      <c r="E3" s="12" t="s">
        <v>16</v>
      </c>
      <c r="F3" s="12" t="s">
        <v>17</v>
      </c>
      <c r="G3" s="12" t="s">
        <v>18</v>
      </c>
      <c r="H3" s="12" t="s">
        <v>19</v>
      </c>
      <c r="I3" s="12">
        <v>26.4</v>
      </c>
      <c r="J3" s="12">
        <v>5.84</v>
      </c>
      <c r="K3" s="12">
        <v>0</v>
      </c>
      <c r="L3" s="12">
        <v>-42</v>
      </c>
      <c r="M3" s="12"/>
      <c r="N3" s="12"/>
      <c r="O3" s="12">
        <v>0</v>
      </c>
      <c r="Q3" s="7"/>
      <c r="R3" s="7"/>
      <c r="S3" s="7"/>
      <c r="T3" s="7">
        <f t="shared" ref="T3:T39" si="0">SQRT( (Q3-I3)^2  + (R3-J3)^2 +(S3-K3)^2 )</f>
        <v>27.038224793798868</v>
      </c>
    </row>
    <row r="4" spans="1:20" x14ac:dyDescent="0.25">
      <c r="A4" s="12">
        <v>3</v>
      </c>
      <c r="B4" s="12" t="s">
        <v>11</v>
      </c>
      <c r="C4" s="12">
        <v>3</v>
      </c>
      <c r="D4" s="12" t="s">
        <v>133</v>
      </c>
      <c r="E4" s="12" t="s">
        <v>16</v>
      </c>
      <c r="F4" s="12" t="s">
        <v>20</v>
      </c>
      <c r="G4" s="12" t="s">
        <v>21</v>
      </c>
      <c r="H4" s="12" t="s">
        <v>22</v>
      </c>
      <c r="I4" s="12">
        <v>28.2</v>
      </c>
      <c r="J4" s="12">
        <v>43.74</v>
      </c>
      <c r="K4" s="12">
        <v>0</v>
      </c>
      <c r="L4" s="12">
        <v>-44</v>
      </c>
      <c r="M4" s="12"/>
      <c r="N4" s="12"/>
      <c r="O4" s="12">
        <v>0</v>
      </c>
      <c r="Q4" s="7"/>
      <c r="R4" s="7"/>
      <c r="S4" s="7"/>
      <c r="T4" s="7">
        <f t="shared" si="0"/>
        <v>52.042555663610528</v>
      </c>
    </row>
    <row r="5" spans="1:20" x14ac:dyDescent="0.25">
      <c r="A5" s="10">
        <v>4</v>
      </c>
      <c r="B5" s="10" t="s">
        <v>11</v>
      </c>
      <c r="C5" s="10">
        <v>4</v>
      </c>
      <c r="D5" s="10" t="s">
        <v>134</v>
      </c>
      <c r="E5" s="10" t="s">
        <v>23</v>
      </c>
      <c r="F5" s="10" t="s">
        <v>24</v>
      </c>
      <c r="G5" s="10" t="s">
        <v>25</v>
      </c>
      <c r="H5" s="10" t="s">
        <v>26</v>
      </c>
      <c r="I5" s="10">
        <v>0.9</v>
      </c>
      <c r="J5" s="10">
        <v>76.900000000000006</v>
      </c>
      <c r="K5" s="10">
        <v>0</v>
      </c>
      <c r="L5" s="10">
        <v>-45.5</v>
      </c>
      <c r="M5" s="10">
        <v>2.92</v>
      </c>
      <c r="N5" s="10">
        <v>3.21</v>
      </c>
      <c r="O5" s="10">
        <v>0</v>
      </c>
      <c r="Q5" s="7"/>
      <c r="R5" s="7"/>
      <c r="S5" s="7"/>
      <c r="T5" s="7">
        <f t="shared" si="0"/>
        <v>76.905266399642628</v>
      </c>
    </row>
    <row r="6" spans="1:20" x14ac:dyDescent="0.25">
      <c r="A6" s="10">
        <v>5</v>
      </c>
      <c r="B6" s="10" t="s">
        <v>11</v>
      </c>
      <c r="C6" s="10">
        <v>5</v>
      </c>
      <c r="D6" s="10" t="s">
        <v>135</v>
      </c>
      <c r="E6" s="10" t="s">
        <v>23</v>
      </c>
      <c r="F6" s="10" t="s">
        <v>27</v>
      </c>
      <c r="G6" s="10" t="s">
        <v>28</v>
      </c>
      <c r="H6" s="10" t="s">
        <v>29</v>
      </c>
      <c r="I6" s="10">
        <v>-30.39</v>
      </c>
      <c r="J6" s="10">
        <v>76.900000000000006</v>
      </c>
      <c r="K6" s="10">
        <v>0</v>
      </c>
      <c r="L6" s="10">
        <v>-46</v>
      </c>
      <c r="M6" s="10">
        <v>2.92</v>
      </c>
      <c r="N6" s="10">
        <v>3.26</v>
      </c>
      <c r="O6" s="10">
        <v>0</v>
      </c>
      <c r="Q6" s="7"/>
      <c r="R6" s="7"/>
      <c r="S6" s="7"/>
      <c r="T6" s="7">
        <f t="shared" si="0"/>
        <v>82.68713382383018</v>
      </c>
    </row>
    <row r="7" spans="1:20" x14ac:dyDescent="0.25">
      <c r="A7" s="12">
        <v>6</v>
      </c>
      <c r="B7" s="12" t="s">
        <v>11</v>
      </c>
      <c r="C7" s="12">
        <v>6</v>
      </c>
      <c r="D7" s="12" t="s">
        <v>136</v>
      </c>
      <c r="E7" s="12" t="s">
        <v>30</v>
      </c>
      <c r="F7" s="12" t="s">
        <v>31</v>
      </c>
      <c r="G7" s="12" t="s">
        <v>32</v>
      </c>
      <c r="H7" s="12" t="s">
        <v>33</v>
      </c>
      <c r="I7" s="12">
        <v>-58.27</v>
      </c>
      <c r="J7" s="12">
        <v>75.400000000000006</v>
      </c>
      <c r="K7" s="12">
        <v>0</v>
      </c>
      <c r="L7" s="12">
        <v>-58</v>
      </c>
      <c r="M7" s="12"/>
      <c r="N7" s="12"/>
      <c r="O7" s="12">
        <v>0</v>
      </c>
      <c r="Q7" s="7"/>
      <c r="R7" s="7"/>
      <c r="S7" s="7"/>
      <c r="T7" s="7">
        <f t="shared" si="0"/>
        <v>95.291935125696767</v>
      </c>
    </row>
    <row r="8" spans="1:20" x14ac:dyDescent="0.25">
      <c r="A8" s="10">
        <v>7</v>
      </c>
      <c r="B8" s="10" t="s">
        <v>11</v>
      </c>
      <c r="C8" s="10">
        <v>7</v>
      </c>
      <c r="D8" s="10" t="s">
        <v>137</v>
      </c>
      <c r="E8" s="10" t="s">
        <v>34</v>
      </c>
      <c r="F8" s="10" t="s">
        <v>35</v>
      </c>
      <c r="G8" s="10" t="s">
        <v>36</v>
      </c>
      <c r="H8" s="10" t="s">
        <v>37</v>
      </c>
      <c r="I8" s="10">
        <v>-51.37</v>
      </c>
      <c r="J8" s="10">
        <v>54.2</v>
      </c>
      <c r="K8" s="10">
        <v>0</v>
      </c>
      <c r="L8" s="10">
        <v>-52.5</v>
      </c>
      <c r="M8" s="10">
        <v>2.92</v>
      </c>
      <c r="N8" s="10">
        <v>2.95</v>
      </c>
      <c r="O8" s="10">
        <v>0</v>
      </c>
      <c r="Q8" s="7"/>
      <c r="R8" s="7"/>
      <c r="S8" s="7"/>
      <c r="T8" s="7">
        <f t="shared" si="0"/>
        <v>74.676079838191825</v>
      </c>
    </row>
    <row r="9" spans="1:20" x14ac:dyDescent="0.25">
      <c r="A9" s="10">
        <v>8</v>
      </c>
      <c r="B9" s="10" t="s">
        <v>11</v>
      </c>
      <c r="C9" s="10">
        <v>8</v>
      </c>
      <c r="D9" s="10" t="s">
        <v>138</v>
      </c>
      <c r="E9" s="10" t="s">
        <v>34</v>
      </c>
      <c r="F9" s="10" t="s">
        <v>38</v>
      </c>
      <c r="G9" s="10" t="s">
        <v>39</v>
      </c>
      <c r="H9" s="10" t="s">
        <v>40</v>
      </c>
      <c r="I9" s="10">
        <v>-52.97</v>
      </c>
      <c r="J9" s="10">
        <v>42.4</v>
      </c>
      <c r="K9" s="10">
        <v>0</v>
      </c>
      <c r="L9" s="10">
        <v>-45</v>
      </c>
      <c r="M9" s="10">
        <v>2.92</v>
      </c>
      <c r="N9" s="10">
        <v>3.21</v>
      </c>
      <c r="O9" s="10">
        <v>0</v>
      </c>
      <c r="Q9" s="7"/>
      <c r="R9" s="7"/>
      <c r="S9" s="7"/>
      <c r="T9" s="7">
        <f t="shared" si="0"/>
        <v>67.849693440722334</v>
      </c>
    </row>
    <row r="10" spans="1:20" x14ac:dyDescent="0.25">
      <c r="A10" s="10">
        <v>9</v>
      </c>
      <c r="B10" s="10" t="s">
        <v>11</v>
      </c>
      <c r="C10" s="10">
        <v>9</v>
      </c>
      <c r="D10" s="10" t="s">
        <v>139</v>
      </c>
      <c r="E10" s="10" t="s">
        <v>34</v>
      </c>
      <c r="F10" s="10" t="s">
        <v>41</v>
      </c>
      <c r="G10" s="10" t="s">
        <v>42</v>
      </c>
      <c r="H10" s="10" t="s">
        <v>43</v>
      </c>
      <c r="I10" s="10">
        <v>-52.97</v>
      </c>
      <c r="J10" s="10">
        <v>30.8</v>
      </c>
      <c r="K10" s="10">
        <v>0</v>
      </c>
      <c r="L10" s="10">
        <v>-45.5</v>
      </c>
      <c r="M10" s="10">
        <v>2.92</v>
      </c>
      <c r="N10" s="10">
        <v>3.65</v>
      </c>
      <c r="O10" s="10">
        <v>0</v>
      </c>
      <c r="Q10" s="7"/>
      <c r="R10" s="7"/>
      <c r="S10" s="7"/>
      <c r="T10" s="7">
        <f t="shared" si="0"/>
        <v>61.273655840010072</v>
      </c>
    </row>
    <row r="11" spans="1:20" x14ac:dyDescent="0.25">
      <c r="A11" s="10">
        <v>10</v>
      </c>
      <c r="B11" s="10" t="s">
        <v>11</v>
      </c>
      <c r="C11" s="10">
        <v>10</v>
      </c>
      <c r="D11" s="10" t="s">
        <v>140</v>
      </c>
      <c r="E11" s="10" t="s">
        <v>12</v>
      </c>
      <c r="F11" s="10" t="s">
        <v>44</v>
      </c>
      <c r="G11" s="10" t="s">
        <v>45</v>
      </c>
      <c r="H11" s="10" t="s">
        <v>46</v>
      </c>
      <c r="I11" s="10">
        <v>-42</v>
      </c>
      <c r="J11" s="10">
        <v>0</v>
      </c>
      <c r="K11" s="10">
        <v>0</v>
      </c>
      <c r="L11" s="10">
        <v>-47.5</v>
      </c>
      <c r="M11" s="10">
        <v>2.92</v>
      </c>
      <c r="N11" s="10">
        <v>3.86</v>
      </c>
      <c r="O11" s="10">
        <v>0</v>
      </c>
      <c r="Q11" s="7"/>
      <c r="R11" s="7"/>
      <c r="S11" s="7"/>
      <c r="T11" s="7">
        <f t="shared" si="0"/>
        <v>42</v>
      </c>
    </row>
    <row r="12" spans="1:20" x14ac:dyDescent="0.25">
      <c r="A12" s="12">
        <v>11</v>
      </c>
      <c r="B12" s="12" t="s">
        <v>11</v>
      </c>
      <c r="C12" s="12">
        <v>11</v>
      </c>
      <c r="D12" s="12" t="s">
        <v>141</v>
      </c>
      <c r="E12" s="12" t="s">
        <v>12</v>
      </c>
      <c r="F12" s="12"/>
      <c r="G12" s="12"/>
      <c r="H12" s="12"/>
      <c r="I12" s="12">
        <v>-23.2</v>
      </c>
      <c r="J12" s="12">
        <v>0</v>
      </c>
      <c r="K12" s="12">
        <v>0</v>
      </c>
      <c r="L12" s="12"/>
      <c r="M12" s="12"/>
      <c r="N12" s="12"/>
      <c r="O12" s="12">
        <v>0</v>
      </c>
      <c r="Q12" s="7"/>
      <c r="R12" s="7"/>
      <c r="S12" s="7"/>
      <c r="T12" s="7">
        <f t="shared" si="0"/>
        <v>23.2</v>
      </c>
    </row>
    <row r="13" spans="1:20" x14ac:dyDescent="0.25">
      <c r="Q13" s="7"/>
      <c r="R13" s="7"/>
      <c r="S13" s="7"/>
      <c r="T13" s="7"/>
    </row>
    <row r="14" spans="1:20" x14ac:dyDescent="0.25">
      <c r="A14" s="13">
        <v>12</v>
      </c>
      <c r="B14" s="13" t="s">
        <v>47</v>
      </c>
      <c r="C14" s="13">
        <v>1</v>
      </c>
      <c r="D14" s="13" t="s">
        <v>142</v>
      </c>
      <c r="E14" s="13"/>
      <c r="F14" s="13" t="s">
        <v>48</v>
      </c>
      <c r="G14" s="13" t="s">
        <v>49</v>
      </c>
      <c r="H14" s="13" t="s">
        <v>50</v>
      </c>
      <c r="I14" s="13">
        <v>25.93</v>
      </c>
      <c r="J14" s="13">
        <v>33.4</v>
      </c>
      <c r="K14" s="13">
        <v>-2.9</v>
      </c>
      <c r="L14" s="13">
        <v>-44</v>
      </c>
      <c r="M14" s="13"/>
      <c r="N14" s="13"/>
      <c r="O14" s="13"/>
      <c r="Q14" s="7"/>
      <c r="R14" s="7"/>
      <c r="S14" s="7"/>
      <c r="T14" s="7">
        <f t="shared" si="0"/>
        <v>42.383191243699429</v>
      </c>
    </row>
    <row r="15" spans="1:20" x14ac:dyDescent="0.25">
      <c r="A15" s="13">
        <v>13</v>
      </c>
      <c r="B15" s="13" t="s">
        <v>47</v>
      </c>
      <c r="C15" s="13">
        <v>2</v>
      </c>
      <c r="D15" s="13" t="s">
        <v>143</v>
      </c>
      <c r="E15" s="13"/>
      <c r="F15" s="13" t="s">
        <v>51</v>
      </c>
      <c r="G15" s="13" t="s">
        <v>52</v>
      </c>
      <c r="H15" s="13" t="s">
        <v>53</v>
      </c>
      <c r="I15" s="13">
        <v>27.63</v>
      </c>
      <c r="J15" s="13">
        <v>41.5</v>
      </c>
      <c r="K15" s="13">
        <v>-2.9</v>
      </c>
      <c r="L15" s="13">
        <v>-51</v>
      </c>
      <c r="M15" s="13"/>
      <c r="N15" s="13"/>
      <c r="O15" s="13"/>
      <c r="Q15" s="7"/>
      <c r="R15" s="7"/>
      <c r="S15" s="7"/>
      <c r="T15" s="7">
        <f t="shared" si="0"/>
        <v>49.940733875264591</v>
      </c>
    </row>
    <row r="16" spans="1:20" x14ac:dyDescent="0.25">
      <c r="A16" s="13">
        <v>14</v>
      </c>
      <c r="B16" s="13" t="s">
        <v>47</v>
      </c>
      <c r="C16" s="13">
        <v>3</v>
      </c>
      <c r="D16" s="13" t="s">
        <v>144</v>
      </c>
      <c r="E16" s="13"/>
      <c r="F16" s="13" t="s">
        <v>54</v>
      </c>
      <c r="G16" s="13" t="s">
        <v>55</v>
      </c>
      <c r="H16" s="13" t="s">
        <v>56</v>
      </c>
      <c r="I16" s="13">
        <v>26.03</v>
      </c>
      <c r="J16" s="13">
        <v>81.8</v>
      </c>
      <c r="K16" s="13">
        <v>-2.9</v>
      </c>
      <c r="L16" s="13">
        <v>-39</v>
      </c>
      <c r="M16" s="13"/>
      <c r="N16" s="13"/>
      <c r="O16" s="13"/>
      <c r="Q16" s="7"/>
      <c r="R16" s="7"/>
      <c r="S16" s="7"/>
      <c r="T16" s="7">
        <f t="shared" si="0"/>
        <v>85.890691579472104</v>
      </c>
    </row>
    <row r="17" spans="1:20" x14ac:dyDescent="0.25">
      <c r="A17" s="13">
        <v>15</v>
      </c>
      <c r="B17" s="13" t="s">
        <v>47</v>
      </c>
      <c r="C17" s="13">
        <v>4</v>
      </c>
      <c r="D17" s="13" t="s">
        <v>145</v>
      </c>
      <c r="E17" s="13"/>
      <c r="F17" s="13" t="s">
        <v>57</v>
      </c>
      <c r="G17" s="13" t="s">
        <v>58</v>
      </c>
      <c r="H17" s="13" t="s">
        <v>59</v>
      </c>
      <c r="I17" s="13">
        <v>15.03</v>
      </c>
      <c r="J17" s="13">
        <v>81.8</v>
      </c>
      <c r="K17" s="13">
        <v>-2.9</v>
      </c>
      <c r="L17" s="13">
        <v>-48</v>
      </c>
      <c r="M17" s="13"/>
      <c r="N17" s="13"/>
      <c r="O17" s="13"/>
      <c r="Q17" s="7"/>
      <c r="R17" s="7"/>
      <c r="S17" s="7"/>
      <c r="T17" s="7">
        <f t="shared" si="0"/>
        <v>83.219894856939106</v>
      </c>
    </row>
    <row r="18" spans="1:20" x14ac:dyDescent="0.25">
      <c r="A18" s="10">
        <v>16</v>
      </c>
      <c r="B18" s="10" t="s">
        <v>47</v>
      </c>
      <c r="C18" s="10">
        <v>5</v>
      </c>
      <c r="D18" s="10" t="s">
        <v>146</v>
      </c>
      <c r="E18" s="10" t="s">
        <v>23</v>
      </c>
      <c r="F18" s="10" t="s">
        <v>60</v>
      </c>
      <c r="G18" s="10" t="s">
        <v>61</v>
      </c>
      <c r="H18" s="10" t="s">
        <v>62</v>
      </c>
      <c r="I18" s="10">
        <v>-3.45</v>
      </c>
      <c r="J18" s="10">
        <v>81.8</v>
      </c>
      <c r="K18" s="10">
        <v>-2.9</v>
      </c>
      <c r="L18" s="10">
        <v>-47.5</v>
      </c>
      <c r="M18" s="10">
        <v>2.92</v>
      </c>
      <c r="N18" s="10">
        <v>2.9</v>
      </c>
      <c r="O18" s="10"/>
      <c r="Q18" s="7"/>
      <c r="R18" s="7"/>
      <c r="S18" s="7"/>
      <c r="T18" s="7">
        <f t="shared" si="0"/>
        <v>81.924065450879567</v>
      </c>
    </row>
    <row r="19" spans="1:20" x14ac:dyDescent="0.25">
      <c r="A19" s="13">
        <v>17</v>
      </c>
      <c r="B19" s="13" t="s">
        <v>47</v>
      </c>
      <c r="C19" s="13">
        <v>6</v>
      </c>
      <c r="D19" s="13" t="s">
        <v>147</v>
      </c>
      <c r="E19" s="13"/>
      <c r="F19" s="13" t="s">
        <v>63</v>
      </c>
      <c r="G19" s="13" t="s">
        <v>64</v>
      </c>
      <c r="H19" s="13" t="s">
        <v>64</v>
      </c>
      <c r="I19" s="13">
        <v>-15.3</v>
      </c>
      <c r="J19" s="13">
        <v>81.8</v>
      </c>
      <c r="K19" s="13">
        <v>-2.9</v>
      </c>
      <c r="L19" s="13">
        <v>-55</v>
      </c>
      <c r="M19" s="13"/>
      <c r="N19" s="13"/>
      <c r="O19" s="13"/>
      <c r="Q19" s="7"/>
      <c r="R19" s="7"/>
      <c r="S19" s="7"/>
      <c r="T19" s="7">
        <f t="shared" si="0"/>
        <v>83.269081897184378</v>
      </c>
    </row>
    <row r="20" spans="1:20" x14ac:dyDescent="0.25">
      <c r="A20" s="10">
        <v>18</v>
      </c>
      <c r="B20" s="10" t="s">
        <v>47</v>
      </c>
      <c r="C20" s="10">
        <v>7</v>
      </c>
      <c r="D20" s="10" t="s">
        <v>148</v>
      </c>
      <c r="E20" s="10" t="s">
        <v>23</v>
      </c>
      <c r="F20" s="10" t="s">
        <v>65</v>
      </c>
      <c r="G20" s="10" t="s">
        <v>66</v>
      </c>
      <c r="H20" s="10" t="s">
        <v>67</v>
      </c>
      <c r="I20" s="10">
        <v>-25.95</v>
      </c>
      <c r="J20" s="10">
        <v>81.8</v>
      </c>
      <c r="K20" s="10">
        <v>-2.9</v>
      </c>
      <c r="L20" s="10">
        <v>-48.5</v>
      </c>
      <c r="M20" s="10">
        <v>2.92</v>
      </c>
      <c r="N20" s="10">
        <v>2.96</v>
      </c>
      <c r="O20" s="10"/>
      <c r="Q20" s="7"/>
      <c r="R20" s="7"/>
      <c r="S20" s="7"/>
      <c r="T20" s="7">
        <f t="shared" si="0"/>
        <v>85.866480654560419</v>
      </c>
    </row>
    <row r="21" spans="1:20" x14ac:dyDescent="0.25">
      <c r="A21" s="13">
        <v>19</v>
      </c>
      <c r="B21" s="13" t="s">
        <v>47</v>
      </c>
      <c r="C21" s="13">
        <v>8</v>
      </c>
      <c r="D21" s="13" t="s">
        <v>149</v>
      </c>
      <c r="E21" s="13"/>
      <c r="F21" s="13" t="s">
        <v>68</v>
      </c>
      <c r="G21" s="13" t="s">
        <v>69</v>
      </c>
      <c r="H21" s="13" t="s">
        <v>70</v>
      </c>
      <c r="I21" s="13">
        <v>-58.1</v>
      </c>
      <c r="J21" s="13">
        <v>81.8</v>
      </c>
      <c r="K21" s="13">
        <v>-2.9</v>
      </c>
      <c r="L21" s="13">
        <v>-35</v>
      </c>
      <c r="M21" s="13"/>
      <c r="N21" s="13"/>
      <c r="O21" s="13"/>
      <c r="Q21" s="7"/>
      <c r="R21" s="7"/>
      <c r="S21" s="7"/>
      <c r="T21" s="7">
        <f t="shared" si="0"/>
        <v>100.37559464331954</v>
      </c>
    </row>
    <row r="22" spans="1:20" x14ac:dyDescent="0.25">
      <c r="A22" s="10">
        <v>20</v>
      </c>
      <c r="B22" s="10" t="s">
        <v>47</v>
      </c>
      <c r="C22" s="10">
        <v>9</v>
      </c>
      <c r="D22" s="10" t="s">
        <v>150</v>
      </c>
      <c r="E22" s="10" t="s">
        <v>34</v>
      </c>
      <c r="F22" s="10" t="s">
        <v>71</v>
      </c>
      <c r="G22" s="10" t="s">
        <v>72</v>
      </c>
      <c r="H22" s="10" t="s">
        <v>73</v>
      </c>
      <c r="I22" s="10">
        <v>-60.3</v>
      </c>
      <c r="J22" s="10">
        <v>69.400000000000006</v>
      </c>
      <c r="K22" s="10">
        <v>-2.9</v>
      </c>
      <c r="L22" s="10">
        <v>-42</v>
      </c>
      <c r="M22" s="10">
        <v>2.92</v>
      </c>
      <c r="N22" s="10">
        <v>3.79</v>
      </c>
      <c r="O22" s="10"/>
      <c r="Q22" s="7"/>
      <c r="R22" s="7"/>
      <c r="S22" s="7"/>
      <c r="T22" s="7">
        <f t="shared" si="0"/>
        <v>91.982933199588715</v>
      </c>
    </row>
    <row r="23" spans="1:20" x14ac:dyDescent="0.25">
      <c r="A23" s="10">
        <v>21</v>
      </c>
      <c r="B23" s="10" t="s">
        <v>47</v>
      </c>
      <c r="C23" s="10">
        <v>10</v>
      </c>
      <c r="D23" s="10" t="s">
        <v>151</v>
      </c>
      <c r="E23" s="10" t="s">
        <v>34</v>
      </c>
      <c r="F23" s="10" t="s">
        <v>74</v>
      </c>
      <c r="G23" s="10" t="s">
        <v>75</v>
      </c>
      <c r="H23" s="10" t="s">
        <v>76</v>
      </c>
      <c r="I23" s="10">
        <v>-60.3</v>
      </c>
      <c r="J23" s="10">
        <v>56.7</v>
      </c>
      <c r="K23" s="10">
        <v>-2.9</v>
      </c>
      <c r="L23" s="10">
        <v>-43</v>
      </c>
      <c r="M23" s="10">
        <v>2.21</v>
      </c>
      <c r="N23" s="10">
        <v>5.25</v>
      </c>
      <c r="O23" s="10"/>
      <c r="Q23" s="7"/>
      <c r="R23" s="7"/>
      <c r="S23" s="7"/>
      <c r="T23" s="7">
        <f t="shared" si="0"/>
        <v>82.821434423704588</v>
      </c>
    </row>
    <row r="24" spans="1:20" x14ac:dyDescent="0.25">
      <c r="A24" s="10">
        <v>22</v>
      </c>
      <c r="B24" s="10" t="s">
        <v>47</v>
      </c>
      <c r="C24" s="10">
        <v>11</v>
      </c>
      <c r="D24" s="10" t="s">
        <v>152</v>
      </c>
      <c r="E24" s="10" t="s">
        <v>34</v>
      </c>
      <c r="F24" s="10" t="s">
        <v>77</v>
      </c>
      <c r="G24" s="10" t="s">
        <v>78</v>
      </c>
      <c r="H24" s="10">
        <v>78018</v>
      </c>
      <c r="I24" s="10">
        <v>-51.3</v>
      </c>
      <c r="J24" s="10">
        <v>28.7</v>
      </c>
      <c r="K24" s="10">
        <v>-2.9</v>
      </c>
      <c r="L24" s="10">
        <v>-44.5</v>
      </c>
      <c r="M24" s="10">
        <v>2.92</v>
      </c>
      <c r="N24" s="10">
        <v>3.64</v>
      </c>
      <c r="O24" s="10"/>
      <c r="Q24" s="7"/>
      <c r="R24" s="7"/>
      <c r="S24" s="7"/>
      <c r="T24" s="7">
        <f t="shared" si="0"/>
        <v>58.85397182858604</v>
      </c>
    </row>
    <row r="25" spans="1:20" x14ac:dyDescent="0.25">
      <c r="Q25" s="7"/>
      <c r="R25" s="7"/>
      <c r="S25" s="7"/>
      <c r="T25" s="7"/>
    </row>
    <row r="26" spans="1:20" x14ac:dyDescent="0.25">
      <c r="A26" s="14">
        <v>23</v>
      </c>
      <c r="B26" s="14" t="s">
        <v>79</v>
      </c>
      <c r="C26" s="14">
        <v>1</v>
      </c>
      <c r="D26" s="14" t="s">
        <v>153</v>
      </c>
      <c r="E26" s="14"/>
      <c r="F26" s="14" t="s">
        <v>80</v>
      </c>
      <c r="G26" s="14" t="s">
        <v>81</v>
      </c>
      <c r="H26" s="14" t="s">
        <v>82</v>
      </c>
      <c r="I26" s="14">
        <v>3.2</v>
      </c>
      <c r="J26" s="14">
        <v>5.5</v>
      </c>
      <c r="K26" s="14">
        <v>2.37</v>
      </c>
      <c r="L26" s="14">
        <v>-51</v>
      </c>
      <c r="M26" s="14"/>
      <c r="N26" s="14"/>
      <c r="O26" s="14"/>
      <c r="Q26" s="7"/>
      <c r="R26" s="7"/>
      <c r="S26" s="7"/>
      <c r="T26" s="7">
        <f t="shared" si="0"/>
        <v>6.7902061824365836</v>
      </c>
    </row>
    <row r="27" spans="1:20" x14ac:dyDescent="0.25">
      <c r="A27" s="14">
        <v>24</v>
      </c>
      <c r="B27" s="14" t="s">
        <v>79</v>
      </c>
      <c r="C27" s="14">
        <v>2</v>
      </c>
      <c r="D27" s="14" t="s">
        <v>154</v>
      </c>
      <c r="E27" s="14"/>
      <c r="F27" s="14" t="s">
        <v>83</v>
      </c>
      <c r="G27" s="14" t="s">
        <v>84</v>
      </c>
      <c r="H27" s="14" t="s">
        <v>85</v>
      </c>
      <c r="I27" s="14">
        <v>18.3</v>
      </c>
      <c r="J27" s="14">
        <v>5.5</v>
      </c>
      <c r="K27" s="14">
        <v>2.37</v>
      </c>
      <c r="L27" s="14">
        <v>-42</v>
      </c>
      <c r="M27" s="14"/>
      <c r="N27" s="14"/>
      <c r="O27" s="14"/>
      <c r="Q27" s="7"/>
      <c r="R27" s="7"/>
      <c r="S27" s="7"/>
      <c r="T27" s="7">
        <f t="shared" si="0"/>
        <v>19.25504868859074</v>
      </c>
    </row>
    <row r="28" spans="1:20" x14ac:dyDescent="0.25">
      <c r="A28" s="14">
        <v>25</v>
      </c>
      <c r="B28" s="14" t="s">
        <v>79</v>
      </c>
      <c r="C28" s="14">
        <v>3</v>
      </c>
      <c r="D28" s="14" t="s">
        <v>155</v>
      </c>
      <c r="E28" s="14"/>
      <c r="F28" s="14" t="s">
        <v>86</v>
      </c>
      <c r="G28" s="14" t="s">
        <v>87</v>
      </c>
      <c r="H28" s="14" t="s">
        <v>88</v>
      </c>
      <c r="I28" s="14">
        <v>27.3</v>
      </c>
      <c r="J28" s="14">
        <v>15.2</v>
      </c>
      <c r="K28" s="14">
        <v>2.37</v>
      </c>
      <c r="L28" s="14">
        <v>-37</v>
      </c>
      <c r="M28" s="14"/>
      <c r="N28" s="14"/>
      <c r="O28" s="14"/>
      <c r="Q28" s="7"/>
      <c r="R28" s="7"/>
      <c r="S28" s="7"/>
      <c r="T28" s="7">
        <f t="shared" si="0"/>
        <v>31.33603197598573</v>
      </c>
    </row>
    <row r="29" spans="1:20" x14ac:dyDescent="0.25">
      <c r="A29" s="14">
        <v>26</v>
      </c>
      <c r="B29" s="14" t="s">
        <v>79</v>
      </c>
      <c r="C29" s="14">
        <v>4</v>
      </c>
      <c r="D29" s="14" t="s">
        <v>156</v>
      </c>
      <c r="E29" s="14"/>
      <c r="F29" s="14" t="s">
        <v>89</v>
      </c>
      <c r="G29" s="14" t="s">
        <v>90</v>
      </c>
      <c r="H29" s="14" t="s">
        <v>91</v>
      </c>
      <c r="I29" s="14">
        <v>27.3</v>
      </c>
      <c r="J29" s="14">
        <v>35.200000000000003</v>
      </c>
      <c r="K29" s="14">
        <v>2.37</v>
      </c>
      <c r="L29" s="14">
        <v>-42</v>
      </c>
      <c r="M29" s="14"/>
      <c r="N29" s="14"/>
      <c r="O29" s="14"/>
      <c r="Q29" s="7"/>
      <c r="R29" s="7"/>
      <c r="S29" s="7"/>
      <c r="T29" s="7">
        <f t="shared" si="0"/>
        <v>44.608820876593455</v>
      </c>
    </row>
    <row r="30" spans="1:20" x14ac:dyDescent="0.25">
      <c r="A30" s="14">
        <v>27</v>
      </c>
      <c r="B30" s="14" t="s">
        <v>79</v>
      </c>
      <c r="C30" s="14">
        <v>5</v>
      </c>
      <c r="D30" s="14" t="s">
        <v>157</v>
      </c>
      <c r="E30" s="14"/>
      <c r="F30" s="14" t="s">
        <v>92</v>
      </c>
      <c r="G30" s="14" t="s">
        <v>93</v>
      </c>
      <c r="H30" s="14" t="s">
        <v>94</v>
      </c>
      <c r="I30" s="14">
        <v>27.3</v>
      </c>
      <c r="J30" s="14">
        <v>53.7</v>
      </c>
      <c r="K30" s="14">
        <v>2.37</v>
      </c>
      <c r="L30" s="14">
        <v>-38</v>
      </c>
      <c r="M30" s="14"/>
      <c r="N30" s="14"/>
      <c r="O30" s="14"/>
      <c r="Q30" s="7"/>
      <c r="R30" s="7"/>
      <c r="S30" s="7"/>
      <c r="T30" s="7">
        <f t="shared" si="0"/>
        <v>60.287618131752396</v>
      </c>
    </row>
    <row r="31" spans="1:20" x14ac:dyDescent="0.25">
      <c r="A31" s="14">
        <v>28</v>
      </c>
      <c r="B31" s="14" t="s">
        <v>79</v>
      </c>
      <c r="C31" s="14">
        <v>6</v>
      </c>
      <c r="D31" s="14" t="s">
        <v>158</v>
      </c>
      <c r="E31" s="14"/>
      <c r="F31" s="14" t="s">
        <v>95</v>
      </c>
      <c r="G31" s="14" t="s">
        <v>96</v>
      </c>
      <c r="H31" s="14" t="s">
        <v>97</v>
      </c>
      <c r="I31" s="14">
        <v>-1</v>
      </c>
      <c r="J31" s="14">
        <v>83.85</v>
      </c>
      <c r="K31" s="14">
        <v>2.37</v>
      </c>
      <c r="L31" s="14">
        <v>-38</v>
      </c>
      <c r="M31" s="14"/>
      <c r="N31" s="14"/>
      <c r="O31" s="14"/>
      <c r="Q31" s="7"/>
      <c r="R31" s="7"/>
      <c r="S31" s="7"/>
      <c r="T31" s="7">
        <f t="shared" si="0"/>
        <v>83.889447488942253</v>
      </c>
    </row>
    <row r="32" spans="1:20" x14ac:dyDescent="0.25">
      <c r="A32" s="10">
        <v>29</v>
      </c>
      <c r="B32" s="10" t="s">
        <v>79</v>
      </c>
      <c r="C32" s="10">
        <v>7</v>
      </c>
      <c r="D32" s="10" t="s">
        <v>159</v>
      </c>
      <c r="E32" s="10" t="s">
        <v>23</v>
      </c>
      <c r="F32" s="10" t="s">
        <v>98</v>
      </c>
      <c r="G32" s="10" t="s">
        <v>99</v>
      </c>
      <c r="H32" s="10" t="s">
        <v>100</v>
      </c>
      <c r="I32" s="10">
        <v>-17.399999999999999</v>
      </c>
      <c r="J32" s="10">
        <v>83.85</v>
      </c>
      <c r="K32" s="10">
        <v>2.37</v>
      </c>
      <c r="L32" s="10">
        <v>-40.5</v>
      </c>
      <c r="M32" s="10">
        <v>2.92</v>
      </c>
      <c r="N32" s="10">
        <v>3.48</v>
      </c>
      <c r="O32" s="10"/>
      <c r="Q32" s="7"/>
      <c r="R32" s="7"/>
      <c r="S32" s="7"/>
      <c r="T32" s="7">
        <f t="shared" si="0"/>
        <v>85.669127461414007</v>
      </c>
    </row>
    <row r="33" spans="1:20" x14ac:dyDescent="0.25">
      <c r="A33" s="10">
        <v>30</v>
      </c>
      <c r="B33" s="10" t="s">
        <v>79</v>
      </c>
      <c r="C33" s="10">
        <v>8</v>
      </c>
      <c r="D33" s="10" t="s">
        <v>160</v>
      </c>
      <c r="E33" s="10" t="s">
        <v>23</v>
      </c>
      <c r="F33" s="10" t="s">
        <v>101</v>
      </c>
      <c r="G33" s="10" t="s">
        <v>102</v>
      </c>
      <c r="H33" s="10" t="s">
        <v>103</v>
      </c>
      <c r="I33" s="10">
        <v>-28.8</v>
      </c>
      <c r="J33" s="10">
        <v>83.85</v>
      </c>
      <c r="K33" s="10">
        <v>2.37</v>
      </c>
      <c r="L33" s="10">
        <v>-44.5</v>
      </c>
      <c r="M33" s="10">
        <v>2.92</v>
      </c>
      <c r="N33" s="10">
        <v>3.39</v>
      </c>
      <c r="O33" s="10"/>
      <c r="Q33" s="7"/>
      <c r="R33" s="7"/>
      <c r="S33" s="7"/>
      <c r="T33" s="7">
        <f t="shared" si="0"/>
        <v>88.689793099318919</v>
      </c>
    </row>
    <row r="34" spans="1:20" x14ac:dyDescent="0.25">
      <c r="A34" s="10">
        <v>31</v>
      </c>
      <c r="B34" s="10" t="s">
        <v>79</v>
      </c>
      <c r="C34" s="10">
        <v>9</v>
      </c>
      <c r="D34" s="10" t="s">
        <v>161</v>
      </c>
      <c r="E34" s="10" t="s">
        <v>34</v>
      </c>
      <c r="F34" s="10" t="s">
        <v>104</v>
      </c>
      <c r="G34" s="10" t="s">
        <v>105</v>
      </c>
      <c r="H34" s="10" t="s">
        <v>106</v>
      </c>
      <c r="I34" s="10">
        <v>-58.65</v>
      </c>
      <c r="J34" s="10">
        <v>74.55</v>
      </c>
      <c r="K34" s="10">
        <v>2.37</v>
      </c>
      <c r="L34" s="10">
        <v>-41.5</v>
      </c>
      <c r="M34" s="10">
        <v>2.92</v>
      </c>
      <c r="N34" s="10">
        <v>3.9</v>
      </c>
      <c r="O34" s="10"/>
      <c r="Q34" s="7"/>
      <c r="R34" s="7"/>
      <c r="S34" s="7"/>
      <c r="T34" s="7">
        <f t="shared" si="0"/>
        <v>94.884887627061033</v>
      </c>
    </row>
    <row r="35" spans="1:20" x14ac:dyDescent="0.25">
      <c r="A35" s="14">
        <v>32</v>
      </c>
      <c r="B35" s="14" t="s">
        <v>79</v>
      </c>
      <c r="C35" s="14">
        <v>10</v>
      </c>
      <c r="D35" s="14" t="s">
        <v>162</v>
      </c>
      <c r="E35" s="14"/>
      <c r="F35" s="14" t="s">
        <v>107</v>
      </c>
      <c r="G35" s="14" t="s">
        <v>108</v>
      </c>
      <c r="H35" s="14" t="s">
        <v>109</v>
      </c>
      <c r="I35" s="14">
        <v>-51.8</v>
      </c>
      <c r="J35" s="14">
        <v>48.15</v>
      </c>
      <c r="K35" s="14">
        <v>2.37</v>
      </c>
      <c r="L35" s="14">
        <v>-37</v>
      </c>
      <c r="M35" s="14"/>
      <c r="N35" s="14"/>
      <c r="O35" s="14"/>
      <c r="Q35" s="7"/>
      <c r="R35" s="7"/>
      <c r="S35" s="7"/>
      <c r="T35" s="7">
        <f t="shared" si="0"/>
        <v>70.762132528634268</v>
      </c>
    </row>
    <row r="36" spans="1:20" x14ac:dyDescent="0.25">
      <c r="A36" s="10">
        <v>33</v>
      </c>
      <c r="B36" s="10" t="s">
        <v>79</v>
      </c>
      <c r="C36" s="10">
        <v>11</v>
      </c>
      <c r="D36" s="10" t="s">
        <v>163</v>
      </c>
      <c r="E36" s="10" t="s">
        <v>34</v>
      </c>
      <c r="F36" s="10" t="s">
        <v>110</v>
      </c>
      <c r="G36" s="10" t="s">
        <v>111</v>
      </c>
      <c r="H36" s="10" t="s">
        <v>112</v>
      </c>
      <c r="I36" s="10">
        <v>-53.55</v>
      </c>
      <c r="J36" s="10">
        <v>35.35</v>
      </c>
      <c r="K36" s="10">
        <v>2.37</v>
      </c>
      <c r="L36" s="10">
        <v>-41</v>
      </c>
      <c r="M36" s="10"/>
      <c r="N36" s="10"/>
      <c r="O36" s="10"/>
      <c r="Q36" s="7"/>
      <c r="R36" s="7"/>
      <c r="S36" s="7"/>
      <c r="T36" s="7">
        <f t="shared" si="0"/>
        <v>64.209359909595733</v>
      </c>
    </row>
    <row r="37" spans="1:20" x14ac:dyDescent="0.25">
      <c r="A37" s="10">
        <v>34</v>
      </c>
      <c r="B37" s="10" t="s">
        <v>79</v>
      </c>
      <c r="C37" s="10">
        <v>12</v>
      </c>
      <c r="D37" s="10" t="s">
        <v>164</v>
      </c>
      <c r="E37" s="10" t="s">
        <v>34</v>
      </c>
      <c r="F37" s="10" t="s">
        <v>113</v>
      </c>
      <c r="G37" s="10" t="s">
        <v>114</v>
      </c>
      <c r="H37" s="10" t="s">
        <v>115</v>
      </c>
      <c r="I37" s="10">
        <v>-53.55</v>
      </c>
      <c r="J37" s="10">
        <v>19.149999999999999</v>
      </c>
      <c r="K37" s="10">
        <v>2.37</v>
      </c>
      <c r="L37" s="10">
        <v>-40</v>
      </c>
      <c r="M37" s="10"/>
      <c r="N37" s="10"/>
      <c r="O37" s="10"/>
      <c r="Q37" s="7"/>
      <c r="R37" s="7"/>
      <c r="S37" s="7"/>
      <c r="T37" s="7">
        <f t="shared" si="0"/>
        <v>56.920487524264928</v>
      </c>
    </row>
    <row r="38" spans="1:20" x14ac:dyDescent="0.25">
      <c r="A38" s="10">
        <v>35</v>
      </c>
      <c r="B38" s="10" t="s">
        <v>79</v>
      </c>
      <c r="C38" s="10">
        <v>13</v>
      </c>
      <c r="D38" s="10" t="s">
        <v>165</v>
      </c>
      <c r="E38" s="10" t="s">
        <v>34</v>
      </c>
      <c r="F38" s="10" t="s">
        <v>116</v>
      </c>
      <c r="G38" s="10" t="s">
        <v>117</v>
      </c>
      <c r="H38" s="10" t="s">
        <v>118</v>
      </c>
      <c r="I38" s="10">
        <v>-42.6</v>
      </c>
      <c r="J38" s="10">
        <v>5.65</v>
      </c>
      <c r="K38" s="10">
        <v>2.37</v>
      </c>
      <c r="L38" s="10">
        <v>-39</v>
      </c>
      <c r="M38" s="10"/>
      <c r="N38" s="10"/>
      <c r="O38" s="10"/>
      <c r="Q38" s="7"/>
      <c r="R38" s="7"/>
      <c r="S38" s="7"/>
      <c r="T38" s="7">
        <f t="shared" si="0"/>
        <v>43.038348016623502</v>
      </c>
    </row>
    <row r="39" spans="1:20" x14ac:dyDescent="0.25">
      <c r="A39" s="14">
        <v>36</v>
      </c>
      <c r="B39" s="14" t="s">
        <v>79</v>
      </c>
      <c r="C39" s="14">
        <v>14</v>
      </c>
      <c r="D39" s="14" t="s">
        <v>166</v>
      </c>
      <c r="E39" s="14"/>
      <c r="F39" s="14" t="s">
        <v>119</v>
      </c>
      <c r="G39" s="14" t="s">
        <v>120</v>
      </c>
      <c r="H39" s="14" t="s">
        <v>121</v>
      </c>
      <c r="I39" s="14">
        <v>-32.799999999999997</v>
      </c>
      <c r="J39" s="14">
        <v>5.65</v>
      </c>
      <c r="K39" s="14">
        <v>2.37</v>
      </c>
      <c r="L39" s="14">
        <v>-42</v>
      </c>
      <c r="M39" s="14"/>
      <c r="N39" s="14"/>
      <c r="O39" s="14"/>
      <c r="Q39" s="7"/>
      <c r="R39" s="7"/>
      <c r="S39" s="7"/>
      <c r="T39" s="7">
        <f t="shared" si="0"/>
        <v>33.367340319539998</v>
      </c>
    </row>
    <row r="44" spans="1:20" x14ac:dyDescent="0.25">
      <c r="G44" s="10" t="s">
        <v>122</v>
      </c>
    </row>
    <row r="45" spans="1:20" x14ac:dyDescent="0.25">
      <c r="E45" s="30" t="s">
        <v>236</v>
      </c>
      <c r="F45" s="30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" sqref="H2:H21"/>
    </sheetView>
  </sheetViews>
  <sheetFormatPr defaultRowHeight="15" x14ac:dyDescent="0.25"/>
  <cols>
    <col min="3" max="3" width="15.42578125" customWidth="1"/>
    <col min="4" max="4" width="22.85546875" customWidth="1"/>
    <col min="5" max="5" width="14.85546875" customWidth="1"/>
    <col min="6" max="6" width="36" customWidth="1"/>
    <col min="7" max="7" width="31.7109375" customWidth="1"/>
  </cols>
  <sheetData>
    <row r="1" spans="1:6" ht="15.75" x14ac:dyDescent="0.25">
      <c r="A1" s="15" t="s">
        <v>0</v>
      </c>
      <c r="B1" s="15" t="s">
        <v>167</v>
      </c>
      <c r="C1" s="15" t="s">
        <v>169</v>
      </c>
      <c r="D1" s="15" t="s">
        <v>170</v>
      </c>
      <c r="E1" s="15" t="s">
        <v>168</v>
      </c>
      <c r="F1" s="15" t="s">
        <v>234</v>
      </c>
    </row>
    <row r="2" spans="1:6" x14ac:dyDescent="0.25">
      <c r="A2" s="1">
        <v>1</v>
      </c>
      <c r="B2" s="3" t="s">
        <v>171</v>
      </c>
      <c r="C2" s="1">
        <v>20.399999999999999</v>
      </c>
      <c r="D2" s="1">
        <v>76</v>
      </c>
      <c r="E2" s="1">
        <v>1.1200000000000001</v>
      </c>
      <c r="F2" s="1">
        <v>19</v>
      </c>
    </row>
    <row r="3" spans="1:6" x14ac:dyDescent="0.25">
      <c r="A3" s="1">
        <v>2</v>
      </c>
      <c r="B3" s="3" t="s">
        <v>185</v>
      </c>
      <c r="C3" s="1">
        <v>15.15</v>
      </c>
      <c r="D3" s="1">
        <v>76</v>
      </c>
      <c r="E3" s="1">
        <v>1.1200000000000001</v>
      </c>
      <c r="F3" s="1">
        <v>11</v>
      </c>
    </row>
    <row r="4" spans="1:6" x14ac:dyDescent="0.25">
      <c r="A4" s="1">
        <v>3</v>
      </c>
      <c r="B4" s="3" t="s">
        <v>172</v>
      </c>
      <c r="C4" s="1">
        <v>6.6</v>
      </c>
      <c r="D4" s="1">
        <v>76</v>
      </c>
      <c r="E4" s="1">
        <v>1.1200000000000001</v>
      </c>
      <c r="F4" s="1">
        <v>7</v>
      </c>
    </row>
    <row r="5" spans="1:6" x14ac:dyDescent="0.25">
      <c r="A5" s="1">
        <v>4</v>
      </c>
      <c r="B5" s="3" t="s">
        <v>186</v>
      </c>
      <c r="C5" s="1">
        <v>-0.3</v>
      </c>
      <c r="D5" s="1">
        <v>76</v>
      </c>
      <c r="E5" s="1">
        <v>1.1200000000000001</v>
      </c>
      <c r="F5" s="1">
        <v>21</v>
      </c>
    </row>
    <row r="6" spans="1:6" x14ac:dyDescent="0.25">
      <c r="A6" s="1">
        <v>5</v>
      </c>
      <c r="B6" s="3" t="s">
        <v>173</v>
      </c>
      <c r="C6" s="1">
        <v>-7.29</v>
      </c>
      <c r="D6" s="1">
        <v>76</v>
      </c>
      <c r="E6" s="1">
        <v>1.1200000000000001</v>
      </c>
      <c r="F6" s="1">
        <v>16</v>
      </c>
    </row>
    <row r="7" spans="1:6" x14ac:dyDescent="0.25">
      <c r="A7" s="1">
        <v>6</v>
      </c>
      <c r="B7" s="3" t="s">
        <v>187</v>
      </c>
      <c r="C7" s="1">
        <v>-14.25</v>
      </c>
      <c r="D7" s="1">
        <v>76</v>
      </c>
      <c r="E7" s="1">
        <v>1.1200000000000001</v>
      </c>
      <c r="F7" s="1">
        <v>37</v>
      </c>
    </row>
    <row r="8" spans="1:6" x14ac:dyDescent="0.25">
      <c r="A8" s="1">
        <v>7</v>
      </c>
      <c r="B8" s="3" t="s">
        <v>174</v>
      </c>
      <c r="C8" s="1">
        <v>-22.29</v>
      </c>
      <c r="D8" s="1">
        <v>76</v>
      </c>
      <c r="E8" s="1">
        <v>1.1200000000000001</v>
      </c>
      <c r="F8" s="1">
        <v>22</v>
      </c>
    </row>
    <row r="9" spans="1:6" x14ac:dyDescent="0.25">
      <c r="A9" s="1">
        <v>8</v>
      </c>
      <c r="B9" s="3" t="s">
        <v>188</v>
      </c>
      <c r="C9" s="1">
        <v>-30.09</v>
      </c>
      <c r="D9" s="1">
        <v>76</v>
      </c>
      <c r="E9" s="1">
        <v>1.1200000000000001</v>
      </c>
      <c r="F9" s="1">
        <v>41</v>
      </c>
    </row>
    <row r="10" spans="1:6" x14ac:dyDescent="0.25">
      <c r="A10" s="1">
        <v>9</v>
      </c>
      <c r="B10" s="3" t="s">
        <v>175</v>
      </c>
      <c r="C10" s="1">
        <v>-38.549999999999997</v>
      </c>
      <c r="D10" s="1">
        <v>76</v>
      </c>
      <c r="E10" s="1">
        <v>1.1200000000000001</v>
      </c>
      <c r="F10" s="1">
        <v>30</v>
      </c>
    </row>
    <row r="11" spans="1:6" x14ac:dyDescent="0.25">
      <c r="A11" s="1">
        <v>10</v>
      </c>
      <c r="B11" s="3" t="s">
        <v>189</v>
      </c>
      <c r="C11" s="1">
        <v>-42</v>
      </c>
      <c r="D11" s="1">
        <v>75.099999999999994</v>
      </c>
      <c r="E11" s="1">
        <v>1.1200000000000001</v>
      </c>
      <c r="F11" s="1">
        <v>25</v>
      </c>
    </row>
    <row r="12" spans="1:6" x14ac:dyDescent="0.25">
      <c r="A12" s="1">
        <v>11</v>
      </c>
      <c r="B12" s="3" t="s">
        <v>176</v>
      </c>
      <c r="C12" s="1">
        <v>-47.91</v>
      </c>
      <c r="D12" s="1">
        <v>75.099999999999994</v>
      </c>
      <c r="E12" s="1">
        <v>1.1200000000000001</v>
      </c>
      <c r="F12" s="1">
        <v>9</v>
      </c>
    </row>
    <row r="13" spans="1:6" x14ac:dyDescent="0.25">
      <c r="A13" s="1">
        <v>12</v>
      </c>
      <c r="B13" s="3" t="s">
        <v>190</v>
      </c>
      <c r="C13" s="1">
        <v>-57.87</v>
      </c>
      <c r="D13" s="1">
        <v>75.099999999999994</v>
      </c>
      <c r="E13" s="1">
        <v>1.1200000000000001</v>
      </c>
      <c r="F13" s="1">
        <v>24</v>
      </c>
    </row>
    <row r="14" spans="1:6" x14ac:dyDescent="0.25">
      <c r="A14" s="1">
        <v>13</v>
      </c>
      <c r="B14" s="3" t="s">
        <v>177</v>
      </c>
      <c r="C14" s="1">
        <v>-57.87</v>
      </c>
      <c r="D14" s="1">
        <v>65.099999999999994</v>
      </c>
      <c r="E14" s="1">
        <v>1.1200000000000001</v>
      </c>
      <c r="F14" s="1">
        <v>32</v>
      </c>
    </row>
    <row r="15" spans="1:6" x14ac:dyDescent="0.25">
      <c r="A15" s="1">
        <v>14</v>
      </c>
      <c r="B15" s="3" t="s">
        <v>178</v>
      </c>
      <c r="C15" s="1">
        <v>-57.87</v>
      </c>
      <c r="D15" s="1">
        <v>54.2</v>
      </c>
      <c r="E15" s="1">
        <v>1.1200000000000001</v>
      </c>
      <c r="F15" s="1">
        <v>33</v>
      </c>
    </row>
    <row r="16" spans="1:6" x14ac:dyDescent="0.25">
      <c r="A16" s="1">
        <v>15</v>
      </c>
      <c r="B16" s="3" t="s">
        <v>179</v>
      </c>
      <c r="C16" s="1">
        <v>-53.17</v>
      </c>
      <c r="D16" s="1">
        <v>42.7</v>
      </c>
      <c r="E16" s="1">
        <v>1.1200000000000001</v>
      </c>
      <c r="F16" s="1">
        <v>29</v>
      </c>
    </row>
    <row r="17" spans="1:8" x14ac:dyDescent="0.25">
      <c r="A17" s="1">
        <v>16</v>
      </c>
      <c r="B17" s="3" t="s">
        <v>180</v>
      </c>
      <c r="C17" s="1">
        <v>-53.17</v>
      </c>
      <c r="D17" s="1">
        <v>35.299999999999997</v>
      </c>
      <c r="E17" s="1">
        <v>1.1200000000000001</v>
      </c>
      <c r="F17" s="1">
        <v>42</v>
      </c>
    </row>
    <row r="18" spans="1:8" x14ac:dyDescent="0.25">
      <c r="A18" s="1">
        <v>17</v>
      </c>
      <c r="B18" s="3" t="s">
        <v>181</v>
      </c>
      <c r="C18" s="1">
        <v>-53.17</v>
      </c>
      <c r="D18" s="1">
        <v>24.4</v>
      </c>
      <c r="E18" s="1">
        <v>1.1200000000000001</v>
      </c>
      <c r="F18" s="1">
        <v>47</v>
      </c>
    </row>
    <row r="19" spans="1:8" x14ac:dyDescent="0.25">
      <c r="A19" s="1">
        <v>18</v>
      </c>
      <c r="B19" s="3" t="s">
        <v>182</v>
      </c>
      <c r="C19" s="1">
        <v>-53.17</v>
      </c>
      <c r="D19" s="1">
        <v>13.6</v>
      </c>
      <c r="E19" s="1">
        <v>1.1200000000000001</v>
      </c>
      <c r="F19" s="1">
        <v>48</v>
      </c>
    </row>
    <row r="20" spans="1:8" x14ac:dyDescent="0.25">
      <c r="A20" s="1">
        <v>19</v>
      </c>
      <c r="B20" s="3" t="s">
        <v>183</v>
      </c>
      <c r="C20" s="1">
        <v>-52.17</v>
      </c>
      <c r="D20" s="1">
        <v>3.7</v>
      </c>
      <c r="E20" s="1">
        <v>1.1200000000000001</v>
      </c>
      <c r="F20" s="1">
        <v>32</v>
      </c>
    </row>
    <row r="21" spans="1:8" x14ac:dyDescent="0.25">
      <c r="A21" s="1">
        <v>20</v>
      </c>
      <c r="B21" s="3" t="s">
        <v>184</v>
      </c>
      <c r="C21" s="1">
        <v>-52.17</v>
      </c>
      <c r="D21" s="1">
        <v>-3.3</v>
      </c>
      <c r="E21" s="1">
        <v>1.1200000000000001</v>
      </c>
      <c r="F21" s="1">
        <v>48</v>
      </c>
    </row>
    <row r="22" spans="1:8" s="23" customFormat="1" x14ac:dyDescent="0.25">
      <c r="A22" s="1"/>
      <c r="B22" s="3"/>
      <c r="C22" s="1"/>
      <c r="D22" s="1"/>
      <c r="E22" s="1"/>
      <c r="F22" s="1"/>
    </row>
    <row r="23" spans="1:8" x14ac:dyDescent="0.25">
      <c r="G23" s="6" t="s">
        <v>219</v>
      </c>
      <c r="H23" s="6">
        <f>SUM(F2:F21)</f>
        <v>573</v>
      </c>
    </row>
    <row r="24" spans="1:8" x14ac:dyDescent="0.25">
      <c r="G24" s="6" t="s">
        <v>235</v>
      </c>
      <c r="H24" s="6">
        <v>28.65</v>
      </c>
    </row>
    <row r="27" spans="1:8" ht="30" x14ac:dyDescent="0.25">
      <c r="C27" s="32" t="s">
        <v>236</v>
      </c>
      <c r="D27" s="31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workbookViewId="0">
      <selection activeCell="N21" sqref="N21"/>
    </sheetView>
  </sheetViews>
  <sheetFormatPr defaultRowHeight="15" x14ac:dyDescent="0.25"/>
  <cols>
    <col min="22" max="22" width="25.42578125" customWidth="1"/>
  </cols>
  <sheetData>
    <row r="1" spans="1:23" ht="15.75" x14ac:dyDescent="0.25">
      <c r="A1" s="4" t="s">
        <v>191</v>
      </c>
      <c r="B1" s="4" t="s">
        <v>146</v>
      </c>
      <c r="C1" s="4" t="s">
        <v>148</v>
      </c>
      <c r="D1" s="4" t="s">
        <v>150</v>
      </c>
      <c r="E1" s="4" t="s">
        <v>151</v>
      </c>
      <c r="F1" s="4" t="s">
        <v>152</v>
      </c>
      <c r="G1" s="4" t="s">
        <v>131</v>
      </c>
      <c r="H1" s="4" t="s">
        <v>134</v>
      </c>
      <c r="I1" s="4" t="s">
        <v>135</v>
      </c>
      <c r="J1" s="4" t="s">
        <v>137</v>
      </c>
      <c r="K1" s="4" t="s">
        <v>138</v>
      </c>
      <c r="L1" s="4" t="s">
        <v>139</v>
      </c>
      <c r="M1" s="4" t="s">
        <v>140</v>
      </c>
      <c r="N1" s="4" t="s">
        <v>159</v>
      </c>
      <c r="O1" s="4" t="s">
        <v>196</v>
      </c>
      <c r="P1" s="4" t="s">
        <v>161</v>
      </c>
      <c r="Q1" s="4" t="s">
        <v>163</v>
      </c>
      <c r="R1" s="4" t="s">
        <v>164</v>
      </c>
      <c r="S1" s="4" t="s">
        <v>165</v>
      </c>
    </row>
    <row r="2" spans="1:23" x14ac:dyDescent="0.25">
      <c r="A2" s="3" t="s">
        <v>171</v>
      </c>
      <c r="B2" s="1" t="s">
        <v>197</v>
      </c>
      <c r="C2" s="1" t="s">
        <v>197</v>
      </c>
      <c r="D2" s="1" t="s">
        <v>197</v>
      </c>
      <c r="E2" s="1" t="s">
        <v>197</v>
      </c>
      <c r="F2" s="1" t="s">
        <v>197</v>
      </c>
      <c r="G2" s="1" t="s">
        <v>197</v>
      </c>
      <c r="H2" s="1" t="s">
        <v>198</v>
      </c>
      <c r="I2" s="1" t="s">
        <v>198</v>
      </c>
      <c r="J2" s="1" t="s">
        <v>197</v>
      </c>
      <c r="K2" s="1" t="s">
        <v>197</v>
      </c>
      <c r="L2" s="1" t="s">
        <v>197</v>
      </c>
      <c r="M2" s="1" t="s">
        <v>197</v>
      </c>
      <c r="N2" s="1" t="s">
        <v>197</v>
      </c>
      <c r="O2" s="1" t="s">
        <v>197</v>
      </c>
      <c r="P2" s="1" t="s">
        <v>197</v>
      </c>
      <c r="Q2" s="1" t="s">
        <v>197</v>
      </c>
      <c r="R2" s="1" t="s">
        <v>197</v>
      </c>
      <c r="S2" s="1" t="s">
        <v>197</v>
      </c>
    </row>
    <row r="3" spans="1:23" x14ac:dyDescent="0.25">
      <c r="A3" s="3" t="s">
        <v>185</v>
      </c>
      <c r="B3" s="1" t="s">
        <v>198</v>
      </c>
      <c r="C3" s="1" t="s">
        <v>197</v>
      </c>
      <c r="D3" s="1" t="s">
        <v>197</v>
      </c>
      <c r="E3" s="1" t="s">
        <v>197</v>
      </c>
      <c r="F3" s="1" t="s">
        <v>197</v>
      </c>
      <c r="G3" s="1" t="s">
        <v>197</v>
      </c>
      <c r="H3" s="1" t="s">
        <v>198</v>
      </c>
      <c r="I3" s="1" t="s">
        <v>198</v>
      </c>
      <c r="J3" s="1" t="s">
        <v>197</v>
      </c>
      <c r="K3" s="1" t="s">
        <v>197</v>
      </c>
      <c r="L3" s="1" t="s">
        <v>197</v>
      </c>
      <c r="M3" s="1" t="s">
        <v>197</v>
      </c>
      <c r="N3" s="1" t="s">
        <v>197</v>
      </c>
      <c r="O3" s="1" t="s">
        <v>197</v>
      </c>
      <c r="P3" s="1" t="s">
        <v>197</v>
      </c>
      <c r="Q3" s="1" t="s">
        <v>197</v>
      </c>
      <c r="R3" s="1" t="s">
        <v>197</v>
      </c>
      <c r="S3" s="1" t="s">
        <v>197</v>
      </c>
    </row>
    <row r="4" spans="1:23" x14ac:dyDescent="0.25">
      <c r="A4" s="3" t="s">
        <v>172</v>
      </c>
      <c r="B4" s="1" t="s">
        <v>198</v>
      </c>
      <c r="C4" s="1" t="s">
        <v>197</v>
      </c>
      <c r="D4" s="1" t="s">
        <v>197</v>
      </c>
      <c r="E4" s="1" t="s">
        <v>197</v>
      </c>
      <c r="F4" s="1" t="s">
        <v>197</v>
      </c>
      <c r="G4" s="1" t="s">
        <v>197</v>
      </c>
      <c r="H4" s="1" t="s">
        <v>198</v>
      </c>
      <c r="I4" s="1" t="s">
        <v>198</v>
      </c>
      <c r="J4" s="1" t="s">
        <v>197</v>
      </c>
      <c r="K4" s="1" t="s">
        <v>197</v>
      </c>
      <c r="L4" s="1" t="s">
        <v>197</v>
      </c>
      <c r="M4" s="1" t="s">
        <v>197</v>
      </c>
      <c r="N4" s="1" t="s">
        <v>197</v>
      </c>
      <c r="O4" s="1" t="s">
        <v>197</v>
      </c>
      <c r="P4" s="1" t="s">
        <v>197</v>
      </c>
      <c r="Q4" s="1" t="s">
        <v>197</v>
      </c>
      <c r="R4" s="1" t="s">
        <v>197</v>
      </c>
      <c r="S4" s="1" t="s">
        <v>197</v>
      </c>
    </row>
    <row r="5" spans="1:23" x14ac:dyDescent="0.25">
      <c r="A5" s="3" t="s">
        <v>186</v>
      </c>
      <c r="B5" s="1" t="s">
        <v>198</v>
      </c>
      <c r="C5" s="1" t="s">
        <v>197</v>
      </c>
      <c r="D5" s="1" t="s">
        <v>197</v>
      </c>
      <c r="E5" s="1" t="s">
        <v>197</v>
      </c>
      <c r="F5" s="1" t="s">
        <v>197</v>
      </c>
      <c r="G5" s="1" t="s">
        <v>197</v>
      </c>
      <c r="H5" s="1" t="s">
        <v>198</v>
      </c>
      <c r="I5" s="1" t="s">
        <v>198</v>
      </c>
      <c r="J5" s="1" t="s">
        <v>197</v>
      </c>
      <c r="K5" s="1" t="s">
        <v>197</v>
      </c>
      <c r="L5" s="1" t="s">
        <v>197</v>
      </c>
      <c r="M5" s="1" t="s">
        <v>198</v>
      </c>
      <c r="N5" s="1" t="s">
        <v>197</v>
      </c>
      <c r="O5" s="1" t="s">
        <v>197</v>
      </c>
      <c r="P5" s="1" t="s">
        <v>197</v>
      </c>
      <c r="Q5" s="1" t="s">
        <v>197</v>
      </c>
      <c r="R5" s="1" t="s">
        <v>197</v>
      </c>
      <c r="S5" s="1" t="s">
        <v>197</v>
      </c>
    </row>
    <row r="6" spans="1:23" x14ac:dyDescent="0.25">
      <c r="A6" s="3" t="s">
        <v>173</v>
      </c>
      <c r="B6" s="1" t="s">
        <v>198</v>
      </c>
      <c r="C6" s="1" t="s">
        <v>197</v>
      </c>
      <c r="D6" s="1" t="s">
        <v>197</v>
      </c>
      <c r="E6" s="1" t="s">
        <v>197</v>
      </c>
      <c r="F6" s="1" t="s">
        <v>197</v>
      </c>
      <c r="G6" s="1" t="s">
        <v>197</v>
      </c>
      <c r="H6" s="1" t="s">
        <v>198</v>
      </c>
      <c r="I6" s="1" t="s">
        <v>198</v>
      </c>
      <c r="J6" s="1" t="s">
        <v>197</v>
      </c>
      <c r="K6" s="1" t="s">
        <v>197</v>
      </c>
      <c r="L6" s="1" t="s">
        <v>197</v>
      </c>
      <c r="M6" s="1" t="s">
        <v>197</v>
      </c>
      <c r="N6" s="1" t="s">
        <v>198</v>
      </c>
      <c r="O6" s="1" t="s">
        <v>197</v>
      </c>
      <c r="P6" s="1" t="s">
        <v>197</v>
      </c>
      <c r="Q6" s="1" t="s">
        <v>197</v>
      </c>
      <c r="R6" s="1" t="s">
        <v>197</v>
      </c>
      <c r="S6" s="1" t="s">
        <v>197</v>
      </c>
    </row>
    <row r="7" spans="1:23" x14ac:dyDescent="0.25">
      <c r="A7" s="3" t="s">
        <v>187</v>
      </c>
      <c r="B7" s="1" t="s">
        <v>198</v>
      </c>
      <c r="C7" s="1" t="s">
        <v>198</v>
      </c>
      <c r="D7" s="1" t="s">
        <v>197</v>
      </c>
      <c r="E7" s="1" t="s">
        <v>197</v>
      </c>
      <c r="F7" s="1" t="s">
        <v>197</v>
      </c>
      <c r="G7" s="1" t="s">
        <v>197</v>
      </c>
      <c r="H7" s="1" t="s">
        <v>198</v>
      </c>
      <c r="I7" s="1" t="s">
        <v>198</v>
      </c>
      <c r="J7" s="1" t="s">
        <v>197</v>
      </c>
      <c r="K7" s="1" t="s">
        <v>197</v>
      </c>
      <c r="L7" s="1" t="s">
        <v>197</v>
      </c>
      <c r="M7" s="1" t="s">
        <v>197</v>
      </c>
      <c r="N7" s="1" t="s">
        <v>198</v>
      </c>
      <c r="O7" s="1" t="s">
        <v>198</v>
      </c>
      <c r="P7" s="1" t="s">
        <v>197</v>
      </c>
      <c r="Q7" s="1" t="s">
        <v>197</v>
      </c>
      <c r="R7" s="1" t="s">
        <v>197</v>
      </c>
      <c r="S7" s="1" t="s">
        <v>197</v>
      </c>
    </row>
    <row r="8" spans="1:23" x14ac:dyDescent="0.25">
      <c r="A8" s="3" t="s">
        <v>174</v>
      </c>
      <c r="B8" s="1" t="s">
        <v>198</v>
      </c>
      <c r="C8" s="1" t="s">
        <v>198</v>
      </c>
      <c r="D8" s="1" t="s">
        <v>197</v>
      </c>
      <c r="E8" s="1" t="s">
        <v>197</v>
      </c>
      <c r="F8" s="1" t="s">
        <v>197</v>
      </c>
      <c r="G8" s="1" t="s">
        <v>197</v>
      </c>
      <c r="H8" s="1" t="s">
        <v>198</v>
      </c>
      <c r="I8" s="1" t="s">
        <v>198</v>
      </c>
      <c r="J8" s="1" t="s">
        <v>197</v>
      </c>
      <c r="K8" s="1" t="s">
        <v>197</v>
      </c>
      <c r="L8" s="1" t="s">
        <v>197</v>
      </c>
      <c r="M8" s="1" t="s">
        <v>197</v>
      </c>
      <c r="N8" s="1" t="s">
        <v>198</v>
      </c>
      <c r="O8" s="1" t="s">
        <v>198</v>
      </c>
      <c r="P8" s="1" t="s">
        <v>197</v>
      </c>
      <c r="Q8" s="1" t="s">
        <v>197</v>
      </c>
      <c r="R8" s="1" t="s">
        <v>197</v>
      </c>
      <c r="S8" s="1" t="s">
        <v>197</v>
      </c>
    </row>
    <row r="9" spans="1:23" x14ac:dyDescent="0.25">
      <c r="A9" s="3" t="s">
        <v>188</v>
      </c>
      <c r="B9" s="1" t="s">
        <v>197</v>
      </c>
      <c r="C9" s="1" t="s">
        <v>198</v>
      </c>
      <c r="D9" s="1" t="s">
        <v>197</v>
      </c>
      <c r="E9" s="1" t="s">
        <v>197</v>
      </c>
      <c r="F9" s="1" t="s">
        <v>197</v>
      </c>
      <c r="G9" s="1" t="s">
        <v>197</v>
      </c>
      <c r="H9" s="1" t="s">
        <v>198</v>
      </c>
      <c r="I9" s="1" t="s">
        <v>198</v>
      </c>
      <c r="J9" s="1" t="s">
        <v>197</v>
      </c>
      <c r="K9" s="1" t="s">
        <v>197</v>
      </c>
      <c r="L9" s="1" t="s">
        <v>197</v>
      </c>
      <c r="M9" s="1" t="s">
        <v>197</v>
      </c>
      <c r="N9" s="1" t="s">
        <v>198</v>
      </c>
      <c r="O9" s="1" t="s">
        <v>198</v>
      </c>
      <c r="P9" s="1" t="s">
        <v>197</v>
      </c>
      <c r="Q9" s="1" t="s">
        <v>197</v>
      </c>
      <c r="R9" s="1" t="s">
        <v>197</v>
      </c>
      <c r="S9" s="1" t="s">
        <v>197</v>
      </c>
    </row>
    <row r="10" spans="1:23" x14ac:dyDescent="0.25">
      <c r="A10" s="3" t="s">
        <v>175</v>
      </c>
      <c r="B10" s="1" t="s">
        <v>197</v>
      </c>
      <c r="C10" s="1" t="s">
        <v>198</v>
      </c>
      <c r="D10" s="1" t="s">
        <v>197</v>
      </c>
      <c r="E10" s="1" t="s">
        <v>197</v>
      </c>
      <c r="F10" s="1" t="s">
        <v>197</v>
      </c>
      <c r="G10" s="1" t="s">
        <v>197</v>
      </c>
      <c r="H10" s="1" t="s">
        <v>198</v>
      </c>
      <c r="I10" s="1" t="s">
        <v>198</v>
      </c>
      <c r="J10" s="1" t="s">
        <v>197</v>
      </c>
      <c r="K10" s="1" t="s">
        <v>197</v>
      </c>
      <c r="L10" s="1" t="s">
        <v>197</v>
      </c>
      <c r="M10" s="1" t="s">
        <v>197</v>
      </c>
      <c r="N10" s="1" t="s">
        <v>197</v>
      </c>
      <c r="O10" s="1" t="s">
        <v>198</v>
      </c>
      <c r="P10" s="1" t="s">
        <v>197</v>
      </c>
      <c r="Q10" s="1" t="s">
        <v>197</v>
      </c>
      <c r="R10" s="1" t="s">
        <v>197</v>
      </c>
      <c r="S10" s="1" t="s">
        <v>197</v>
      </c>
      <c r="V10" s="16" t="s">
        <v>199</v>
      </c>
    </row>
    <row r="11" spans="1:23" x14ac:dyDescent="0.25">
      <c r="A11" s="3" t="s">
        <v>189</v>
      </c>
      <c r="B11" s="1" t="s">
        <v>197</v>
      </c>
      <c r="C11" s="1" t="s">
        <v>197</v>
      </c>
      <c r="D11" s="1" t="s">
        <v>197</v>
      </c>
      <c r="E11" s="1" t="s">
        <v>197</v>
      </c>
      <c r="F11" s="1" t="s">
        <v>197</v>
      </c>
      <c r="G11" s="1" t="s">
        <v>197</v>
      </c>
      <c r="H11" s="1" t="s">
        <v>198</v>
      </c>
      <c r="I11" s="1" t="s">
        <v>198</v>
      </c>
      <c r="J11" s="1" t="s">
        <v>197</v>
      </c>
      <c r="K11" s="1" t="s">
        <v>197</v>
      </c>
      <c r="L11" s="1" t="s">
        <v>197</v>
      </c>
      <c r="M11" s="1" t="s">
        <v>197</v>
      </c>
      <c r="N11" s="1" t="s">
        <v>197</v>
      </c>
      <c r="O11" s="1" t="s">
        <v>198</v>
      </c>
      <c r="P11" s="1" t="s">
        <v>197</v>
      </c>
      <c r="Q11" s="1" t="s">
        <v>197</v>
      </c>
      <c r="R11" s="1" t="s">
        <v>197</v>
      </c>
      <c r="S11" s="1" t="s">
        <v>197</v>
      </c>
    </row>
    <row r="12" spans="1:23" x14ac:dyDescent="0.25">
      <c r="A12" s="3" t="s">
        <v>176</v>
      </c>
      <c r="B12" s="1" t="s">
        <v>197</v>
      </c>
      <c r="C12" s="1" t="s">
        <v>197</v>
      </c>
      <c r="D12" s="1" t="s">
        <v>197</v>
      </c>
      <c r="E12" s="1" t="s">
        <v>197</v>
      </c>
      <c r="F12" s="1" t="s">
        <v>197</v>
      </c>
      <c r="G12" s="1" t="s">
        <v>197</v>
      </c>
      <c r="H12" s="1" t="s">
        <v>198</v>
      </c>
      <c r="I12" s="1" t="s">
        <v>198</v>
      </c>
      <c r="J12" s="1" t="s">
        <v>197</v>
      </c>
      <c r="K12" s="1" t="s">
        <v>197</v>
      </c>
      <c r="L12" s="1" t="s">
        <v>197</v>
      </c>
      <c r="M12" s="1" t="s">
        <v>197</v>
      </c>
      <c r="N12" s="1" t="s">
        <v>197</v>
      </c>
      <c r="O12" s="1" t="s">
        <v>197</v>
      </c>
      <c r="P12" s="1" t="s">
        <v>197</v>
      </c>
      <c r="Q12" s="1" t="s">
        <v>197</v>
      </c>
      <c r="R12" s="1" t="s">
        <v>197</v>
      </c>
      <c r="S12" s="1" t="s">
        <v>197</v>
      </c>
      <c r="V12" s="2" t="s">
        <v>200</v>
      </c>
      <c r="W12" s="2">
        <v>2</v>
      </c>
    </row>
    <row r="13" spans="1:23" x14ac:dyDescent="0.25">
      <c r="A13" s="3" t="s">
        <v>190</v>
      </c>
      <c r="B13" s="1" t="s">
        <v>197</v>
      </c>
      <c r="C13" s="1" t="s">
        <v>197</v>
      </c>
      <c r="D13" s="1" t="s">
        <v>197</v>
      </c>
      <c r="E13" s="1" t="s">
        <v>197</v>
      </c>
      <c r="F13" s="1" t="s">
        <v>197</v>
      </c>
      <c r="G13" s="1" t="s">
        <v>197</v>
      </c>
      <c r="H13" s="1" t="s">
        <v>198</v>
      </c>
      <c r="I13" s="1" t="s">
        <v>198</v>
      </c>
      <c r="J13" s="1" t="s">
        <v>198</v>
      </c>
      <c r="K13" s="1" t="s">
        <v>197</v>
      </c>
      <c r="L13" s="1" t="s">
        <v>197</v>
      </c>
      <c r="M13" s="1" t="s">
        <v>197</v>
      </c>
      <c r="N13" s="1" t="s">
        <v>197</v>
      </c>
      <c r="O13" s="1" t="s">
        <v>197</v>
      </c>
      <c r="P13" s="1" t="s">
        <v>198</v>
      </c>
      <c r="Q13" s="1" t="s">
        <v>197</v>
      </c>
      <c r="R13" s="1" t="s">
        <v>197</v>
      </c>
      <c r="S13" s="1" t="s">
        <v>197</v>
      </c>
      <c r="V13" s="2" t="s">
        <v>201</v>
      </c>
      <c r="W13" s="2">
        <v>7</v>
      </c>
    </row>
    <row r="14" spans="1:23" x14ac:dyDescent="0.25">
      <c r="A14" s="3" t="s">
        <v>177</v>
      </c>
      <c r="B14" s="1" t="s">
        <v>197</v>
      </c>
      <c r="C14" s="1" t="s">
        <v>197</v>
      </c>
      <c r="D14" s="1" t="s">
        <v>198</v>
      </c>
      <c r="E14" s="1" t="s">
        <v>198</v>
      </c>
      <c r="F14" s="1" t="s">
        <v>197</v>
      </c>
      <c r="G14" s="1" t="s">
        <v>197</v>
      </c>
      <c r="H14" s="1" t="s">
        <v>197</v>
      </c>
      <c r="I14" s="1" t="s">
        <v>197</v>
      </c>
      <c r="J14" s="1" t="s">
        <v>198</v>
      </c>
      <c r="K14" s="1" t="s">
        <v>198</v>
      </c>
      <c r="L14" s="1" t="s">
        <v>197</v>
      </c>
      <c r="M14" s="1" t="s">
        <v>197</v>
      </c>
      <c r="N14" s="1" t="s">
        <v>197</v>
      </c>
      <c r="O14" s="1" t="s">
        <v>197</v>
      </c>
      <c r="P14" s="1" t="s">
        <v>198</v>
      </c>
      <c r="Q14" s="1" t="s">
        <v>197</v>
      </c>
      <c r="R14" s="1" t="s">
        <v>197</v>
      </c>
      <c r="S14" s="1" t="s">
        <v>197</v>
      </c>
      <c r="V14" s="2" t="s">
        <v>202</v>
      </c>
      <c r="W14" s="2">
        <v>4.55</v>
      </c>
    </row>
    <row r="15" spans="1:23" x14ac:dyDescent="0.25">
      <c r="A15" s="3" t="s">
        <v>178</v>
      </c>
      <c r="B15" s="1" t="s">
        <v>197</v>
      </c>
      <c r="C15" s="1" t="s">
        <v>197</v>
      </c>
      <c r="D15" s="1" t="s">
        <v>198</v>
      </c>
      <c r="E15" s="1" t="s">
        <v>198</v>
      </c>
      <c r="F15" s="1" t="s">
        <v>197</v>
      </c>
      <c r="G15" s="1" t="s">
        <v>197</v>
      </c>
      <c r="H15" s="1" t="s">
        <v>197</v>
      </c>
      <c r="I15" s="1" t="s">
        <v>197</v>
      </c>
      <c r="J15" s="1" t="s">
        <v>198</v>
      </c>
      <c r="K15" s="1" t="s">
        <v>198</v>
      </c>
      <c r="L15" s="1" t="s">
        <v>198</v>
      </c>
      <c r="M15" s="1" t="s">
        <v>197</v>
      </c>
      <c r="N15" s="1" t="s">
        <v>197</v>
      </c>
      <c r="O15" s="1" t="s">
        <v>197</v>
      </c>
      <c r="P15" s="1" t="s">
        <v>198</v>
      </c>
      <c r="Q15" s="1" t="s">
        <v>197</v>
      </c>
      <c r="R15" s="1" t="s">
        <v>197</v>
      </c>
      <c r="S15" s="1" t="s">
        <v>197</v>
      </c>
    </row>
    <row r="16" spans="1:23" x14ac:dyDescent="0.25">
      <c r="A16" s="3" t="s">
        <v>179</v>
      </c>
      <c r="B16" s="1" t="s">
        <v>197</v>
      </c>
      <c r="C16" s="1" t="s">
        <v>197</v>
      </c>
      <c r="D16" s="1" t="s">
        <v>197</v>
      </c>
      <c r="E16" s="1" t="s">
        <v>197</v>
      </c>
      <c r="F16" s="1" t="s">
        <v>197</v>
      </c>
      <c r="G16" s="1" t="s">
        <v>197</v>
      </c>
      <c r="H16" s="1" t="s">
        <v>197</v>
      </c>
      <c r="I16" s="1" t="s">
        <v>197</v>
      </c>
      <c r="J16" s="1" t="s">
        <v>198</v>
      </c>
      <c r="K16" s="1" t="s">
        <v>198</v>
      </c>
      <c r="L16" s="1" t="s">
        <v>198</v>
      </c>
      <c r="M16" s="1" t="s">
        <v>197</v>
      </c>
      <c r="N16" s="1" t="s">
        <v>197</v>
      </c>
      <c r="O16" s="1" t="s">
        <v>197</v>
      </c>
      <c r="P16" s="1" t="s">
        <v>197</v>
      </c>
      <c r="Q16" s="1" t="s">
        <v>198</v>
      </c>
      <c r="R16" s="1" t="s">
        <v>197</v>
      </c>
      <c r="S16" s="1" t="s">
        <v>197</v>
      </c>
    </row>
    <row r="17" spans="1:19" x14ac:dyDescent="0.25">
      <c r="A17" s="3" t="s">
        <v>180</v>
      </c>
      <c r="B17" s="1" t="s">
        <v>197</v>
      </c>
      <c r="C17" s="1" t="s">
        <v>197</v>
      </c>
      <c r="D17" s="1" t="s">
        <v>197</v>
      </c>
      <c r="E17" s="1" t="s">
        <v>197</v>
      </c>
      <c r="F17" s="1" t="s">
        <v>198</v>
      </c>
      <c r="G17" s="1" t="s">
        <v>197</v>
      </c>
      <c r="H17" s="1" t="s">
        <v>197</v>
      </c>
      <c r="I17" s="1" t="s">
        <v>197</v>
      </c>
      <c r="J17" s="1" t="s">
        <v>198</v>
      </c>
      <c r="K17" s="1" t="s">
        <v>198</v>
      </c>
      <c r="L17" s="1" t="s">
        <v>198</v>
      </c>
      <c r="M17" s="1" t="s">
        <v>197</v>
      </c>
      <c r="N17" s="1" t="s">
        <v>197</v>
      </c>
      <c r="O17" s="1" t="s">
        <v>197</v>
      </c>
      <c r="P17" s="1" t="s">
        <v>197</v>
      </c>
      <c r="Q17" s="1" t="s">
        <v>198</v>
      </c>
      <c r="R17" s="1" t="s">
        <v>197</v>
      </c>
      <c r="S17" s="1" t="s">
        <v>197</v>
      </c>
    </row>
    <row r="18" spans="1:19" x14ac:dyDescent="0.25">
      <c r="A18" s="3" t="s">
        <v>181</v>
      </c>
      <c r="B18" s="1" t="s">
        <v>197</v>
      </c>
      <c r="C18" s="1" t="s">
        <v>197</v>
      </c>
      <c r="D18" s="1" t="s">
        <v>197</v>
      </c>
      <c r="E18" s="1" t="s">
        <v>197</v>
      </c>
      <c r="F18" s="1" t="s">
        <v>198</v>
      </c>
      <c r="G18" s="1" t="s">
        <v>197</v>
      </c>
      <c r="H18" s="1" t="s">
        <v>197</v>
      </c>
      <c r="I18" s="1" t="s">
        <v>197</v>
      </c>
      <c r="J18" s="1" t="s">
        <v>198</v>
      </c>
      <c r="K18" s="1" t="s">
        <v>198</v>
      </c>
      <c r="L18" s="1" t="s">
        <v>198</v>
      </c>
      <c r="M18" s="1" t="s">
        <v>197</v>
      </c>
      <c r="N18" s="1" t="s">
        <v>197</v>
      </c>
      <c r="O18" s="1" t="s">
        <v>197</v>
      </c>
      <c r="P18" s="1" t="s">
        <v>197</v>
      </c>
      <c r="Q18" s="1" t="s">
        <v>198</v>
      </c>
      <c r="R18" s="1" t="s">
        <v>198</v>
      </c>
      <c r="S18" s="1" t="s">
        <v>197</v>
      </c>
    </row>
    <row r="19" spans="1:19" x14ac:dyDescent="0.25">
      <c r="A19" s="3" t="s">
        <v>182</v>
      </c>
      <c r="B19" s="1" t="s">
        <v>197</v>
      </c>
      <c r="C19" s="1" t="s">
        <v>197</v>
      </c>
      <c r="D19" s="1" t="s">
        <v>197</v>
      </c>
      <c r="E19" s="1" t="s">
        <v>197</v>
      </c>
      <c r="F19" s="1" t="s">
        <v>198</v>
      </c>
      <c r="G19" s="1" t="s">
        <v>197</v>
      </c>
      <c r="H19" s="1" t="s">
        <v>197</v>
      </c>
      <c r="I19" s="1" t="s">
        <v>197</v>
      </c>
      <c r="J19" s="1" t="s">
        <v>198</v>
      </c>
      <c r="K19" s="1" t="s">
        <v>198</v>
      </c>
      <c r="L19" s="1" t="s">
        <v>198</v>
      </c>
      <c r="M19" s="1" t="s">
        <v>198</v>
      </c>
      <c r="N19" s="1" t="s">
        <v>197</v>
      </c>
      <c r="O19" s="1" t="s">
        <v>197</v>
      </c>
      <c r="P19" s="1" t="s">
        <v>197</v>
      </c>
      <c r="Q19" s="1" t="s">
        <v>198</v>
      </c>
      <c r="R19" s="1" t="s">
        <v>198</v>
      </c>
      <c r="S19" s="1" t="s">
        <v>197</v>
      </c>
    </row>
    <row r="20" spans="1:19" x14ac:dyDescent="0.25">
      <c r="A20" s="3" t="s">
        <v>183</v>
      </c>
      <c r="B20" s="1" t="s">
        <v>197</v>
      </c>
      <c r="C20" s="1" t="s">
        <v>197</v>
      </c>
      <c r="D20" s="1" t="s">
        <v>197</v>
      </c>
      <c r="E20" s="1" t="s">
        <v>197</v>
      </c>
      <c r="F20" s="1" t="s">
        <v>197</v>
      </c>
      <c r="G20" s="1" t="s">
        <v>197</v>
      </c>
      <c r="H20" s="1" t="s">
        <v>197</v>
      </c>
      <c r="I20" s="1" t="s">
        <v>197</v>
      </c>
      <c r="J20" s="1" t="s">
        <v>198</v>
      </c>
      <c r="K20" s="1" t="s">
        <v>198</v>
      </c>
      <c r="L20" s="1" t="s">
        <v>198</v>
      </c>
      <c r="M20" s="1" t="s">
        <v>198</v>
      </c>
      <c r="N20" s="1" t="s">
        <v>197</v>
      </c>
      <c r="O20" s="1" t="s">
        <v>197</v>
      </c>
      <c r="P20" s="1" t="s">
        <v>197</v>
      </c>
      <c r="Q20" s="1" t="s">
        <v>197</v>
      </c>
      <c r="R20" s="1" t="s">
        <v>198</v>
      </c>
      <c r="S20" s="1" t="s">
        <v>197</v>
      </c>
    </row>
    <row r="21" spans="1:19" x14ac:dyDescent="0.25">
      <c r="A21" s="3" t="s">
        <v>184</v>
      </c>
      <c r="B21" s="1" t="s">
        <v>197</v>
      </c>
      <c r="C21" s="1" t="s">
        <v>197</v>
      </c>
      <c r="D21" s="1" t="s">
        <v>197</v>
      </c>
      <c r="E21" s="1" t="s">
        <v>197</v>
      </c>
      <c r="F21" s="1" t="s">
        <v>197</v>
      </c>
      <c r="G21" s="1" t="s">
        <v>198</v>
      </c>
      <c r="H21" s="1" t="s">
        <v>197</v>
      </c>
      <c r="I21" s="1" t="s">
        <v>197</v>
      </c>
      <c r="J21" s="1" t="s">
        <v>198</v>
      </c>
      <c r="K21" s="1" t="s">
        <v>198</v>
      </c>
      <c r="L21" s="1" t="s">
        <v>198</v>
      </c>
      <c r="M21" s="1" t="s">
        <v>198</v>
      </c>
      <c r="N21" s="1" t="s">
        <v>197</v>
      </c>
      <c r="O21" s="1" t="s">
        <v>197</v>
      </c>
      <c r="P21" s="1" t="s">
        <v>197</v>
      </c>
      <c r="Q21" s="1" t="s">
        <v>197</v>
      </c>
      <c r="R21" s="1" t="s">
        <v>198</v>
      </c>
      <c r="S21" s="1" t="s">
        <v>198</v>
      </c>
    </row>
    <row r="27" spans="1:19" x14ac:dyDescent="0.25">
      <c r="I27" s="17"/>
    </row>
  </sheetData>
  <conditionalFormatting sqref="B2:S21">
    <cfRule type="containsText" dxfId="1" priority="1" operator="containsText" text="Yes">
      <formula>NOT(ISERROR(SEARCH("Yes",B2)))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2"/>
  <sheetViews>
    <sheetView topLeftCell="A70" workbookViewId="0">
      <selection activeCell="E79" sqref="E79"/>
    </sheetView>
  </sheetViews>
  <sheetFormatPr defaultRowHeight="15" x14ac:dyDescent="0.25"/>
  <cols>
    <col min="1" max="2" width="9.140625" style="1"/>
    <col min="3" max="3" width="26" style="1" customWidth="1"/>
    <col min="4" max="4" width="18.7109375" style="1" customWidth="1"/>
    <col min="5" max="5" width="14.5703125" style="1" customWidth="1"/>
    <col min="6" max="6" width="13.42578125" style="1" customWidth="1"/>
    <col min="7" max="7" width="20.140625" style="1" customWidth="1"/>
    <col min="8" max="10" width="20.28515625" style="1" customWidth="1"/>
    <col min="11" max="16384" width="9.140625" style="1"/>
  </cols>
  <sheetData>
    <row r="2" spans="1:13" ht="15.75" x14ac:dyDescent="0.25">
      <c r="A2" s="4" t="s">
        <v>0</v>
      </c>
      <c r="B2" s="4" t="s">
        <v>203</v>
      </c>
      <c r="C2" s="4" t="s">
        <v>240</v>
      </c>
      <c r="D2" s="4" t="s">
        <v>246</v>
      </c>
      <c r="E2" s="4" t="s">
        <v>241</v>
      </c>
      <c r="F2" s="4" t="s">
        <v>242</v>
      </c>
      <c r="G2" s="4" t="s">
        <v>247</v>
      </c>
      <c r="H2" s="4" t="s">
        <v>248</v>
      </c>
      <c r="I2" s="4" t="s">
        <v>360</v>
      </c>
      <c r="J2" s="4" t="s">
        <v>361</v>
      </c>
      <c r="K2" s="4" t="s">
        <v>243</v>
      </c>
      <c r="M2" s="1" t="s">
        <v>9</v>
      </c>
    </row>
    <row r="3" spans="1:13" x14ac:dyDescent="0.25">
      <c r="A3" s="1">
        <v>1</v>
      </c>
      <c r="B3" s="1" t="s">
        <v>244</v>
      </c>
      <c r="C3" s="1" t="s">
        <v>245</v>
      </c>
      <c r="D3" s="1" t="s">
        <v>249</v>
      </c>
      <c r="E3" s="1" t="s">
        <v>249</v>
      </c>
      <c r="F3" s="1" t="s">
        <v>249</v>
      </c>
      <c r="G3" s="1" t="s">
        <v>249</v>
      </c>
      <c r="H3" s="1" t="s">
        <v>249</v>
      </c>
      <c r="I3" s="1" t="s">
        <v>249</v>
      </c>
      <c r="J3" s="1" t="s">
        <v>249</v>
      </c>
      <c r="K3" s="1" t="s">
        <v>249</v>
      </c>
    </row>
    <row r="4" spans="1:13" x14ac:dyDescent="0.25">
      <c r="A4" s="1">
        <v>2</v>
      </c>
      <c r="B4" s="20" t="s">
        <v>185</v>
      </c>
      <c r="C4" s="20" t="s">
        <v>250</v>
      </c>
      <c r="D4" s="20" t="s">
        <v>250</v>
      </c>
      <c r="E4" s="20">
        <v>-8.9296100000000003</v>
      </c>
      <c r="F4" s="20">
        <v>78.913700000000006</v>
      </c>
      <c r="G4" s="20">
        <v>-8.9296100000000003</v>
      </c>
      <c r="H4" s="20">
        <v>78.913700000000006</v>
      </c>
      <c r="I4" s="1">
        <v>20.399999999999999</v>
      </c>
      <c r="J4" s="1">
        <v>76</v>
      </c>
      <c r="K4" s="36">
        <f>SQRT( (I4-G4)^2 + (J4-H4)^2 )</f>
        <v>29.473982941606312</v>
      </c>
      <c r="M4" s="1">
        <v>15</v>
      </c>
    </row>
    <row r="5" spans="1:13" x14ac:dyDescent="0.25">
      <c r="A5" s="1">
        <v>3</v>
      </c>
      <c r="B5" s="33" t="s">
        <v>172</v>
      </c>
      <c r="C5" s="33" t="s">
        <v>250</v>
      </c>
      <c r="D5" s="33" t="s">
        <v>250</v>
      </c>
      <c r="E5" s="33">
        <v>-13.648</v>
      </c>
      <c r="F5" s="33">
        <v>68.870999999999995</v>
      </c>
      <c r="G5" s="33">
        <v>-13.648</v>
      </c>
      <c r="H5" s="33">
        <v>68.870999999999995</v>
      </c>
      <c r="I5" s="1">
        <v>6.6</v>
      </c>
      <c r="J5" s="1">
        <v>76</v>
      </c>
      <c r="K5" s="36">
        <f>SQRT( (I5-G5)^2 + (J5-H5)^2 )</f>
        <v>21.466349130674271</v>
      </c>
    </row>
    <row r="6" spans="1:13" x14ac:dyDescent="0.25">
      <c r="A6" s="1">
        <v>4</v>
      </c>
      <c r="B6" s="1" t="s">
        <v>186</v>
      </c>
      <c r="C6" s="1" t="s">
        <v>251</v>
      </c>
      <c r="D6" s="1" t="s">
        <v>252</v>
      </c>
      <c r="E6" s="1">
        <v>-9.5086399999999998</v>
      </c>
      <c r="F6" s="1">
        <v>74.900000000000006</v>
      </c>
      <c r="G6" s="1">
        <f>MEDIAN(E6:E9)</f>
        <v>-1.7470400000000001</v>
      </c>
      <c r="H6" s="1">
        <f>MEDIAN(F6:F9)</f>
        <v>74.301700000000011</v>
      </c>
      <c r="I6" s="1">
        <v>-0.3</v>
      </c>
      <c r="J6" s="1">
        <v>76</v>
      </c>
      <c r="K6" s="36">
        <f>SQRT( (I6-G6)^2 + (J6-H6)^2 )</f>
        <v>2.2311762932587742</v>
      </c>
    </row>
    <row r="7" spans="1:13" x14ac:dyDescent="0.25">
      <c r="A7" s="1">
        <v>5</v>
      </c>
      <c r="B7" s="1" t="s">
        <v>186</v>
      </c>
      <c r="C7" s="1" t="s">
        <v>251</v>
      </c>
      <c r="D7" s="1" t="s">
        <v>250</v>
      </c>
      <c r="E7" s="1">
        <v>-9.5086399999999998</v>
      </c>
      <c r="F7" s="1">
        <v>73.703400000000002</v>
      </c>
      <c r="I7" s="1">
        <v>-0.3</v>
      </c>
      <c r="J7" s="1">
        <v>76</v>
      </c>
      <c r="K7" s="20"/>
    </row>
    <row r="8" spans="1:13" x14ac:dyDescent="0.25">
      <c r="A8" s="1">
        <v>6</v>
      </c>
      <c r="B8" s="1" t="s">
        <v>186</v>
      </c>
      <c r="C8" s="1" t="s">
        <v>251</v>
      </c>
      <c r="D8" s="1" t="s">
        <v>253</v>
      </c>
      <c r="E8" s="1">
        <v>36.498399999999997</v>
      </c>
      <c r="F8" s="1">
        <v>78.599999999999994</v>
      </c>
      <c r="I8" s="1">
        <v>-0.3</v>
      </c>
      <c r="J8" s="1">
        <v>76</v>
      </c>
      <c r="K8" s="20"/>
    </row>
    <row r="9" spans="1:13" x14ac:dyDescent="0.25">
      <c r="A9" s="1">
        <v>7</v>
      </c>
      <c r="B9" s="20" t="s">
        <v>186</v>
      </c>
      <c r="C9" s="20" t="s">
        <v>251</v>
      </c>
      <c r="D9" s="20" t="s">
        <v>254</v>
      </c>
      <c r="E9" s="20">
        <v>6.0145600000000004</v>
      </c>
      <c r="F9" s="20">
        <v>33.932699999999997</v>
      </c>
      <c r="G9" s="20"/>
      <c r="H9" s="20"/>
      <c r="I9" s="1">
        <v>-0.3</v>
      </c>
      <c r="J9" s="1">
        <v>76</v>
      </c>
      <c r="K9" s="20"/>
    </row>
    <row r="10" spans="1:13" x14ac:dyDescent="0.25">
      <c r="A10" s="1">
        <v>8</v>
      </c>
      <c r="B10" s="1" t="s">
        <v>173</v>
      </c>
      <c r="C10" s="1" t="s">
        <v>258</v>
      </c>
      <c r="D10" s="1" t="s">
        <v>250</v>
      </c>
      <c r="E10" s="1">
        <v>-13.3644</v>
      </c>
      <c r="F10" s="1">
        <v>72.694699999999997</v>
      </c>
      <c r="G10" s="1">
        <f>MEDIAN(E10:E13)</f>
        <v>-3.0129000000000001</v>
      </c>
      <c r="H10" s="1">
        <f>MEDIAN(F10:F13)</f>
        <v>70.765749999999997</v>
      </c>
      <c r="I10" s="1">
        <v>-7.29</v>
      </c>
      <c r="J10" s="1">
        <v>76</v>
      </c>
      <c r="K10" s="36">
        <f t="shared" ref="K10:K70" si="0">SQRT( (I10-G10)^2 + (J10-H10)^2 )</f>
        <v>6.7595086709390371</v>
      </c>
    </row>
    <row r="11" spans="1:13" x14ac:dyDescent="0.25">
      <c r="A11" s="1">
        <v>9</v>
      </c>
      <c r="B11" s="1" t="s">
        <v>173</v>
      </c>
      <c r="C11" s="1" t="s">
        <v>258</v>
      </c>
      <c r="D11" s="1" t="s">
        <v>255</v>
      </c>
      <c r="E11" s="1">
        <v>-13.3644</v>
      </c>
      <c r="F11" s="1">
        <v>64.283500000000004</v>
      </c>
      <c r="I11" s="1">
        <v>-7.29</v>
      </c>
      <c r="J11" s="1">
        <v>76</v>
      </c>
      <c r="K11" s="20"/>
    </row>
    <row r="12" spans="1:13" x14ac:dyDescent="0.25">
      <c r="A12" s="1">
        <v>10</v>
      </c>
      <c r="B12" s="1" t="s">
        <v>173</v>
      </c>
      <c r="C12" s="1" t="s">
        <v>258</v>
      </c>
      <c r="D12" s="1" t="s">
        <v>256</v>
      </c>
      <c r="E12" s="1">
        <v>7.3385999999999996</v>
      </c>
      <c r="F12" s="1">
        <v>78.215900000000005</v>
      </c>
      <c r="I12" s="1">
        <v>-7.29</v>
      </c>
      <c r="J12" s="1">
        <v>76</v>
      </c>
      <c r="K12" s="20"/>
    </row>
    <row r="13" spans="1:13" x14ac:dyDescent="0.25">
      <c r="A13" s="1">
        <v>11</v>
      </c>
      <c r="B13" s="20" t="s">
        <v>173</v>
      </c>
      <c r="C13" s="20" t="s">
        <v>258</v>
      </c>
      <c r="D13" s="20" t="s">
        <v>257</v>
      </c>
      <c r="E13" s="20">
        <v>14.5604</v>
      </c>
      <c r="F13" s="20">
        <v>68.836799999999997</v>
      </c>
      <c r="G13" s="20"/>
      <c r="H13" s="20"/>
      <c r="I13" s="1">
        <v>-7.29</v>
      </c>
      <c r="J13" s="1">
        <v>76</v>
      </c>
      <c r="K13" s="20"/>
    </row>
    <row r="14" spans="1:13" x14ac:dyDescent="0.25">
      <c r="A14" s="1">
        <v>12</v>
      </c>
      <c r="B14" s="1" t="s">
        <v>187</v>
      </c>
      <c r="C14" s="1" t="s">
        <v>275</v>
      </c>
      <c r="D14" s="1" t="s">
        <v>250</v>
      </c>
      <c r="E14" s="1">
        <v>-18.691600000000001</v>
      </c>
      <c r="F14" s="1">
        <v>88.612300000000005</v>
      </c>
      <c r="G14" s="1">
        <f>MEDIAN(E14:E33)</f>
        <v>-15.047000000000001</v>
      </c>
      <c r="H14" s="1">
        <f>MEDIAN(F14:F33)</f>
        <v>80.192649999999986</v>
      </c>
      <c r="I14" s="1">
        <v>-14.25</v>
      </c>
      <c r="J14" s="1">
        <v>76</v>
      </c>
      <c r="K14" s="36">
        <f t="shared" si="0"/>
        <v>4.2677304299240699</v>
      </c>
    </row>
    <row r="15" spans="1:13" x14ac:dyDescent="0.25">
      <c r="A15" s="1">
        <v>13</v>
      </c>
      <c r="B15" s="1" t="s">
        <v>187</v>
      </c>
      <c r="C15" s="1" t="s">
        <v>275</v>
      </c>
      <c r="D15" s="1" t="s">
        <v>259</v>
      </c>
      <c r="E15" s="1">
        <v>-18.691600000000001</v>
      </c>
      <c r="F15" s="1">
        <v>75.969099999999997</v>
      </c>
      <c r="I15" s="1">
        <v>-14.25</v>
      </c>
      <c r="J15" s="1">
        <v>76</v>
      </c>
      <c r="K15" s="20"/>
    </row>
    <row r="16" spans="1:13" x14ac:dyDescent="0.25">
      <c r="A16" s="1">
        <v>14</v>
      </c>
      <c r="B16" s="1" t="s">
        <v>187</v>
      </c>
      <c r="C16" s="1" t="s">
        <v>275</v>
      </c>
      <c r="D16" s="1" t="s">
        <v>255</v>
      </c>
      <c r="E16" s="1">
        <v>-18.691600000000001</v>
      </c>
      <c r="F16" s="1">
        <v>77.369900000000001</v>
      </c>
      <c r="I16" s="1">
        <v>-14.25</v>
      </c>
      <c r="J16" s="1">
        <v>76</v>
      </c>
      <c r="K16" s="20"/>
    </row>
    <row r="17" spans="1:11" x14ac:dyDescent="0.25">
      <c r="A17" s="1">
        <v>15</v>
      </c>
      <c r="B17" s="1" t="s">
        <v>187</v>
      </c>
      <c r="C17" s="1" t="s">
        <v>275</v>
      </c>
      <c r="D17" s="1" t="s">
        <v>260</v>
      </c>
      <c r="E17" s="1">
        <v>-18.691600000000001</v>
      </c>
      <c r="F17" s="1">
        <v>79.228300000000004</v>
      </c>
      <c r="I17" s="1">
        <v>-14.25</v>
      </c>
      <c r="J17" s="1">
        <v>76</v>
      </c>
      <c r="K17" s="20"/>
    </row>
    <row r="18" spans="1:11" x14ac:dyDescent="0.25">
      <c r="A18" s="1">
        <v>16</v>
      </c>
      <c r="B18" s="1" t="s">
        <v>187</v>
      </c>
      <c r="C18" s="1" t="s">
        <v>275</v>
      </c>
      <c r="D18" s="1" t="s">
        <v>261</v>
      </c>
      <c r="E18" s="1">
        <v>-15.047000000000001</v>
      </c>
      <c r="F18" s="1">
        <v>90.932199999999995</v>
      </c>
      <c r="I18" s="1">
        <v>-14.25</v>
      </c>
      <c r="J18" s="1">
        <v>76</v>
      </c>
      <c r="K18" s="20"/>
    </row>
    <row r="19" spans="1:11" x14ac:dyDescent="0.25">
      <c r="A19" s="1">
        <v>17</v>
      </c>
      <c r="B19" s="1" t="s">
        <v>187</v>
      </c>
      <c r="C19" s="1" t="s">
        <v>275</v>
      </c>
      <c r="D19" s="1" t="s">
        <v>256</v>
      </c>
      <c r="E19" s="1">
        <v>14.8733</v>
      </c>
      <c r="F19" s="1">
        <v>92.090199999999996</v>
      </c>
      <c r="I19" s="1">
        <v>-14.25</v>
      </c>
      <c r="J19" s="1">
        <v>76</v>
      </c>
      <c r="K19" s="20"/>
    </row>
    <row r="20" spans="1:11" x14ac:dyDescent="0.25">
      <c r="A20" s="1">
        <v>18</v>
      </c>
      <c r="B20" s="1" t="s">
        <v>187</v>
      </c>
      <c r="C20" s="1" t="s">
        <v>275</v>
      </c>
      <c r="D20" s="1" t="s">
        <v>262</v>
      </c>
      <c r="E20" s="1">
        <v>16.883800000000001</v>
      </c>
      <c r="F20" s="1">
        <v>90.707599999999999</v>
      </c>
      <c r="I20" s="1">
        <v>-14.25</v>
      </c>
      <c r="J20" s="1">
        <v>76</v>
      </c>
      <c r="K20" s="20"/>
    </row>
    <row r="21" spans="1:11" x14ac:dyDescent="0.25">
      <c r="A21" s="1">
        <v>19</v>
      </c>
      <c r="B21" s="1" t="s">
        <v>187</v>
      </c>
      <c r="C21" s="1" t="s">
        <v>275</v>
      </c>
      <c r="D21" s="1" t="s">
        <v>263</v>
      </c>
      <c r="E21" s="1">
        <v>17.5961</v>
      </c>
      <c r="F21" s="1">
        <v>80.786799999999999</v>
      </c>
      <c r="I21" s="1">
        <v>-14.25</v>
      </c>
      <c r="J21" s="1">
        <v>76</v>
      </c>
      <c r="K21" s="20"/>
    </row>
    <row r="22" spans="1:11" x14ac:dyDescent="0.25">
      <c r="A22" s="1">
        <v>20</v>
      </c>
      <c r="B22" s="1" t="s">
        <v>187</v>
      </c>
      <c r="C22" s="1" t="s">
        <v>275</v>
      </c>
      <c r="D22" s="1" t="s">
        <v>264</v>
      </c>
      <c r="E22" s="1">
        <v>17.9407</v>
      </c>
      <c r="F22" s="1">
        <v>81.930099999999996</v>
      </c>
      <c r="I22" s="1">
        <v>-14.25</v>
      </c>
      <c r="J22" s="1">
        <v>76</v>
      </c>
      <c r="K22" s="20"/>
    </row>
    <row r="23" spans="1:11" x14ac:dyDescent="0.25">
      <c r="A23" s="1">
        <v>21</v>
      </c>
      <c r="B23" s="1" t="s">
        <v>187</v>
      </c>
      <c r="C23" s="1" t="s">
        <v>275</v>
      </c>
      <c r="D23" s="1" t="s">
        <v>265</v>
      </c>
      <c r="E23" s="1">
        <v>-19.9541</v>
      </c>
      <c r="F23" s="1">
        <v>74.434200000000004</v>
      </c>
      <c r="I23" s="1">
        <v>-14.25</v>
      </c>
      <c r="J23" s="1">
        <v>76</v>
      </c>
      <c r="K23" s="20"/>
    </row>
    <row r="24" spans="1:11" x14ac:dyDescent="0.25">
      <c r="A24" s="1">
        <v>22</v>
      </c>
      <c r="B24" s="1" t="s">
        <v>187</v>
      </c>
      <c r="C24" s="1" t="s">
        <v>275</v>
      </c>
      <c r="D24" s="1" t="s">
        <v>266</v>
      </c>
      <c r="E24" s="1">
        <v>-15.047000000000001</v>
      </c>
      <c r="F24" s="1">
        <v>73.724100000000007</v>
      </c>
      <c r="I24" s="1">
        <v>-14.25</v>
      </c>
      <c r="J24" s="1">
        <v>76</v>
      </c>
      <c r="K24" s="20"/>
    </row>
    <row r="25" spans="1:11" x14ac:dyDescent="0.25">
      <c r="A25" s="1">
        <v>23</v>
      </c>
      <c r="B25" s="1" t="s">
        <v>187</v>
      </c>
      <c r="C25" s="1" t="s">
        <v>275</v>
      </c>
      <c r="D25" s="1" t="s">
        <v>257</v>
      </c>
      <c r="E25" s="1">
        <v>16.213899999999999</v>
      </c>
      <c r="F25" s="1">
        <v>74.776700000000005</v>
      </c>
      <c r="I25" s="1">
        <v>-14.25</v>
      </c>
      <c r="J25" s="1">
        <v>76</v>
      </c>
      <c r="K25" s="20"/>
    </row>
    <row r="26" spans="1:11" x14ac:dyDescent="0.25">
      <c r="A26" s="1">
        <v>24</v>
      </c>
      <c r="B26" s="1" t="s">
        <v>187</v>
      </c>
      <c r="C26" s="1" t="s">
        <v>275</v>
      </c>
      <c r="D26" s="1" t="s">
        <v>267</v>
      </c>
      <c r="E26" s="1">
        <v>16.590900000000001</v>
      </c>
      <c r="F26" s="1">
        <v>79.5505</v>
      </c>
      <c r="I26" s="1">
        <v>-14.25</v>
      </c>
      <c r="J26" s="1">
        <v>76</v>
      </c>
      <c r="K26" s="20"/>
    </row>
    <row r="27" spans="1:11" x14ac:dyDescent="0.25">
      <c r="A27" s="1">
        <v>25</v>
      </c>
      <c r="B27" s="1" t="s">
        <v>187</v>
      </c>
      <c r="C27" s="1" t="s">
        <v>275</v>
      </c>
      <c r="D27" s="1" t="s">
        <v>268</v>
      </c>
      <c r="E27" s="1">
        <v>21.017800000000001</v>
      </c>
      <c r="F27" s="1">
        <v>80.214699999999993</v>
      </c>
      <c r="I27" s="1">
        <v>-14.25</v>
      </c>
      <c r="J27" s="1">
        <v>76</v>
      </c>
      <c r="K27" s="20"/>
    </row>
    <row r="28" spans="1:11" x14ac:dyDescent="0.25">
      <c r="A28" s="1">
        <v>26</v>
      </c>
      <c r="B28" s="1" t="s">
        <v>187</v>
      </c>
      <c r="C28" s="1" t="s">
        <v>275</v>
      </c>
      <c r="D28" s="1" t="s">
        <v>269</v>
      </c>
      <c r="E28" s="1">
        <v>-32.981900000000003</v>
      </c>
      <c r="F28" s="1">
        <v>84.855999999999995</v>
      </c>
      <c r="I28" s="1">
        <v>-14.25</v>
      </c>
      <c r="J28" s="1">
        <v>76</v>
      </c>
      <c r="K28" s="20"/>
    </row>
    <row r="29" spans="1:11" x14ac:dyDescent="0.25">
      <c r="A29" s="1">
        <v>27</v>
      </c>
      <c r="B29" s="1" t="s">
        <v>187</v>
      </c>
      <c r="C29" s="1" t="s">
        <v>275</v>
      </c>
      <c r="D29" s="1" t="s">
        <v>270</v>
      </c>
      <c r="E29" s="1">
        <v>-19.9541</v>
      </c>
      <c r="F29" s="1">
        <v>79.469499999999996</v>
      </c>
      <c r="I29" s="1">
        <v>-14.25</v>
      </c>
      <c r="J29" s="1">
        <v>76</v>
      </c>
      <c r="K29" s="20"/>
    </row>
    <row r="30" spans="1:11" x14ac:dyDescent="0.25">
      <c r="A30" s="1">
        <v>28</v>
      </c>
      <c r="B30" s="1" t="s">
        <v>187</v>
      </c>
      <c r="C30" s="1" t="s">
        <v>275</v>
      </c>
      <c r="D30" s="1" t="s">
        <v>271</v>
      </c>
      <c r="E30" s="1">
        <v>-15.047000000000001</v>
      </c>
      <c r="F30" s="1">
        <v>81.084999999999994</v>
      </c>
      <c r="I30" s="1">
        <v>-14.25</v>
      </c>
      <c r="J30" s="1">
        <v>76</v>
      </c>
      <c r="K30" s="20"/>
    </row>
    <row r="31" spans="1:11" x14ac:dyDescent="0.25">
      <c r="A31" s="1">
        <v>29</v>
      </c>
      <c r="B31" s="1" t="s">
        <v>187</v>
      </c>
      <c r="C31" s="1" t="s">
        <v>275</v>
      </c>
      <c r="D31" s="1" t="s">
        <v>272</v>
      </c>
      <c r="E31" s="1">
        <v>-15.047000000000001</v>
      </c>
      <c r="F31" s="1">
        <v>84.874499999999998</v>
      </c>
      <c r="I31" s="1">
        <v>-14.25</v>
      </c>
      <c r="J31" s="1">
        <v>76</v>
      </c>
      <c r="K31" s="20"/>
    </row>
    <row r="32" spans="1:11" x14ac:dyDescent="0.25">
      <c r="A32" s="1">
        <v>30</v>
      </c>
      <c r="B32" s="1" t="s">
        <v>187</v>
      </c>
      <c r="C32" s="1" t="s">
        <v>275</v>
      </c>
      <c r="D32" s="1" t="s">
        <v>273</v>
      </c>
      <c r="E32" s="1">
        <v>-19.9541</v>
      </c>
      <c r="F32" s="1">
        <v>78.685199999999995</v>
      </c>
      <c r="I32" s="1">
        <v>-14.25</v>
      </c>
      <c r="J32" s="1">
        <v>76</v>
      </c>
      <c r="K32" s="20"/>
    </row>
    <row r="33" spans="1:11" x14ac:dyDescent="0.25">
      <c r="A33" s="1">
        <v>31</v>
      </c>
      <c r="B33" s="20" t="s">
        <v>187</v>
      </c>
      <c r="C33" s="20" t="s">
        <v>275</v>
      </c>
      <c r="D33" s="20" t="s">
        <v>274</v>
      </c>
      <c r="E33" s="20">
        <v>-19.9541</v>
      </c>
      <c r="F33" s="20">
        <v>80.170599999999993</v>
      </c>
      <c r="G33" s="20"/>
      <c r="H33" s="20"/>
      <c r="I33" s="1">
        <v>-14.25</v>
      </c>
      <c r="J33" s="1">
        <v>76</v>
      </c>
      <c r="K33" s="20"/>
    </row>
    <row r="34" spans="1:11" x14ac:dyDescent="0.25">
      <c r="A34" s="1">
        <v>32</v>
      </c>
      <c r="B34" s="1" t="s">
        <v>174</v>
      </c>
      <c r="C34" s="1" t="s">
        <v>275</v>
      </c>
      <c r="D34" s="1" t="s">
        <v>250</v>
      </c>
      <c r="E34" s="1">
        <v>-22.2881</v>
      </c>
      <c r="F34" s="1">
        <v>100.8777</v>
      </c>
      <c r="G34" s="1">
        <f>MEDIAN(E34:E53)</f>
        <v>-18.2607</v>
      </c>
      <c r="H34" s="1">
        <f>MEDIAN(F34:F53)</f>
        <v>79.399799999999999</v>
      </c>
      <c r="I34" s="1">
        <v>-22.29</v>
      </c>
      <c r="J34" s="1">
        <v>76</v>
      </c>
      <c r="K34" s="36">
        <f t="shared" si="0"/>
        <v>5.2719918939619008</v>
      </c>
    </row>
    <row r="35" spans="1:11" x14ac:dyDescent="0.25">
      <c r="A35" s="1">
        <v>33</v>
      </c>
      <c r="B35" s="1" t="s">
        <v>174</v>
      </c>
      <c r="C35" s="1" t="s">
        <v>275</v>
      </c>
      <c r="D35" s="1" t="s">
        <v>259</v>
      </c>
      <c r="E35" s="1">
        <v>-22.388100000000001</v>
      </c>
      <c r="F35" s="1">
        <v>75.758830000000003</v>
      </c>
      <c r="I35" s="1">
        <v>-22.29</v>
      </c>
      <c r="J35" s="1">
        <v>76</v>
      </c>
      <c r="K35" s="20"/>
    </row>
    <row r="36" spans="1:11" x14ac:dyDescent="0.25">
      <c r="A36" s="1">
        <v>34</v>
      </c>
      <c r="B36" s="1" t="s">
        <v>174</v>
      </c>
      <c r="C36" s="1" t="s">
        <v>275</v>
      </c>
      <c r="D36" s="1" t="s">
        <v>255</v>
      </c>
      <c r="E36" s="1">
        <v>-22.388100000000001</v>
      </c>
      <c r="F36" s="1">
        <v>77.770300000000006</v>
      </c>
      <c r="I36" s="1">
        <v>-22.29</v>
      </c>
      <c r="J36" s="1">
        <v>76</v>
      </c>
      <c r="K36" s="20"/>
    </row>
    <row r="37" spans="1:11" x14ac:dyDescent="0.25">
      <c r="A37" s="1">
        <v>35</v>
      </c>
      <c r="B37" s="1" t="s">
        <v>174</v>
      </c>
      <c r="C37" s="1" t="s">
        <v>275</v>
      </c>
      <c r="D37" s="1" t="s">
        <v>260</v>
      </c>
      <c r="E37" s="1">
        <v>-22.388100000000001</v>
      </c>
      <c r="F37" s="1">
        <v>78.744389999999996</v>
      </c>
      <c r="I37" s="1">
        <v>-22.29</v>
      </c>
      <c r="J37" s="1">
        <v>76</v>
      </c>
      <c r="K37" s="20"/>
    </row>
    <row r="38" spans="1:11" x14ac:dyDescent="0.25">
      <c r="A38" s="1">
        <v>36</v>
      </c>
      <c r="B38" s="1" t="s">
        <v>174</v>
      </c>
      <c r="C38" s="1" t="s">
        <v>275</v>
      </c>
      <c r="D38" s="1" t="s">
        <v>261</v>
      </c>
      <c r="E38" s="1">
        <v>-15.2681</v>
      </c>
      <c r="F38" s="1">
        <v>105.56480000000001</v>
      </c>
      <c r="I38" s="1">
        <v>-22.29</v>
      </c>
      <c r="J38" s="1">
        <v>76</v>
      </c>
      <c r="K38" s="20"/>
    </row>
    <row r="39" spans="1:11" x14ac:dyDescent="0.25">
      <c r="A39" s="1">
        <v>37</v>
      </c>
      <c r="B39" s="1" t="s">
        <v>174</v>
      </c>
      <c r="C39" s="1" t="s">
        <v>275</v>
      </c>
      <c r="D39" s="1" t="s">
        <v>256</v>
      </c>
      <c r="E39" s="1">
        <v>18.1357</v>
      </c>
      <c r="F39" s="1">
        <v>104.7383</v>
      </c>
      <c r="I39" s="1">
        <v>-22.29</v>
      </c>
      <c r="J39" s="1">
        <v>76</v>
      </c>
      <c r="K39" s="20"/>
    </row>
    <row r="40" spans="1:11" x14ac:dyDescent="0.25">
      <c r="A40" s="1">
        <v>38</v>
      </c>
      <c r="B40" s="1" t="s">
        <v>174</v>
      </c>
      <c r="C40" s="1" t="s">
        <v>275</v>
      </c>
      <c r="D40" s="1" t="s">
        <v>262</v>
      </c>
      <c r="E40" s="1">
        <v>19.0669</v>
      </c>
      <c r="F40" s="1">
        <v>103.6917</v>
      </c>
      <c r="I40" s="1">
        <v>-22.29</v>
      </c>
      <c r="J40" s="1">
        <v>76</v>
      </c>
      <c r="K40" s="20"/>
    </row>
    <row r="41" spans="1:11" x14ac:dyDescent="0.25">
      <c r="A41" s="1">
        <v>39</v>
      </c>
      <c r="B41" s="1" t="s">
        <v>174</v>
      </c>
      <c r="C41" s="1" t="s">
        <v>275</v>
      </c>
      <c r="D41" s="1" t="s">
        <v>263</v>
      </c>
      <c r="E41" s="1">
        <v>-21.253299999999999</v>
      </c>
      <c r="F41" s="1">
        <v>81.075500000000005</v>
      </c>
      <c r="I41" s="1">
        <v>-22.29</v>
      </c>
      <c r="J41" s="1">
        <v>76</v>
      </c>
      <c r="K41" s="20"/>
    </row>
    <row r="42" spans="1:11" x14ac:dyDescent="0.25">
      <c r="A42" s="1">
        <v>40</v>
      </c>
      <c r="B42" s="1" t="s">
        <v>174</v>
      </c>
      <c r="C42" s="1" t="s">
        <v>275</v>
      </c>
      <c r="D42" s="1" t="s">
        <v>264</v>
      </c>
      <c r="E42" s="1">
        <v>21.403600000000001</v>
      </c>
      <c r="F42" s="1">
        <v>82.474500000000006</v>
      </c>
      <c r="I42" s="1">
        <v>-22.29</v>
      </c>
      <c r="J42" s="1">
        <v>76</v>
      </c>
      <c r="K42" s="20"/>
    </row>
    <row r="43" spans="1:11" x14ac:dyDescent="0.25">
      <c r="A43" s="1">
        <v>41</v>
      </c>
      <c r="B43" s="1" t="s">
        <v>174</v>
      </c>
      <c r="C43" s="1" t="s">
        <v>275</v>
      </c>
      <c r="D43" s="1" t="s">
        <v>265</v>
      </c>
      <c r="E43" s="1">
        <v>-23.049800000000001</v>
      </c>
      <c r="F43" s="1">
        <v>76.231200000000001</v>
      </c>
      <c r="I43" s="1">
        <v>-22.29</v>
      </c>
      <c r="J43" s="1">
        <v>76</v>
      </c>
      <c r="K43" s="20"/>
    </row>
    <row r="44" spans="1:11" x14ac:dyDescent="0.25">
      <c r="A44" s="1">
        <v>42</v>
      </c>
      <c r="B44" s="1" t="s">
        <v>174</v>
      </c>
      <c r="C44" s="1" t="s">
        <v>275</v>
      </c>
      <c r="D44" s="1" t="s">
        <v>266</v>
      </c>
      <c r="E44" s="1">
        <v>-15.2681</v>
      </c>
      <c r="F44" s="1">
        <v>71.369489999999999</v>
      </c>
      <c r="I44" s="1">
        <v>-22.29</v>
      </c>
      <c r="J44" s="1">
        <v>76</v>
      </c>
      <c r="K44" s="20"/>
    </row>
    <row r="45" spans="1:11" x14ac:dyDescent="0.25">
      <c r="A45" s="1">
        <v>43</v>
      </c>
      <c r="B45" s="1" t="s">
        <v>174</v>
      </c>
      <c r="C45" s="1" t="s">
        <v>275</v>
      </c>
      <c r="D45" s="1" t="s">
        <v>257</v>
      </c>
      <c r="E45" s="1">
        <v>16.8123</v>
      </c>
      <c r="F45" s="1">
        <v>70.775199999999998</v>
      </c>
      <c r="I45" s="1">
        <v>-22.29</v>
      </c>
      <c r="J45" s="1">
        <v>76</v>
      </c>
      <c r="K45" s="20"/>
    </row>
    <row r="46" spans="1:11" x14ac:dyDescent="0.25">
      <c r="A46" s="1">
        <v>44</v>
      </c>
      <c r="B46" s="1" t="s">
        <v>174</v>
      </c>
      <c r="C46" s="1" t="s">
        <v>275</v>
      </c>
      <c r="D46" s="1" t="s">
        <v>267</v>
      </c>
      <c r="E46" s="1">
        <v>17.307600000000001</v>
      </c>
      <c r="F46" s="1">
        <v>78.468199999999996</v>
      </c>
      <c r="I46" s="1">
        <v>-22.29</v>
      </c>
      <c r="J46" s="1">
        <v>76</v>
      </c>
      <c r="K46" s="20"/>
    </row>
    <row r="47" spans="1:11" x14ac:dyDescent="0.25">
      <c r="A47" s="1">
        <v>45</v>
      </c>
      <c r="B47" s="1" t="s">
        <v>174</v>
      </c>
      <c r="C47" s="1" t="s">
        <v>275</v>
      </c>
      <c r="D47" s="1" t="s">
        <v>268</v>
      </c>
      <c r="E47" s="1">
        <v>23.737100000000002</v>
      </c>
      <c r="F47" s="1">
        <v>78.812899999999999</v>
      </c>
      <c r="I47" s="1">
        <v>-22.29</v>
      </c>
      <c r="J47" s="1">
        <v>76</v>
      </c>
      <c r="K47" s="20"/>
    </row>
    <row r="48" spans="1:11" x14ac:dyDescent="0.25">
      <c r="A48" s="1">
        <v>46</v>
      </c>
      <c r="B48" s="1" t="s">
        <v>174</v>
      </c>
      <c r="C48" s="1" t="s">
        <v>275</v>
      </c>
      <c r="D48" s="1" t="s">
        <v>269</v>
      </c>
      <c r="E48" s="1">
        <v>-31.164100000000001</v>
      </c>
      <c r="F48" s="1">
        <v>81.776200000000003</v>
      </c>
      <c r="I48" s="1">
        <v>-22.29</v>
      </c>
      <c r="J48" s="1">
        <v>76</v>
      </c>
      <c r="K48" s="20"/>
    </row>
    <row r="49" spans="1:11" x14ac:dyDescent="0.25">
      <c r="A49" s="1">
        <v>47</v>
      </c>
      <c r="B49" s="1" t="s">
        <v>174</v>
      </c>
      <c r="C49" s="1" t="s">
        <v>275</v>
      </c>
      <c r="D49" s="1" t="s">
        <v>270</v>
      </c>
      <c r="E49" s="1">
        <v>-23.049800000000001</v>
      </c>
      <c r="F49" s="1">
        <v>78.873599999999996</v>
      </c>
      <c r="I49" s="1">
        <v>-22.29</v>
      </c>
      <c r="J49" s="1">
        <v>76</v>
      </c>
      <c r="K49" s="20"/>
    </row>
    <row r="50" spans="1:11" x14ac:dyDescent="0.25">
      <c r="A50" s="1">
        <v>48</v>
      </c>
      <c r="B50" s="1" t="s">
        <v>174</v>
      </c>
      <c r="C50" s="1" t="s">
        <v>275</v>
      </c>
      <c r="D50" s="1" t="s">
        <v>271</v>
      </c>
      <c r="E50" s="1">
        <v>-15.2681</v>
      </c>
      <c r="F50" s="1">
        <v>79.926000000000002</v>
      </c>
      <c r="I50" s="1">
        <v>-22.29</v>
      </c>
      <c r="J50" s="1">
        <v>76</v>
      </c>
      <c r="K50" s="20"/>
    </row>
    <row r="51" spans="1:11" x14ac:dyDescent="0.25">
      <c r="A51" s="1">
        <v>49</v>
      </c>
      <c r="B51" s="1" t="s">
        <v>174</v>
      </c>
      <c r="C51" s="1" t="s">
        <v>275</v>
      </c>
      <c r="D51" s="1" t="s">
        <v>272</v>
      </c>
      <c r="E51" s="1">
        <v>-15.2681</v>
      </c>
      <c r="F51" s="1">
        <v>85.654399999999995</v>
      </c>
      <c r="I51" s="1">
        <v>-22.29</v>
      </c>
      <c r="J51" s="1">
        <v>76</v>
      </c>
      <c r="K51" s="20"/>
    </row>
    <row r="52" spans="1:11" x14ac:dyDescent="0.25">
      <c r="A52" s="1">
        <v>50</v>
      </c>
      <c r="B52" s="1" t="s">
        <v>174</v>
      </c>
      <c r="C52" s="1" t="s">
        <v>275</v>
      </c>
      <c r="D52" s="1" t="s">
        <v>273</v>
      </c>
      <c r="E52" s="1">
        <v>-23.049800000000001</v>
      </c>
      <c r="F52" s="1">
        <v>78.164199999999994</v>
      </c>
      <c r="I52" s="1">
        <v>-22.29</v>
      </c>
      <c r="J52" s="1">
        <v>76</v>
      </c>
      <c r="K52" s="20"/>
    </row>
    <row r="53" spans="1:11" x14ac:dyDescent="0.25">
      <c r="A53" s="1">
        <v>51</v>
      </c>
      <c r="B53" s="20" t="s">
        <v>174</v>
      </c>
      <c r="C53" s="20" t="s">
        <v>275</v>
      </c>
      <c r="D53" s="20" t="s">
        <v>274</v>
      </c>
      <c r="E53" s="1">
        <v>-23.049800000000001</v>
      </c>
      <c r="F53" s="20">
        <v>83.436300000000003</v>
      </c>
      <c r="G53" s="20"/>
      <c r="H53" s="20"/>
      <c r="I53" s="1">
        <v>-22.29</v>
      </c>
      <c r="J53" s="1">
        <v>76</v>
      </c>
      <c r="K53" s="20"/>
    </row>
    <row r="54" spans="1:11" x14ac:dyDescent="0.25">
      <c r="A54" s="1">
        <v>52</v>
      </c>
      <c r="B54" s="1" t="s">
        <v>188</v>
      </c>
      <c r="C54" s="1" t="s">
        <v>276</v>
      </c>
      <c r="D54" s="1" t="s">
        <v>259</v>
      </c>
      <c r="E54" s="1">
        <v>-25.508099999999999</v>
      </c>
      <c r="F54" s="1">
        <v>76.3994</v>
      </c>
      <c r="G54" s="1">
        <f>MEDIAN(E54:E63)</f>
        <v>-25.508099999999999</v>
      </c>
      <c r="H54" s="1">
        <f>MEDIAN(F54:F63)</f>
        <v>78.729349999999997</v>
      </c>
      <c r="I54" s="1">
        <v>-30.09</v>
      </c>
      <c r="J54" s="1">
        <v>76</v>
      </c>
      <c r="K54" s="36">
        <f t="shared" si="0"/>
        <v>5.3332128246020698</v>
      </c>
    </row>
    <row r="55" spans="1:11" x14ac:dyDescent="0.25">
      <c r="A55" s="1">
        <v>53</v>
      </c>
      <c r="B55" s="1" t="s">
        <v>188</v>
      </c>
      <c r="C55" s="1" t="s">
        <v>276</v>
      </c>
      <c r="D55" s="1" t="s">
        <v>255</v>
      </c>
      <c r="E55" s="1">
        <v>-25.508099999999999</v>
      </c>
      <c r="F55" s="1">
        <v>76.105530000000002</v>
      </c>
      <c r="I55" s="1">
        <v>-30.09</v>
      </c>
      <c r="J55" s="1">
        <v>76</v>
      </c>
      <c r="K55" s="20"/>
    </row>
    <row r="56" spans="1:11" x14ac:dyDescent="0.25">
      <c r="A56" s="1">
        <v>54</v>
      </c>
      <c r="B56" s="1" t="s">
        <v>188</v>
      </c>
      <c r="C56" s="1" t="s">
        <v>276</v>
      </c>
      <c r="D56" s="1" t="s">
        <v>260</v>
      </c>
      <c r="E56" s="1">
        <v>-25.508099999999999</v>
      </c>
      <c r="F56" s="1">
        <v>79.151499999999999</v>
      </c>
      <c r="I56" s="1">
        <v>-30.09</v>
      </c>
      <c r="J56" s="1">
        <v>76</v>
      </c>
      <c r="K56" s="20"/>
    </row>
    <row r="57" spans="1:11" x14ac:dyDescent="0.25">
      <c r="A57" s="1">
        <v>55</v>
      </c>
      <c r="B57" s="1" t="s">
        <v>188</v>
      </c>
      <c r="C57" s="1" t="s">
        <v>276</v>
      </c>
      <c r="D57" s="1" t="s">
        <v>263</v>
      </c>
      <c r="E57" s="1">
        <v>-25.080300000000001</v>
      </c>
      <c r="F57" s="1">
        <v>77.635400000000004</v>
      </c>
      <c r="I57" s="1">
        <v>-30.09</v>
      </c>
      <c r="J57" s="1">
        <v>76</v>
      </c>
      <c r="K57" s="20"/>
    </row>
    <row r="58" spans="1:11" x14ac:dyDescent="0.25">
      <c r="A58" s="1">
        <v>56</v>
      </c>
      <c r="B58" s="1" t="s">
        <v>188</v>
      </c>
      <c r="C58" s="1" t="s">
        <v>276</v>
      </c>
      <c r="D58" s="1" t="s">
        <v>264</v>
      </c>
      <c r="E58" s="1">
        <v>24.525300000000001</v>
      </c>
      <c r="F58" s="1">
        <v>82.933899999999994</v>
      </c>
      <c r="I58" s="1">
        <v>-30.09</v>
      </c>
      <c r="J58" s="1">
        <v>76</v>
      </c>
      <c r="K58" s="20"/>
    </row>
    <row r="59" spans="1:11" x14ac:dyDescent="0.25">
      <c r="A59" s="1">
        <v>57</v>
      </c>
      <c r="B59" s="1" t="s">
        <v>188</v>
      </c>
      <c r="C59" s="1" t="s">
        <v>276</v>
      </c>
      <c r="D59" s="1" t="s">
        <v>265</v>
      </c>
      <c r="E59" s="1">
        <v>-27.5792</v>
      </c>
      <c r="F59" s="1">
        <v>71.330259999999996</v>
      </c>
      <c r="I59" s="1">
        <v>-30.09</v>
      </c>
      <c r="J59" s="1">
        <v>76</v>
      </c>
      <c r="K59" s="20"/>
    </row>
    <row r="60" spans="1:11" x14ac:dyDescent="0.25">
      <c r="A60" s="1">
        <v>58</v>
      </c>
      <c r="B60" s="1" t="s">
        <v>188</v>
      </c>
      <c r="C60" s="1" t="s">
        <v>276</v>
      </c>
      <c r="D60" s="1" t="s">
        <v>268</v>
      </c>
      <c r="E60" s="1">
        <v>27.009499999999999</v>
      </c>
      <c r="F60" s="1">
        <v>78.307199999999995</v>
      </c>
      <c r="I60" s="1">
        <v>-30.09</v>
      </c>
      <c r="J60" s="1">
        <v>76</v>
      </c>
      <c r="K60" s="20"/>
    </row>
    <row r="61" spans="1:11" x14ac:dyDescent="0.25">
      <c r="A61" s="1">
        <v>59</v>
      </c>
      <c r="B61" s="1" t="s">
        <v>188</v>
      </c>
      <c r="C61" s="1" t="s">
        <v>276</v>
      </c>
      <c r="D61" s="1" t="s">
        <v>269</v>
      </c>
      <c r="E61" s="1">
        <v>29.430199999999999</v>
      </c>
      <c r="F61" s="1">
        <v>80.059799999999996</v>
      </c>
      <c r="I61" s="1">
        <v>-30.09</v>
      </c>
      <c r="J61" s="1">
        <v>76</v>
      </c>
      <c r="K61" s="20"/>
    </row>
    <row r="62" spans="1:11" x14ac:dyDescent="0.25">
      <c r="A62" s="1">
        <v>60</v>
      </c>
      <c r="B62" s="1" t="s">
        <v>188</v>
      </c>
      <c r="C62" s="1" t="s">
        <v>276</v>
      </c>
      <c r="D62" s="1" t="s">
        <v>270</v>
      </c>
      <c r="E62" s="1">
        <v>-27.5792</v>
      </c>
      <c r="F62" s="1">
        <v>79.566879999999998</v>
      </c>
      <c r="I62" s="1">
        <v>-30.09</v>
      </c>
      <c r="J62" s="1">
        <v>76</v>
      </c>
      <c r="K62" s="20"/>
    </row>
    <row r="63" spans="1:11" x14ac:dyDescent="0.25">
      <c r="A63" s="1">
        <v>61</v>
      </c>
      <c r="B63" s="20" t="s">
        <v>188</v>
      </c>
      <c r="C63" s="20" t="s">
        <v>276</v>
      </c>
      <c r="D63" s="20" t="s">
        <v>274</v>
      </c>
      <c r="E63" s="1">
        <v>-27.5792</v>
      </c>
      <c r="F63" s="20">
        <v>81.089399999999998</v>
      </c>
      <c r="G63" s="20"/>
      <c r="H63" s="20"/>
      <c r="I63" s="1">
        <v>-30.09</v>
      </c>
      <c r="J63" s="1">
        <v>76</v>
      </c>
      <c r="K63" s="20"/>
    </row>
    <row r="64" spans="1:11" x14ac:dyDescent="0.25">
      <c r="A64" s="1">
        <v>62</v>
      </c>
      <c r="B64" s="1" t="s">
        <v>175</v>
      </c>
      <c r="C64" s="1" t="s">
        <v>277</v>
      </c>
      <c r="D64" s="1" t="s">
        <v>259</v>
      </c>
      <c r="E64" s="1">
        <v>-44.033999999999999</v>
      </c>
      <c r="F64" s="1">
        <v>85.548199999999994</v>
      </c>
      <c r="G64" s="1">
        <f>MEDIAN(E64:E67)</f>
        <v>-39.017250000000004</v>
      </c>
      <c r="H64" s="1">
        <f>MEDIAN(F64:F67)</f>
        <v>82.34400500000001</v>
      </c>
      <c r="I64" s="1">
        <v>-38.549999999999997</v>
      </c>
      <c r="J64" s="1">
        <v>76</v>
      </c>
      <c r="K64" s="36">
        <f t="shared" si="0"/>
        <v>6.3611887255862118</v>
      </c>
    </row>
    <row r="65" spans="1:11" x14ac:dyDescent="0.25">
      <c r="A65" s="1">
        <v>63</v>
      </c>
      <c r="B65" s="1" t="s">
        <v>175</v>
      </c>
      <c r="C65" s="1" t="s">
        <v>277</v>
      </c>
      <c r="D65" s="1" t="s">
        <v>260</v>
      </c>
      <c r="E65" s="1">
        <v>-44.033999999999999</v>
      </c>
      <c r="F65" s="1">
        <v>79.393510000000006</v>
      </c>
      <c r="I65" s="1">
        <v>-38.549999999999997</v>
      </c>
      <c r="J65" s="1">
        <v>76</v>
      </c>
      <c r="K65" s="20"/>
    </row>
    <row r="66" spans="1:11" x14ac:dyDescent="0.25">
      <c r="A66" s="1">
        <v>64</v>
      </c>
      <c r="B66" s="1" t="s">
        <v>175</v>
      </c>
      <c r="C66" s="1" t="s">
        <v>277</v>
      </c>
      <c r="D66" s="1" t="s">
        <v>264</v>
      </c>
      <c r="E66" s="1">
        <v>43.921599999999998</v>
      </c>
      <c r="F66" s="1">
        <v>85.294499999999999</v>
      </c>
      <c r="I66" s="1">
        <v>-38.549999999999997</v>
      </c>
      <c r="J66" s="1">
        <v>76</v>
      </c>
      <c r="K66" s="20"/>
    </row>
    <row r="67" spans="1:11" x14ac:dyDescent="0.25">
      <c r="A67" s="1">
        <v>65</v>
      </c>
      <c r="B67" s="20" t="s">
        <v>175</v>
      </c>
      <c r="C67" s="20" t="s">
        <v>277</v>
      </c>
      <c r="D67" s="20" t="s">
        <v>269</v>
      </c>
      <c r="E67" s="20">
        <v>-34.000500000000002</v>
      </c>
      <c r="F67" s="20">
        <v>-1.81287</v>
      </c>
      <c r="G67" s="20"/>
      <c r="H67" s="20"/>
      <c r="I67" s="1">
        <v>-38.549999999999997</v>
      </c>
      <c r="J67" s="1">
        <v>76</v>
      </c>
      <c r="K67" s="20"/>
    </row>
    <row r="68" spans="1:11" x14ac:dyDescent="0.25">
      <c r="A68" s="1">
        <v>66</v>
      </c>
      <c r="B68" s="33" t="s">
        <v>189</v>
      </c>
      <c r="C68" s="33" t="s">
        <v>260</v>
      </c>
      <c r="D68" s="33" t="s">
        <v>260</v>
      </c>
      <c r="E68" s="1">
        <v>-45.949199999999998</v>
      </c>
      <c r="F68" s="33">
        <v>80.958500000000001</v>
      </c>
      <c r="G68" s="1">
        <v>-45.949199999999998</v>
      </c>
      <c r="H68" s="33">
        <v>80.958500000000001</v>
      </c>
      <c r="I68" s="1">
        <v>-42</v>
      </c>
      <c r="J68" s="1">
        <v>75.099999999999994</v>
      </c>
      <c r="K68" s="36">
        <f t="shared" si="0"/>
        <v>7.0652815152688753</v>
      </c>
    </row>
    <row r="69" spans="1:11" x14ac:dyDescent="0.25">
      <c r="A69" s="1">
        <v>67</v>
      </c>
      <c r="B69" s="33" t="s">
        <v>176</v>
      </c>
      <c r="C69" s="33" t="s">
        <v>245</v>
      </c>
      <c r="D69" s="33" t="s">
        <v>249</v>
      </c>
      <c r="E69" s="33" t="s">
        <v>249</v>
      </c>
      <c r="F69" s="33" t="s">
        <v>249</v>
      </c>
      <c r="G69" s="33" t="s">
        <v>249</v>
      </c>
      <c r="H69" s="33" t="s">
        <v>249</v>
      </c>
      <c r="I69" s="1">
        <v>-47.91</v>
      </c>
      <c r="J69" s="1">
        <v>75.099999999999994</v>
      </c>
      <c r="K69" s="36" t="s">
        <v>249</v>
      </c>
    </row>
    <row r="70" spans="1:11" x14ac:dyDescent="0.25">
      <c r="A70" s="1">
        <v>68</v>
      </c>
      <c r="B70" s="1" t="s">
        <v>190</v>
      </c>
      <c r="C70" s="1" t="s">
        <v>278</v>
      </c>
      <c r="D70" s="1" t="s">
        <v>279</v>
      </c>
      <c r="E70" s="1">
        <v>-56.5</v>
      </c>
      <c r="F70" s="1">
        <v>74.2</v>
      </c>
      <c r="G70" s="1">
        <f>MEDIAN(E70:E73)</f>
        <v>-46.52075</v>
      </c>
      <c r="H70" s="1">
        <f>MEDIAN(F70:F73)</f>
        <v>75.268249999999995</v>
      </c>
      <c r="I70" s="1">
        <v>-57.87</v>
      </c>
      <c r="J70" s="1">
        <v>75.099999999999994</v>
      </c>
      <c r="K70" s="36">
        <f t="shared" si="0"/>
        <v>11.350497065106882</v>
      </c>
    </row>
    <row r="71" spans="1:11" x14ac:dyDescent="0.25">
      <c r="A71" s="1">
        <v>69</v>
      </c>
      <c r="B71" s="1" t="s">
        <v>190</v>
      </c>
      <c r="C71" s="1" t="s">
        <v>278</v>
      </c>
      <c r="D71" s="1" t="s">
        <v>280</v>
      </c>
      <c r="E71" s="1">
        <v>-36.541499999999999</v>
      </c>
      <c r="F71" s="1">
        <v>203.7</v>
      </c>
      <c r="I71" s="1">
        <v>-57.87</v>
      </c>
      <c r="J71" s="1">
        <v>75.099999999999994</v>
      </c>
      <c r="K71" s="20"/>
    </row>
    <row r="72" spans="1:11" x14ac:dyDescent="0.25">
      <c r="A72" s="1">
        <v>70</v>
      </c>
      <c r="B72" s="1" t="s">
        <v>190</v>
      </c>
      <c r="C72" s="1" t="s">
        <v>278</v>
      </c>
      <c r="D72" s="1" t="s">
        <v>281</v>
      </c>
      <c r="E72" s="1">
        <v>50.530099999999997</v>
      </c>
      <c r="F72" s="1">
        <v>76.336500000000001</v>
      </c>
      <c r="I72" s="1">
        <v>-57.87</v>
      </c>
      <c r="J72" s="1">
        <v>75.099999999999994</v>
      </c>
      <c r="K72" s="20"/>
    </row>
    <row r="73" spans="1:11" x14ac:dyDescent="0.25">
      <c r="A73" s="1">
        <v>71</v>
      </c>
      <c r="B73" s="20" t="s">
        <v>190</v>
      </c>
      <c r="C73" s="20" t="s">
        <v>278</v>
      </c>
      <c r="D73" s="20" t="s">
        <v>282</v>
      </c>
      <c r="E73" s="20">
        <v>-65.760000000000005</v>
      </c>
      <c r="F73" s="20">
        <v>71.130200000000002</v>
      </c>
      <c r="G73" s="20"/>
      <c r="H73" s="20"/>
      <c r="I73" s="1">
        <v>-57.87</v>
      </c>
      <c r="J73" s="1">
        <v>75.099999999999994</v>
      </c>
      <c r="K73" s="20"/>
    </row>
    <row r="74" spans="1:11" x14ac:dyDescent="0.25">
      <c r="A74" s="1">
        <v>72</v>
      </c>
      <c r="B74" s="1" t="s">
        <v>177</v>
      </c>
      <c r="C74" s="1" t="s">
        <v>283</v>
      </c>
      <c r="D74" s="1" t="s">
        <v>284</v>
      </c>
      <c r="E74" s="1">
        <v>-93.8523</v>
      </c>
      <c r="F74" s="1">
        <v>58.043700000000001</v>
      </c>
      <c r="G74" s="1">
        <f>MEDIAN(E74:E83)</f>
        <v>-65.698750000000004</v>
      </c>
      <c r="H74" s="1">
        <f>MEDIAN(F74:F83)</f>
        <v>65.386349999999993</v>
      </c>
      <c r="I74" s="1">
        <v>-57.87</v>
      </c>
      <c r="J74" s="1">
        <v>65.099999999999994</v>
      </c>
      <c r="K74" s="36">
        <f t="shared" ref="K74:K137" si="1">SQRT( (I74-G74)^2 + (J74-H74)^2 )</f>
        <v>7.8339851215712741</v>
      </c>
    </row>
    <row r="75" spans="1:11" x14ac:dyDescent="0.25">
      <c r="A75" s="1">
        <v>73</v>
      </c>
      <c r="B75" s="1" t="s">
        <v>177</v>
      </c>
      <c r="C75" s="1" t="s">
        <v>283</v>
      </c>
      <c r="D75" s="1" t="s">
        <v>285</v>
      </c>
      <c r="E75" s="1">
        <v>-50.865099999999998</v>
      </c>
      <c r="F75" s="1">
        <v>74.1614</v>
      </c>
      <c r="I75" s="1">
        <v>-57.87</v>
      </c>
      <c r="J75" s="1">
        <v>65.099999999999994</v>
      </c>
      <c r="K75" s="20"/>
    </row>
    <row r="76" spans="1:11" x14ac:dyDescent="0.25">
      <c r="A76" s="1">
        <v>74</v>
      </c>
      <c r="B76" s="1" t="s">
        <v>177</v>
      </c>
      <c r="C76" s="1" t="s">
        <v>283</v>
      </c>
      <c r="D76" s="1" t="s">
        <v>286</v>
      </c>
      <c r="E76" s="1">
        <v>-58.193399999999997</v>
      </c>
      <c r="F76" s="1">
        <v>49.085949999999997</v>
      </c>
      <c r="I76" s="1">
        <v>-57.87</v>
      </c>
      <c r="J76" s="1">
        <v>65.099999999999994</v>
      </c>
      <c r="K76" s="20"/>
    </row>
    <row r="77" spans="1:11" x14ac:dyDescent="0.25">
      <c r="A77" s="1">
        <v>75</v>
      </c>
      <c r="B77" s="1" t="s">
        <v>177</v>
      </c>
      <c r="C77" s="1" t="s">
        <v>283</v>
      </c>
      <c r="D77" s="1" t="s">
        <v>287</v>
      </c>
      <c r="E77" s="1">
        <v>-65.767700000000005</v>
      </c>
      <c r="F77" s="1">
        <v>63.615600000000001</v>
      </c>
      <c r="I77" s="1">
        <v>-57.87</v>
      </c>
      <c r="J77" s="1">
        <v>65.099999999999994</v>
      </c>
      <c r="K77" s="20"/>
    </row>
    <row r="78" spans="1:11" x14ac:dyDescent="0.25">
      <c r="A78" s="1">
        <v>76</v>
      </c>
      <c r="B78" s="1" t="s">
        <v>177</v>
      </c>
      <c r="C78" s="1" t="s">
        <v>283</v>
      </c>
      <c r="D78" s="1" t="s">
        <v>288</v>
      </c>
      <c r="E78" s="1">
        <v>-57.435299999999998</v>
      </c>
      <c r="F78" s="1">
        <v>69.636799999999994</v>
      </c>
      <c r="I78" s="1">
        <v>-57.87</v>
      </c>
      <c r="J78" s="1">
        <v>65.099999999999994</v>
      </c>
      <c r="K78" s="20"/>
    </row>
    <row r="79" spans="1:11" x14ac:dyDescent="0.25">
      <c r="A79" s="1">
        <v>77</v>
      </c>
      <c r="B79" s="1" t="s">
        <v>177</v>
      </c>
      <c r="C79" s="1" t="s">
        <v>283</v>
      </c>
      <c r="D79" s="1" t="s">
        <v>289</v>
      </c>
      <c r="E79" s="1">
        <v>-65.629800000000003</v>
      </c>
      <c r="F79" s="1">
        <v>67.1571</v>
      </c>
      <c r="I79" s="1">
        <v>-57.87</v>
      </c>
      <c r="J79" s="1">
        <v>65.099999999999994</v>
      </c>
      <c r="K79" s="20"/>
    </row>
    <row r="80" spans="1:11" x14ac:dyDescent="0.25">
      <c r="A80" s="1">
        <v>78</v>
      </c>
      <c r="B80" s="1" t="s">
        <v>177</v>
      </c>
      <c r="C80" s="1" t="s">
        <v>283</v>
      </c>
      <c r="D80" s="1" t="s">
        <v>290</v>
      </c>
      <c r="E80" s="1">
        <v>-234.1987</v>
      </c>
      <c r="F80" s="1">
        <v>63.615600000000001</v>
      </c>
      <c r="I80" s="1">
        <v>-57.87</v>
      </c>
      <c r="J80" s="1">
        <v>65.099999999999994</v>
      </c>
      <c r="K80" s="20"/>
    </row>
    <row r="81" spans="1:11" x14ac:dyDescent="0.25">
      <c r="A81" s="1">
        <v>79</v>
      </c>
      <c r="B81" s="1" t="s">
        <v>177</v>
      </c>
      <c r="C81" s="1" t="s">
        <v>283</v>
      </c>
      <c r="D81" s="1" t="s">
        <v>291</v>
      </c>
      <c r="E81" s="1">
        <v>-92.122380000000007</v>
      </c>
      <c r="F81" s="1">
        <v>107.3155</v>
      </c>
      <c r="I81" s="1">
        <v>-57.87</v>
      </c>
      <c r="J81" s="1">
        <v>65.099999999999994</v>
      </c>
      <c r="K81" s="20"/>
    </row>
    <row r="82" spans="1:11" x14ac:dyDescent="0.25">
      <c r="A82" s="1">
        <v>80</v>
      </c>
      <c r="B82" s="1" t="s">
        <v>177</v>
      </c>
      <c r="C82" s="1" t="s">
        <v>283</v>
      </c>
      <c r="D82" s="1" t="s">
        <v>292</v>
      </c>
      <c r="E82" s="1">
        <v>-176.60470000000001</v>
      </c>
      <c r="F82" s="1">
        <v>99.159199999999998</v>
      </c>
      <c r="I82" s="1">
        <v>-57.87</v>
      </c>
      <c r="J82" s="1">
        <v>65.099999999999994</v>
      </c>
      <c r="K82" s="20"/>
    </row>
    <row r="83" spans="1:11" x14ac:dyDescent="0.25">
      <c r="A83" s="1">
        <v>81</v>
      </c>
      <c r="B83" s="20" t="s">
        <v>177</v>
      </c>
      <c r="C83" s="20" t="s">
        <v>283</v>
      </c>
      <c r="D83" s="20" t="s">
        <v>293</v>
      </c>
      <c r="E83" s="1">
        <v>-58.209499999999998</v>
      </c>
      <c r="F83" s="20">
        <v>63.615600000000001</v>
      </c>
      <c r="G83" s="20"/>
      <c r="H83" s="20"/>
      <c r="I83" s="1">
        <v>-57.87</v>
      </c>
      <c r="J83" s="1">
        <v>65.099999999999994</v>
      </c>
      <c r="K83" s="20"/>
    </row>
    <row r="84" spans="1:11" x14ac:dyDescent="0.25">
      <c r="A84" s="1">
        <v>82</v>
      </c>
      <c r="B84" s="1" t="s">
        <v>178</v>
      </c>
      <c r="C84" s="1" t="s">
        <v>304</v>
      </c>
      <c r="D84" s="1" t="s">
        <v>284</v>
      </c>
      <c r="E84" s="1">
        <v>-46.452599999999997</v>
      </c>
      <c r="F84" s="1">
        <v>67.038889999999995</v>
      </c>
      <c r="G84" s="1">
        <f>MEDIAN(E84:E103)</f>
        <v>-48.198049999999995</v>
      </c>
      <c r="H84" s="1">
        <f>MEDIAN(F84:F103)</f>
        <v>69.38955</v>
      </c>
      <c r="I84" s="1">
        <v>-57.87</v>
      </c>
      <c r="J84" s="1">
        <v>54.2</v>
      </c>
      <c r="K84" s="36">
        <f t="shared" si="1"/>
        <v>18.007471949304822</v>
      </c>
    </row>
    <row r="85" spans="1:11" x14ac:dyDescent="0.25">
      <c r="A85" s="1">
        <v>83</v>
      </c>
      <c r="B85" s="1" t="s">
        <v>178</v>
      </c>
      <c r="C85" s="1" t="s">
        <v>304</v>
      </c>
      <c r="D85" s="1" t="s">
        <v>285</v>
      </c>
      <c r="E85" s="1">
        <v>-52.7376</v>
      </c>
      <c r="F85" s="1">
        <v>67.888300000000001</v>
      </c>
      <c r="I85" s="1">
        <v>-57.87</v>
      </c>
      <c r="J85" s="1">
        <v>54.2</v>
      </c>
      <c r="K85" s="20"/>
    </row>
    <row r="86" spans="1:11" x14ac:dyDescent="0.25">
      <c r="A86" s="1">
        <v>84</v>
      </c>
      <c r="B86" s="1" t="s">
        <v>178</v>
      </c>
      <c r="C86" s="1" t="s">
        <v>304</v>
      </c>
      <c r="D86" s="1" t="s">
        <v>286</v>
      </c>
      <c r="E86" s="1">
        <v>-44.539000000000001</v>
      </c>
      <c r="F86" s="1">
        <v>66.780500000000004</v>
      </c>
      <c r="I86" s="1">
        <v>-57.87</v>
      </c>
      <c r="J86" s="1">
        <v>54.2</v>
      </c>
      <c r="K86" s="20"/>
    </row>
    <row r="87" spans="1:11" x14ac:dyDescent="0.25">
      <c r="A87" s="1">
        <v>85</v>
      </c>
      <c r="B87" s="1" t="s">
        <v>178</v>
      </c>
      <c r="C87" s="1" t="s">
        <v>304</v>
      </c>
      <c r="D87" s="1" t="s">
        <v>294</v>
      </c>
      <c r="E87" s="1">
        <v>249.173</v>
      </c>
      <c r="F87" s="1">
        <v>94.541799999999995</v>
      </c>
      <c r="I87" s="1">
        <v>-57.87</v>
      </c>
      <c r="J87" s="1">
        <v>54.2</v>
      </c>
      <c r="K87" s="20"/>
    </row>
    <row r="88" spans="1:11" x14ac:dyDescent="0.25">
      <c r="A88" s="1">
        <v>86</v>
      </c>
      <c r="B88" s="1" t="s">
        <v>178</v>
      </c>
      <c r="C88" s="1" t="s">
        <v>304</v>
      </c>
      <c r="D88" s="1" t="s">
        <v>287</v>
      </c>
      <c r="E88" s="1">
        <v>-54.2834</v>
      </c>
      <c r="F88" s="1">
        <v>62.049799999999998</v>
      </c>
      <c r="I88" s="1">
        <v>-57.87</v>
      </c>
      <c r="J88" s="1">
        <v>54.2</v>
      </c>
      <c r="K88" s="20"/>
    </row>
    <row r="89" spans="1:11" x14ac:dyDescent="0.25">
      <c r="A89" s="1">
        <v>87</v>
      </c>
      <c r="B89" s="1" t="s">
        <v>178</v>
      </c>
      <c r="C89" s="1" t="s">
        <v>304</v>
      </c>
      <c r="D89" s="1" t="s">
        <v>288</v>
      </c>
      <c r="E89" s="1">
        <v>-53.939599999999999</v>
      </c>
      <c r="F89" s="1">
        <v>63.165469999999999</v>
      </c>
      <c r="I89" s="1">
        <v>-57.87</v>
      </c>
      <c r="J89" s="1">
        <v>54.2</v>
      </c>
      <c r="K89" s="20"/>
    </row>
    <row r="90" spans="1:11" x14ac:dyDescent="0.25">
      <c r="A90" s="1">
        <v>88</v>
      </c>
      <c r="B90" s="1" t="s">
        <v>178</v>
      </c>
      <c r="C90" s="1" t="s">
        <v>304</v>
      </c>
      <c r="D90" s="1" t="s">
        <v>295</v>
      </c>
      <c r="E90" s="1">
        <v>-28.921399999999998</v>
      </c>
      <c r="F90" s="1">
        <v>79.366159999999994</v>
      </c>
      <c r="I90" s="1">
        <v>-57.87</v>
      </c>
      <c r="J90" s="1">
        <v>54.2</v>
      </c>
      <c r="K90" s="20"/>
    </row>
    <row r="91" spans="1:11" x14ac:dyDescent="0.25">
      <c r="A91" s="1">
        <v>89</v>
      </c>
      <c r="B91" s="1" t="s">
        <v>178</v>
      </c>
      <c r="C91" s="1" t="s">
        <v>304</v>
      </c>
      <c r="D91" s="1" t="s">
        <v>289</v>
      </c>
      <c r="E91" s="1">
        <v>-49.9435</v>
      </c>
      <c r="F91" s="1">
        <v>80.876400000000004</v>
      </c>
      <c r="I91" s="1">
        <v>-57.87</v>
      </c>
      <c r="J91" s="1">
        <v>54.2</v>
      </c>
      <c r="K91" s="20"/>
    </row>
    <row r="92" spans="1:11" x14ac:dyDescent="0.25">
      <c r="A92" s="1">
        <v>90</v>
      </c>
      <c r="B92" s="1" t="s">
        <v>178</v>
      </c>
      <c r="C92" s="1" t="s">
        <v>304</v>
      </c>
      <c r="D92" s="1" t="s">
        <v>296</v>
      </c>
      <c r="E92" s="1">
        <v>-49.9435</v>
      </c>
      <c r="F92" s="1">
        <v>80.876400000000004</v>
      </c>
      <c r="I92" s="1">
        <v>-57.87</v>
      </c>
      <c r="J92" s="1">
        <v>54.2</v>
      </c>
      <c r="K92" s="20"/>
    </row>
    <row r="93" spans="1:11" x14ac:dyDescent="0.25">
      <c r="A93" s="1">
        <v>91</v>
      </c>
      <c r="B93" s="1" t="s">
        <v>178</v>
      </c>
      <c r="C93" s="1" t="s">
        <v>304</v>
      </c>
      <c r="D93" s="1" t="s">
        <v>297</v>
      </c>
      <c r="E93" s="1">
        <v>-18.6936</v>
      </c>
      <c r="F93" s="1">
        <v>78.494699999999995</v>
      </c>
      <c r="I93" s="1">
        <v>-57.87</v>
      </c>
      <c r="J93" s="1">
        <v>54.2</v>
      </c>
      <c r="K93" s="20"/>
    </row>
    <row r="94" spans="1:11" x14ac:dyDescent="0.25">
      <c r="A94" s="1">
        <v>92</v>
      </c>
      <c r="B94" s="1" t="s">
        <v>178</v>
      </c>
      <c r="C94" s="1" t="s">
        <v>304</v>
      </c>
      <c r="D94" s="1" t="s">
        <v>290</v>
      </c>
      <c r="E94" s="1">
        <v>-62.840600000000002</v>
      </c>
      <c r="F94" s="1">
        <v>62.049799999999998</v>
      </c>
      <c r="I94" s="1">
        <v>-57.87</v>
      </c>
      <c r="J94" s="1">
        <v>54.2</v>
      </c>
      <c r="K94" s="20"/>
    </row>
    <row r="95" spans="1:11" x14ac:dyDescent="0.25">
      <c r="A95" s="1">
        <v>93</v>
      </c>
      <c r="B95" s="1" t="s">
        <v>178</v>
      </c>
      <c r="C95" s="1" t="s">
        <v>304</v>
      </c>
      <c r="D95" s="1" t="s">
        <v>291</v>
      </c>
      <c r="E95" s="1">
        <v>-56.781500000000001</v>
      </c>
      <c r="F95" s="1">
        <v>64.388900000000007</v>
      </c>
      <c r="I95" s="1">
        <v>-57.87</v>
      </c>
      <c r="J95" s="1">
        <v>54.2</v>
      </c>
      <c r="K95" s="20"/>
    </row>
    <row r="96" spans="1:11" x14ac:dyDescent="0.25">
      <c r="A96" s="1">
        <v>94</v>
      </c>
      <c r="B96" s="1" t="s">
        <v>178</v>
      </c>
      <c r="C96" s="1" t="s">
        <v>304</v>
      </c>
      <c r="D96" s="1" t="s">
        <v>298</v>
      </c>
      <c r="E96" s="1">
        <v>-57.711799999999997</v>
      </c>
      <c r="F96" s="1">
        <v>94.541799999999995</v>
      </c>
      <c r="I96" s="1">
        <v>-57.87</v>
      </c>
      <c r="J96" s="1">
        <v>54.2</v>
      </c>
      <c r="K96" s="20"/>
    </row>
    <row r="97" spans="1:11" x14ac:dyDescent="0.25">
      <c r="A97" s="1">
        <v>95</v>
      </c>
      <c r="B97" s="1" t="s">
        <v>178</v>
      </c>
      <c r="C97" s="1" t="s">
        <v>304</v>
      </c>
      <c r="D97" s="1" t="s">
        <v>292</v>
      </c>
      <c r="E97" s="1">
        <v>-60.245130000000003</v>
      </c>
      <c r="F97" s="1">
        <v>64.012</v>
      </c>
      <c r="I97" s="1">
        <v>-57.87</v>
      </c>
      <c r="J97" s="1">
        <v>54.2</v>
      </c>
      <c r="K97" s="20"/>
    </row>
    <row r="98" spans="1:11" x14ac:dyDescent="0.25">
      <c r="A98" s="1">
        <v>96</v>
      </c>
      <c r="B98" s="1" t="s">
        <v>178</v>
      </c>
      <c r="C98" s="1" t="s">
        <v>304</v>
      </c>
      <c r="D98" s="1" t="s">
        <v>299</v>
      </c>
      <c r="E98" s="1">
        <v>26.1616</v>
      </c>
      <c r="F98" s="1">
        <v>94.541799999999995</v>
      </c>
      <c r="I98" s="1">
        <v>-57.87</v>
      </c>
      <c r="J98" s="1">
        <v>54.2</v>
      </c>
      <c r="K98" s="20"/>
    </row>
    <row r="99" spans="1:11" x14ac:dyDescent="0.25">
      <c r="A99" s="1">
        <v>97</v>
      </c>
      <c r="B99" s="1" t="s">
        <v>178</v>
      </c>
      <c r="C99" s="1" t="s">
        <v>304</v>
      </c>
      <c r="D99" s="1" t="s">
        <v>300</v>
      </c>
      <c r="E99" s="1">
        <v>108.0279</v>
      </c>
      <c r="F99" s="1">
        <v>94.541799999999995</v>
      </c>
      <c r="I99" s="1">
        <v>-57.87</v>
      </c>
      <c r="J99" s="1">
        <v>54.2</v>
      </c>
      <c r="K99" s="20"/>
    </row>
    <row r="100" spans="1:11" x14ac:dyDescent="0.25">
      <c r="A100" s="1">
        <v>98</v>
      </c>
      <c r="B100" s="1" t="s">
        <v>178</v>
      </c>
      <c r="C100" s="1" t="s">
        <v>304</v>
      </c>
      <c r="D100" s="1" t="s">
        <v>293</v>
      </c>
      <c r="E100" s="1">
        <v>58.536200000000001</v>
      </c>
      <c r="F100" s="1">
        <v>62.049799999999998</v>
      </c>
      <c r="I100" s="1">
        <v>-57.87</v>
      </c>
      <c r="J100" s="1">
        <v>54.2</v>
      </c>
      <c r="K100" s="20"/>
    </row>
    <row r="101" spans="1:11" x14ac:dyDescent="0.25">
      <c r="A101" s="1">
        <v>99</v>
      </c>
      <c r="B101" s="1" t="s">
        <v>178</v>
      </c>
      <c r="C101" s="1" t="s">
        <v>304</v>
      </c>
      <c r="D101" s="1" t="s">
        <v>301</v>
      </c>
      <c r="E101" s="1">
        <v>108.88</v>
      </c>
      <c r="F101" s="1">
        <v>62.049799999999998</v>
      </c>
      <c r="I101" s="1">
        <v>-57.87</v>
      </c>
      <c r="J101" s="1">
        <v>54.2</v>
      </c>
      <c r="K101" s="20"/>
    </row>
    <row r="102" spans="1:11" x14ac:dyDescent="0.25">
      <c r="A102" s="1">
        <v>100</v>
      </c>
      <c r="B102" s="1" t="s">
        <v>178</v>
      </c>
      <c r="C102" s="1" t="s">
        <v>304</v>
      </c>
      <c r="D102" s="1" t="s">
        <v>302</v>
      </c>
      <c r="E102" s="1">
        <v>-65.916600000000003</v>
      </c>
      <c r="F102" s="1">
        <v>71.381100000000004</v>
      </c>
      <c r="I102" s="1">
        <v>-57.87</v>
      </c>
      <c r="J102" s="1">
        <v>54.2</v>
      </c>
      <c r="K102" s="20"/>
    </row>
    <row r="103" spans="1:11" x14ac:dyDescent="0.25">
      <c r="A103" s="1">
        <v>101</v>
      </c>
      <c r="B103" s="20" t="s">
        <v>178</v>
      </c>
      <c r="C103" s="20" t="s">
        <v>304</v>
      </c>
      <c r="D103" s="20" t="s">
        <v>303</v>
      </c>
      <c r="E103" s="20">
        <v>79.907899999999998</v>
      </c>
      <c r="F103" s="20">
        <v>70.890799999999999</v>
      </c>
      <c r="G103" s="20"/>
      <c r="H103" s="20"/>
      <c r="I103" s="1">
        <v>-57.87</v>
      </c>
      <c r="J103" s="1">
        <v>54.2</v>
      </c>
      <c r="K103" s="20"/>
    </row>
    <row r="104" spans="1:11" x14ac:dyDescent="0.25">
      <c r="A104" s="1">
        <v>102</v>
      </c>
      <c r="B104" s="1" t="s">
        <v>179</v>
      </c>
      <c r="C104" s="1" t="s">
        <v>305</v>
      </c>
      <c r="D104" s="1" t="s">
        <v>294</v>
      </c>
      <c r="E104" s="1">
        <v>-52.945900000000002</v>
      </c>
      <c r="F104" s="1">
        <v>42.129800000000003</v>
      </c>
      <c r="G104" s="1">
        <f>MEDIAN(E104:E107)</f>
        <v>-51.932599999999994</v>
      </c>
      <c r="H104" s="1">
        <f>MEDIAN(F104:F107)</f>
        <v>43.426965000000003</v>
      </c>
      <c r="I104" s="1">
        <v>-53.17</v>
      </c>
      <c r="J104" s="1">
        <v>42.7</v>
      </c>
      <c r="K104" s="36">
        <f t="shared" si="1"/>
        <v>1.4351435019624412</v>
      </c>
    </row>
    <row r="105" spans="1:11" x14ac:dyDescent="0.25">
      <c r="A105" s="1">
        <v>103</v>
      </c>
      <c r="B105" s="1" t="s">
        <v>179</v>
      </c>
      <c r="C105" s="1" t="s">
        <v>305</v>
      </c>
      <c r="D105" s="1" t="s">
        <v>306</v>
      </c>
      <c r="E105" s="1">
        <v>-52.487499999999997</v>
      </c>
      <c r="F105" s="1">
        <v>47.162199999999999</v>
      </c>
      <c r="I105" s="1">
        <v>-53.17</v>
      </c>
      <c r="J105" s="1">
        <v>42.7</v>
      </c>
      <c r="K105" s="20"/>
    </row>
    <row r="106" spans="1:11" x14ac:dyDescent="0.25">
      <c r="A106" s="1">
        <v>104</v>
      </c>
      <c r="B106" s="1" t="s">
        <v>179</v>
      </c>
      <c r="C106" s="1" t="s">
        <v>305</v>
      </c>
      <c r="D106" s="1" t="s">
        <v>307</v>
      </c>
      <c r="E106" s="1">
        <v>-51.377699999999997</v>
      </c>
      <c r="F106" s="1">
        <v>44.724130000000002</v>
      </c>
      <c r="I106" s="1">
        <v>-53.17</v>
      </c>
      <c r="J106" s="1">
        <v>42.7</v>
      </c>
      <c r="K106" s="20"/>
    </row>
    <row r="107" spans="1:11" x14ac:dyDescent="0.25">
      <c r="A107" s="1">
        <v>105</v>
      </c>
      <c r="B107" s="20" t="s">
        <v>179</v>
      </c>
      <c r="C107" s="20" t="s">
        <v>305</v>
      </c>
      <c r="D107" s="20" t="s">
        <v>308</v>
      </c>
      <c r="E107" s="1">
        <v>57.128599999999999</v>
      </c>
      <c r="F107" s="20">
        <v>42.129800000000003</v>
      </c>
      <c r="G107" s="20"/>
      <c r="H107" s="20"/>
      <c r="I107" s="1">
        <v>-53.17</v>
      </c>
      <c r="J107" s="1">
        <v>42.7</v>
      </c>
      <c r="K107" s="20"/>
    </row>
    <row r="108" spans="1:11" x14ac:dyDescent="0.25">
      <c r="A108" s="1">
        <v>106</v>
      </c>
      <c r="B108" s="1" t="s">
        <v>180</v>
      </c>
      <c r="C108" s="1" t="s">
        <v>309</v>
      </c>
      <c r="D108" s="1" t="s">
        <v>294</v>
      </c>
      <c r="E108" s="1">
        <v>44.482700000000001</v>
      </c>
      <c r="F108" s="1">
        <v>37.749200000000002</v>
      </c>
      <c r="G108" s="1">
        <f>MEDIAN(E108:E117)</f>
        <v>-50.656599999999997</v>
      </c>
      <c r="H108" s="1">
        <f>MEDIAN(F108:F117)</f>
        <v>38.158329999999999</v>
      </c>
      <c r="I108" s="1">
        <v>-53.17</v>
      </c>
      <c r="J108" s="1">
        <v>35.299999999999997</v>
      </c>
      <c r="K108" s="36">
        <f t="shared" si="1"/>
        <v>3.8062093937275749</v>
      </c>
    </row>
    <row r="109" spans="1:11" x14ac:dyDescent="0.25">
      <c r="A109" s="1">
        <v>107</v>
      </c>
      <c r="B109" s="1" t="s">
        <v>180</v>
      </c>
      <c r="C109" s="1" t="s">
        <v>309</v>
      </c>
      <c r="D109" s="1" t="s">
        <v>306</v>
      </c>
      <c r="E109" s="1">
        <v>-54.246400000000001</v>
      </c>
      <c r="F109" s="1">
        <v>39.06</v>
      </c>
      <c r="I109" s="1">
        <v>-53.17</v>
      </c>
      <c r="J109" s="1">
        <v>35.299999999999997</v>
      </c>
      <c r="K109" s="20"/>
    </row>
    <row r="110" spans="1:11" x14ac:dyDescent="0.25">
      <c r="A110" s="1">
        <v>108</v>
      </c>
      <c r="B110" s="1" t="s">
        <v>180</v>
      </c>
      <c r="C110" s="1" t="s">
        <v>309</v>
      </c>
      <c r="D110" s="1" t="s">
        <v>310</v>
      </c>
      <c r="E110" s="1">
        <v>-49.4544</v>
      </c>
      <c r="F110" s="1">
        <v>38.414000000000001</v>
      </c>
      <c r="I110" s="1">
        <v>-53.17</v>
      </c>
      <c r="J110" s="1">
        <v>35.299999999999997</v>
      </c>
      <c r="K110" s="20"/>
    </row>
    <row r="111" spans="1:11" x14ac:dyDescent="0.25">
      <c r="A111" s="1">
        <v>109</v>
      </c>
      <c r="B111" s="1" t="s">
        <v>180</v>
      </c>
      <c r="C111" s="1" t="s">
        <v>309</v>
      </c>
      <c r="D111" s="1" t="s">
        <v>307</v>
      </c>
      <c r="E111" s="1">
        <v>-50.197800000000001</v>
      </c>
      <c r="F111" s="1">
        <v>38.096359999999997</v>
      </c>
      <c r="I111" s="1">
        <v>-53.17</v>
      </c>
      <c r="J111" s="1">
        <v>35.299999999999997</v>
      </c>
      <c r="K111" s="20"/>
    </row>
    <row r="112" spans="1:11" x14ac:dyDescent="0.25">
      <c r="A112" s="1">
        <v>110</v>
      </c>
      <c r="B112" s="1" t="s">
        <v>180</v>
      </c>
      <c r="C112" s="1" t="s">
        <v>309</v>
      </c>
      <c r="D112" s="1" t="s">
        <v>311</v>
      </c>
      <c r="E112" s="1">
        <v>-51.460500000000003</v>
      </c>
      <c r="F112" s="1">
        <v>38.220300000000002</v>
      </c>
      <c r="I112" s="1">
        <v>-53.17</v>
      </c>
      <c r="J112" s="1">
        <v>35.299999999999997</v>
      </c>
      <c r="K112" s="20"/>
    </row>
    <row r="113" spans="1:11" x14ac:dyDescent="0.25">
      <c r="A113" s="1">
        <v>111</v>
      </c>
      <c r="B113" s="1" t="s">
        <v>180</v>
      </c>
      <c r="C113" s="1" t="s">
        <v>309</v>
      </c>
      <c r="D113" s="1" t="s">
        <v>312</v>
      </c>
      <c r="E113" s="1">
        <v>-50.103999999999999</v>
      </c>
      <c r="F113" s="1">
        <v>38.552199999999999</v>
      </c>
      <c r="I113" s="1">
        <v>-53.17</v>
      </c>
      <c r="J113" s="1">
        <v>35.299999999999997</v>
      </c>
      <c r="K113" s="20"/>
    </row>
    <row r="114" spans="1:11" x14ac:dyDescent="0.25">
      <c r="A114" s="1">
        <v>112</v>
      </c>
      <c r="B114" s="1" t="s">
        <v>180</v>
      </c>
      <c r="C114" s="1" t="s">
        <v>309</v>
      </c>
      <c r="D114" s="1" t="s">
        <v>308</v>
      </c>
      <c r="E114" s="1">
        <v>-51.592199999999998</v>
      </c>
      <c r="F114" s="1">
        <v>37.749200000000002</v>
      </c>
      <c r="I114" s="1">
        <v>-53.17</v>
      </c>
      <c r="J114" s="1">
        <v>35.299999999999997</v>
      </c>
      <c r="K114" s="20"/>
    </row>
    <row r="115" spans="1:11" x14ac:dyDescent="0.25">
      <c r="A115" s="1">
        <v>113</v>
      </c>
      <c r="B115" s="1" t="s">
        <v>180</v>
      </c>
      <c r="C115" s="1" t="s">
        <v>309</v>
      </c>
      <c r="D115" s="1" t="s">
        <v>313</v>
      </c>
      <c r="E115" s="1">
        <v>-51.997700000000002</v>
      </c>
      <c r="F115" s="1">
        <v>37.749200000000002</v>
      </c>
      <c r="I115" s="1">
        <v>-53.17</v>
      </c>
      <c r="J115" s="1">
        <v>35.299999999999997</v>
      </c>
      <c r="K115" s="20"/>
    </row>
    <row r="116" spans="1:11" x14ac:dyDescent="0.25">
      <c r="A116" s="1">
        <v>114</v>
      </c>
      <c r="B116" s="1" t="s">
        <v>180</v>
      </c>
      <c r="C116" s="1" t="s">
        <v>309</v>
      </c>
      <c r="D116" s="1" t="s">
        <v>314</v>
      </c>
      <c r="E116" s="1">
        <v>-51.115400000000001</v>
      </c>
      <c r="F116" s="1">
        <v>38.5869</v>
      </c>
      <c r="I116" s="1">
        <v>-53.17</v>
      </c>
      <c r="J116" s="1">
        <v>35.299999999999997</v>
      </c>
      <c r="K116" s="20"/>
    </row>
    <row r="117" spans="1:11" x14ac:dyDescent="0.25">
      <c r="A117" s="1">
        <v>115</v>
      </c>
      <c r="B117" s="20" t="s">
        <v>180</v>
      </c>
      <c r="C117" s="20" t="s">
        <v>309</v>
      </c>
      <c r="D117" s="20" t="s">
        <v>315</v>
      </c>
      <c r="E117" s="1">
        <v>58.091299999999997</v>
      </c>
      <c r="F117" s="20">
        <v>34.349299999999999</v>
      </c>
      <c r="G117" s="20"/>
      <c r="H117" s="20"/>
      <c r="I117" s="1">
        <v>-53.17</v>
      </c>
      <c r="J117" s="1">
        <v>35.299999999999997</v>
      </c>
      <c r="K117" s="20"/>
    </row>
    <row r="118" spans="1:11" x14ac:dyDescent="0.25">
      <c r="A118" s="1">
        <v>116</v>
      </c>
      <c r="B118" s="1" t="s">
        <v>181</v>
      </c>
      <c r="C118" s="1" t="s">
        <v>316</v>
      </c>
      <c r="D118" s="1" t="s">
        <v>294</v>
      </c>
      <c r="E118" s="1">
        <v>-40.8767</v>
      </c>
      <c r="F118" s="1">
        <v>32.548000000000002</v>
      </c>
      <c r="G118" s="1">
        <f>MEDIAN(E118:E137)</f>
        <v>-51.618839999999999</v>
      </c>
      <c r="H118" s="1">
        <f>MEDIAN(F118:F137)</f>
        <v>32.548000000000002</v>
      </c>
      <c r="I118" s="1">
        <v>-53.17</v>
      </c>
      <c r="J118" s="1">
        <v>24.4</v>
      </c>
      <c r="K118" s="36">
        <f t="shared" si="1"/>
        <v>8.2943354975308328</v>
      </c>
    </row>
    <row r="119" spans="1:11" x14ac:dyDescent="0.25">
      <c r="A119" s="1">
        <v>117</v>
      </c>
      <c r="B119" s="1" t="s">
        <v>181</v>
      </c>
      <c r="C119" s="1" t="s">
        <v>316</v>
      </c>
      <c r="D119" s="1" t="s">
        <v>306</v>
      </c>
      <c r="E119" s="1">
        <v>-59.075000000000003</v>
      </c>
      <c r="F119" s="1">
        <v>44.693100000000001</v>
      </c>
      <c r="I119" s="1">
        <v>-53.17</v>
      </c>
      <c r="J119" s="1">
        <v>24.4</v>
      </c>
      <c r="K119" s="20"/>
    </row>
    <row r="120" spans="1:11" x14ac:dyDescent="0.25">
      <c r="A120" s="1">
        <v>118</v>
      </c>
      <c r="B120" s="1" t="s">
        <v>181</v>
      </c>
      <c r="C120" s="1" t="s">
        <v>316</v>
      </c>
      <c r="D120" s="1" t="s">
        <v>310</v>
      </c>
      <c r="E120" s="1">
        <v>-32.994500000000002</v>
      </c>
      <c r="F120" s="1">
        <v>41.119100000000003</v>
      </c>
      <c r="I120" s="1">
        <v>-53.17</v>
      </c>
      <c r="J120" s="1">
        <v>24.4</v>
      </c>
      <c r="K120" s="20"/>
    </row>
    <row r="121" spans="1:11" x14ac:dyDescent="0.25">
      <c r="A121" s="1">
        <v>119</v>
      </c>
      <c r="B121" s="1" t="s">
        <v>181</v>
      </c>
      <c r="C121" s="1" t="s">
        <v>316</v>
      </c>
      <c r="D121" s="1" t="s">
        <v>317</v>
      </c>
      <c r="E121" s="1">
        <v>-70.366</v>
      </c>
      <c r="F121" s="1">
        <v>36.506900000000002</v>
      </c>
      <c r="I121" s="1">
        <v>-53.17</v>
      </c>
      <c r="J121" s="1">
        <v>24.4</v>
      </c>
      <c r="K121" s="20"/>
    </row>
    <row r="122" spans="1:11" x14ac:dyDescent="0.25">
      <c r="A122" s="1">
        <v>120</v>
      </c>
      <c r="B122" s="1" t="s">
        <v>181</v>
      </c>
      <c r="C122" s="1" t="s">
        <v>316</v>
      </c>
      <c r="D122" s="1" t="s">
        <v>307</v>
      </c>
      <c r="E122" s="1">
        <v>-50.200400000000002</v>
      </c>
      <c r="F122" s="1">
        <v>38.684699999999999</v>
      </c>
      <c r="I122" s="1">
        <v>-53.17</v>
      </c>
      <c r="J122" s="1">
        <v>24.4</v>
      </c>
      <c r="K122" s="20"/>
    </row>
    <row r="123" spans="1:11" x14ac:dyDescent="0.25">
      <c r="A123" s="1">
        <v>121</v>
      </c>
      <c r="B123" s="1" t="s">
        <v>181</v>
      </c>
      <c r="C123" s="1" t="s">
        <v>316</v>
      </c>
      <c r="D123" s="1" t="s">
        <v>311</v>
      </c>
      <c r="E123" s="1">
        <v>-49.239899999999999</v>
      </c>
      <c r="F123" s="1">
        <v>38.658000000000001</v>
      </c>
      <c r="I123" s="1">
        <v>-53.17</v>
      </c>
      <c r="J123" s="1">
        <v>24.4</v>
      </c>
      <c r="K123" s="20"/>
    </row>
    <row r="124" spans="1:11" x14ac:dyDescent="0.25">
      <c r="A124" s="1">
        <v>122</v>
      </c>
      <c r="B124" s="1" t="s">
        <v>181</v>
      </c>
      <c r="C124" s="1" t="s">
        <v>316</v>
      </c>
      <c r="D124" s="1" t="s">
        <v>318</v>
      </c>
      <c r="E124" s="1">
        <v>-72.219800000000006</v>
      </c>
      <c r="F124" s="1">
        <v>38.769599999999997</v>
      </c>
      <c r="I124" s="1">
        <v>-53.17</v>
      </c>
      <c r="J124" s="1">
        <v>24.4</v>
      </c>
      <c r="K124" s="20"/>
    </row>
    <row r="125" spans="1:11" x14ac:dyDescent="0.25">
      <c r="A125" s="1">
        <v>123</v>
      </c>
      <c r="B125" s="1" t="s">
        <v>181</v>
      </c>
      <c r="C125" s="1" t="s">
        <v>316</v>
      </c>
      <c r="D125" s="1" t="s">
        <v>312</v>
      </c>
      <c r="E125" s="1">
        <v>-49.2988</v>
      </c>
      <c r="F125" s="1">
        <v>38.840699999999998</v>
      </c>
      <c r="I125" s="1">
        <v>-53.17</v>
      </c>
      <c r="J125" s="1">
        <v>24.4</v>
      </c>
      <c r="K125" s="20"/>
    </row>
    <row r="126" spans="1:11" x14ac:dyDescent="0.25">
      <c r="A126" s="1">
        <v>124</v>
      </c>
      <c r="B126" s="1" t="s">
        <v>181</v>
      </c>
      <c r="C126" s="1" t="s">
        <v>316</v>
      </c>
      <c r="D126" s="1" t="s">
        <v>319</v>
      </c>
      <c r="E126" s="1">
        <v>-50.072400000000002</v>
      </c>
      <c r="F126" s="1">
        <v>29.3218</v>
      </c>
      <c r="I126" s="1">
        <v>-53.17</v>
      </c>
      <c r="J126" s="1">
        <v>24.4</v>
      </c>
      <c r="K126" s="20"/>
    </row>
    <row r="127" spans="1:11" x14ac:dyDescent="0.25">
      <c r="A127" s="1">
        <v>125</v>
      </c>
      <c r="B127" s="1" t="s">
        <v>181</v>
      </c>
      <c r="C127" s="1" t="s">
        <v>316</v>
      </c>
      <c r="D127" s="1" t="s">
        <v>320</v>
      </c>
      <c r="E127" s="1">
        <v>-59.347000000000001</v>
      </c>
      <c r="F127" s="1">
        <v>36.409100000000002</v>
      </c>
      <c r="I127" s="1">
        <v>-53.17</v>
      </c>
      <c r="J127" s="1">
        <v>24.4</v>
      </c>
      <c r="K127" s="20"/>
    </row>
    <row r="128" spans="1:11" x14ac:dyDescent="0.25">
      <c r="A128" s="1">
        <v>126</v>
      </c>
      <c r="B128" s="1" t="s">
        <v>181</v>
      </c>
      <c r="C128" s="1" t="s">
        <v>316</v>
      </c>
      <c r="D128" s="1" t="s">
        <v>308</v>
      </c>
      <c r="E128" s="1">
        <v>55.773699999999998</v>
      </c>
      <c r="F128" s="1">
        <v>32.548000000000002</v>
      </c>
      <c r="I128" s="1">
        <v>-53.17</v>
      </c>
      <c r="J128" s="1">
        <v>24.4</v>
      </c>
      <c r="K128" s="20"/>
    </row>
    <row r="129" spans="1:11" x14ac:dyDescent="0.25">
      <c r="A129" s="1">
        <v>127</v>
      </c>
      <c r="B129" s="1" t="s">
        <v>181</v>
      </c>
      <c r="C129" s="1" t="s">
        <v>316</v>
      </c>
      <c r="D129" s="1" t="s">
        <v>313</v>
      </c>
      <c r="E129" s="1">
        <v>-51.026879999999998</v>
      </c>
      <c r="F129" s="1">
        <v>32.548000000000002</v>
      </c>
      <c r="I129" s="1">
        <v>-53.17</v>
      </c>
      <c r="J129" s="1">
        <v>24.4</v>
      </c>
      <c r="K129" s="20"/>
    </row>
    <row r="130" spans="1:11" x14ac:dyDescent="0.25">
      <c r="A130" s="1">
        <v>128</v>
      </c>
      <c r="B130" s="1" t="s">
        <v>181</v>
      </c>
      <c r="C130" s="1" t="s">
        <v>316</v>
      </c>
      <c r="D130" s="1" t="s">
        <v>321</v>
      </c>
      <c r="E130" s="1">
        <v>-62.117699999999999</v>
      </c>
      <c r="F130" s="1">
        <v>32.548000000000002</v>
      </c>
      <c r="I130" s="1">
        <v>-53.17</v>
      </c>
      <c r="J130" s="1">
        <v>24.4</v>
      </c>
      <c r="K130" s="20"/>
    </row>
    <row r="131" spans="1:11" x14ac:dyDescent="0.25">
      <c r="A131" s="1">
        <v>129</v>
      </c>
      <c r="B131" s="1" t="s">
        <v>181</v>
      </c>
      <c r="C131" s="1" t="s">
        <v>316</v>
      </c>
      <c r="D131" s="1" t="s">
        <v>314</v>
      </c>
      <c r="E131" s="1">
        <v>-52.233699999999999</v>
      </c>
      <c r="F131" s="1">
        <v>31.860299999999999</v>
      </c>
      <c r="I131" s="1">
        <v>-53.17</v>
      </c>
      <c r="J131" s="1">
        <v>24.4</v>
      </c>
      <c r="K131" s="20"/>
    </row>
    <row r="132" spans="1:11" x14ac:dyDescent="0.25">
      <c r="A132" s="1">
        <v>130</v>
      </c>
      <c r="B132" s="1" t="s">
        <v>181</v>
      </c>
      <c r="C132" s="1" t="s">
        <v>316</v>
      </c>
      <c r="D132" s="1" t="s">
        <v>322</v>
      </c>
      <c r="E132" s="1">
        <v>-52.210799999999999</v>
      </c>
      <c r="F132" s="1">
        <v>29.3218</v>
      </c>
      <c r="I132" s="1">
        <v>-53.17</v>
      </c>
      <c r="J132" s="1">
        <v>24.4</v>
      </c>
      <c r="K132" s="20"/>
    </row>
    <row r="133" spans="1:11" x14ac:dyDescent="0.25">
      <c r="A133" s="1">
        <v>131</v>
      </c>
      <c r="B133" s="1" t="s">
        <v>181</v>
      </c>
      <c r="C133" s="1" t="s">
        <v>316</v>
      </c>
      <c r="D133" s="1" t="s">
        <v>323</v>
      </c>
      <c r="E133" s="1">
        <v>-54.788200000000003</v>
      </c>
      <c r="F133" s="1">
        <v>30.615300000000001</v>
      </c>
      <c r="I133" s="1">
        <v>-53.17</v>
      </c>
      <c r="J133" s="1">
        <v>24.4</v>
      </c>
      <c r="K133" s="20"/>
    </row>
    <row r="134" spans="1:11" x14ac:dyDescent="0.25">
      <c r="A134" s="1">
        <v>132</v>
      </c>
      <c r="B134" s="1" t="s">
        <v>181</v>
      </c>
      <c r="C134" s="1" t="s">
        <v>316</v>
      </c>
      <c r="D134" s="1" t="s">
        <v>315</v>
      </c>
      <c r="E134" s="1">
        <v>-48.561100000000003</v>
      </c>
      <c r="F134" s="1">
        <v>35.9163</v>
      </c>
      <c r="I134" s="1">
        <v>-53.17</v>
      </c>
      <c r="J134" s="1">
        <v>24.4</v>
      </c>
      <c r="K134" s="20"/>
    </row>
    <row r="135" spans="1:11" x14ac:dyDescent="0.25">
      <c r="A135" s="1">
        <v>133</v>
      </c>
      <c r="B135" s="1" t="s">
        <v>181</v>
      </c>
      <c r="C135" s="1" t="s">
        <v>316</v>
      </c>
      <c r="D135" s="1" t="s">
        <v>324</v>
      </c>
      <c r="E135" s="1">
        <v>-54.946100000000001</v>
      </c>
      <c r="F135" s="1">
        <v>29.3218</v>
      </c>
      <c r="I135" s="1">
        <v>-53.17</v>
      </c>
      <c r="J135" s="1">
        <v>24.4</v>
      </c>
      <c r="K135" s="20"/>
    </row>
    <row r="136" spans="1:11" x14ac:dyDescent="0.25">
      <c r="A136" s="1">
        <v>134</v>
      </c>
      <c r="B136" s="1" t="s">
        <v>181</v>
      </c>
      <c r="C136" s="1" t="s">
        <v>316</v>
      </c>
      <c r="D136" s="1" t="s">
        <v>325</v>
      </c>
      <c r="E136" s="1">
        <v>52.886699999999998</v>
      </c>
      <c r="F136" s="1">
        <v>27.657</v>
      </c>
      <c r="I136" s="1">
        <v>-53.17</v>
      </c>
      <c r="J136" s="1">
        <v>24.4</v>
      </c>
      <c r="K136" s="20"/>
    </row>
    <row r="137" spans="1:11" x14ac:dyDescent="0.25">
      <c r="A137" s="1">
        <v>135</v>
      </c>
      <c r="B137" s="1" t="s">
        <v>181</v>
      </c>
      <c r="C137" s="20" t="s">
        <v>316</v>
      </c>
      <c r="D137" s="20" t="s">
        <v>326</v>
      </c>
      <c r="E137" s="1">
        <v>-53.458199999999998</v>
      </c>
      <c r="F137" s="1">
        <v>29.3218</v>
      </c>
      <c r="G137" s="20"/>
      <c r="H137" s="20"/>
      <c r="I137" s="1">
        <v>-53.17</v>
      </c>
      <c r="J137" s="1">
        <v>24.4</v>
      </c>
      <c r="K137" s="20"/>
    </row>
    <row r="138" spans="1:11" x14ac:dyDescent="0.25">
      <c r="A138" s="1">
        <v>136</v>
      </c>
      <c r="B138" s="1" t="s">
        <v>182</v>
      </c>
      <c r="C138" s="1" t="s">
        <v>342</v>
      </c>
      <c r="D138" s="1" t="s">
        <v>294</v>
      </c>
      <c r="E138" s="1">
        <v>-183.863</v>
      </c>
      <c r="F138" s="1">
        <v>16.8353</v>
      </c>
      <c r="G138" s="1">
        <f>MEDIAN(E138:E172)</f>
        <v>-53.8979</v>
      </c>
      <c r="H138" s="1">
        <f>MEDIAN(F138:F172)</f>
        <v>27.813459999999999</v>
      </c>
      <c r="I138" s="1">
        <v>-53.17</v>
      </c>
      <c r="J138" s="1">
        <v>13.6</v>
      </c>
      <c r="K138" s="36">
        <f t="shared" ref="K138:K183" si="2">SQRT( (I138-G138)^2 + (J138-H138)^2 )</f>
        <v>14.232086409996251</v>
      </c>
    </row>
    <row r="139" spans="1:11" x14ac:dyDescent="0.25">
      <c r="A139" s="1">
        <v>137</v>
      </c>
      <c r="B139" s="1" t="s">
        <v>182</v>
      </c>
      <c r="C139" s="1" t="s">
        <v>342</v>
      </c>
      <c r="D139" s="1" t="s">
        <v>306</v>
      </c>
      <c r="E139" s="1">
        <v>-127.1947</v>
      </c>
      <c r="F139" s="1">
        <v>49.086730000000003</v>
      </c>
      <c r="I139" s="1">
        <v>-53.17</v>
      </c>
      <c r="J139" s="1">
        <v>13.6</v>
      </c>
      <c r="K139" s="20"/>
    </row>
    <row r="140" spans="1:11" x14ac:dyDescent="0.25">
      <c r="A140" s="1">
        <v>138</v>
      </c>
      <c r="B140" s="1" t="s">
        <v>182</v>
      </c>
      <c r="C140" s="1" t="s">
        <v>342</v>
      </c>
      <c r="D140" s="1" t="s">
        <v>310</v>
      </c>
      <c r="E140" s="1">
        <v>-64.103099999999998</v>
      </c>
      <c r="F140" s="1">
        <v>39.585700000000003</v>
      </c>
      <c r="I140" s="1">
        <v>-53.17</v>
      </c>
      <c r="J140" s="1">
        <v>13.6</v>
      </c>
      <c r="K140" s="20"/>
    </row>
    <row r="141" spans="1:11" x14ac:dyDescent="0.25">
      <c r="A141" s="1">
        <v>139</v>
      </c>
      <c r="B141" s="1" t="s">
        <v>182</v>
      </c>
      <c r="C141" s="1" t="s">
        <v>342</v>
      </c>
      <c r="D141" s="1" t="s">
        <v>317</v>
      </c>
      <c r="E141" s="1">
        <v>-159.57560000000001</v>
      </c>
      <c r="F141" s="1">
        <v>34.488100000000003</v>
      </c>
      <c r="I141" s="1">
        <v>-53.17</v>
      </c>
      <c r="J141" s="1">
        <v>13.6</v>
      </c>
      <c r="K141" s="20"/>
    </row>
    <row r="142" spans="1:11" x14ac:dyDescent="0.25">
      <c r="A142" s="1">
        <v>140</v>
      </c>
      <c r="B142" s="1" t="s">
        <v>182</v>
      </c>
      <c r="C142" s="1" t="s">
        <v>342</v>
      </c>
      <c r="D142" s="1" t="s">
        <v>327</v>
      </c>
      <c r="E142" s="1">
        <v>-7.2080099999999998</v>
      </c>
      <c r="F142" s="1">
        <v>40.788600000000002</v>
      </c>
      <c r="I142" s="1">
        <v>-53.17</v>
      </c>
      <c r="J142" s="1">
        <v>13.6</v>
      </c>
      <c r="K142" s="20"/>
    </row>
    <row r="143" spans="1:11" x14ac:dyDescent="0.25">
      <c r="A143" s="1">
        <v>141</v>
      </c>
      <c r="B143" s="1" t="s">
        <v>182</v>
      </c>
      <c r="C143" s="1" t="s">
        <v>342</v>
      </c>
      <c r="D143" s="1" t="s">
        <v>307</v>
      </c>
      <c r="E143" s="1">
        <v>61.887900000000002</v>
      </c>
      <c r="F143" s="1">
        <v>33.638800000000003</v>
      </c>
      <c r="I143" s="1">
        <v>-53.17</v>
      </c>
      <c r="J143" s="1">
        <v>13.6</v>
      </c>
      <c r="K143" s="20"/>
    </row>
    <row r="144" spans="1:11" x14ac:dyDescent="0.25">
      <c r="A144" s="1">
        <v>142</v>
      </c>
      <c r="B144" s="1" t="s">
        <v>182</v>
      </c>
      <c r="C144" s="1" t="s">
        <v>342</v>
      </c>
      <c r="D144" s="1" t="s">
        <v>311</v>
      </c>
      <c r="E144" s="1">
        <v>-47.038899999999998</v>
      </c>
      <c r="F144" s="1">
        <v>32.597700000000003</v>
      </c>
      <c r="I144" s="1">
        <v>-53.17</v>
      </c>
      <c r="J144" s="1">
        <v>13.6</v>
      </c>
      <c r="K144" s="20"/>
    </row>
    <row r="145" spans="1:11" x14ac:dyDescent="0.25">
      <c r="A145" s="1">
        <v>143</v>
      </c>
      <c r="B145" s="1" t="s">
        <v>182</v>
      </c>
      <c r="C145" s="1" t="s">
        <v>342</v>
      </c>
      <c r="D145" s="1" t="s">
        <v>318</v>
      </c>
      <c r="E145" s="1">
        <v>-71.035899999999998</v>
      </c>
      <c r="F145" s="1">
        <v>32.882899999999999</v>
      </c>
      <c r="I145" s="1">
        <v>-53.17</v>
      </c>
      <c r="J145" s="1">
        <v>13.6</v>
      </c>
      <c r="K145" s="20"/>
    </row>
    <row r="146" spans="1:11" x14ac:dyDescent="0.25">
      <c r="A146" s="1">
        <v>144</v>
      </c>
      <c r="B146" s="1" t="s">
        <v>182</v>
      </c>
      <c r="C146" s="1" t="s">
        <v>342</v>
      </c>
      <c r="D146" s="1" t="s">
        <v>328</v>
      </c>
      <c r="E146" s="1">
        <v>42.010800000000003</v>
      </c>
      <c r="F146" s="1">
        <v>32.279699999999998</v>
      </c>
      <c r="I146" s="1">
        <v>-53.17</v>
      </c>
      <c r="J146" s="1">
        <v>13.6</v>
      </c>
      <c r="K146" s="20"/>
    </row>
    <row r="147" spans="1:11" x14ac:dyDescent="0.25">
      <c r="A147" s="1">
        <v>145</v>
      </c>
      <c r="B147" s="1" t="s">
        <v>182</v>
      </c>
      <c r="C147" s="1" t="s">
        <v>342</v>
      </c>
      <c r="D147" s="1" t="s">
        <v>312</v>
      </c>
      <c r="E147" s="1">
        <v>54.600299999999997</v>
      </c>
      <c r="F147" s="1">
        <v>32.122599999999998</v>
      </c>
      <c r="I147" s="1">
        <v>-53.17</v>
      </c>
      <c r="J147" s="1">
        <v>13.6</v>
      </c>
      <c r="K147" s="20"/>
    </row>
    <row r="148" spans="1:11" x14ac:dyDescent="0.25">
      <c r="A148" s="1">
        <v>146</v>
      </c>
      <c r="B148" s="1" t="s">
        <v>182</v>
      </c>
      <c r="C148" s="1" t="s">
        <v>342</v>
      </c>
      <c r="D148" s="1" t="s">
        <v>319</v>
      </c>
      <c r="E148" s="1">
        <v>-40.233400000000003</v>
      </c>
      <c r="F148" s="1">
        <v>25.5627</v>
      </c>
      <c r="I148" s="1">
        <v>-53.17</v>
      </c>
      <c r="J148" s="1">
        <v>13.6</v>
      </c>
      <c r="K148" s="20"/>
    </row>
    <row r="149" spans="1:11" x14ac:dyDescent="0.25">
      <c r="A149" s="1">
        <v>147</v>
      </c>
      <c r="B149" s="1" t="s">
        <v>182</v>
      </c>
      <c r="C149" s="1" t="s">
        <v>342</v>
      </c>
      <c r="D149" s="1" t="s">
        <v>329</v>
      </c>
      <c r="E149" s="1">
        <v>-45.402700000000003</v>
      </c>
      <c r="F149" s="1">
        <v>31.6967</v>
      </c>
      <c r="I149" s="1">
        <v>-53.17</v>
      </c>
      <c r="J149" s="1">
        <v>13.6</v>
      </c>
      <c r="K149" s="20"/>
    </row>
    <row r="150" spans="1:11" x14ac:dyDescent="0.25">
      <c r="A150" s="1">
        <v>148</v>
      </c>
      <c r="B150" s="1" t="s">
        <v>182</v>
      </c>
      <c r="C150" s="1" t="s">
        <v>342</v>
      </c>
      <c r="D150" s="1" t="s">
        <v>320</v>
      </c>
      <c r="E150" s="1">
        <v>-57.233600000000003</v>
      </c>
      <c r="F150" s="1">
        <v>30.275700000000001</v>
      </c>
      <c r="I150" s="1">
        <v>-53.17</v>
      </c>
      <c r="J150" s="1">
        <v>13.6</v>
      </c>
      <c r="K150" s="20"/>
    </row>
    <row r="151" spans="1:11" x14ac:dyDescent="0.25">
      <c r="A151" s="1">
        <v>149</v>
      </c>
      <c r="B151" s="1" t="s">
        <v>182</v>
      </c>
      <c r="C151" s="1" t="s">
        <v>342</v>
      </c>
      <c r="D151" s="1" t="s">
        <v>330</v>
      </c>
      <c r="E151" s="1">
        <v>-46.968000000000004</v>
      </c>
      <c r="F151" s="1">
        <v>31.425799999999999</v>
      </c>
      <c r="I151" s="1">
        <v>-53.17</v>
      </c>
      <c r="J151" s="1">
        <v>13.6</v>
      </c>
      <c r="K151" s="20"/>
    </row>
    <row r="152" spans="1:11" x14ac:dyDescent="0.25">
      <c r="A152" s="1">
        <v>150</v>
      </c>
      <c r="B152" s="1" t="s">
        <v>182</v>
      </c>
      <c r="C152" s="1" t="s">
        <v>342</v>
      </c>
      <c r="D152" s="1" t="s">
        <v>331</v>
      </c>
      <c r="E152" s="1">
        <v>-56.480620000000002</v>
      </c>
      <c r="F152" s="1">
        <v>29.7928</v>
      </c>
      <c r="I152" s="1">
        <v>-53.17</v>
      </c>
      <c r="J152" s="1">
        <v>13.6</v>
      </c>
      <c r="K152" s="20"/>
    </row>
    <row r="153" spans="1:11" x14ac:dyDescent="0.25">
      <c r="A153" s="1">
        <v>151</v>
      </c>
      <c r="B153" s="1" t="s">
        <v>182</v>
      </c>
      <c r="C153" s="1" t="s">
        <v>342</v>
      </c>
      <c r="D153" s="1" t="s">
        <v>308</v>
      </c>
      <c r="E153" s="1">
        <v>-69.366600000000005</v>
      </c>
      <c r="F153" s="1">
        <v>16.8353</v>
      </c>
      <c r="I153" s="1">
        <v>-53.17</v>
      </c>
      <c r="J153" s="1">
        <v>13.6</v>
      </c>
      <c r="K153" s="20"/>
    </row>
    <row r="154" spans="1:11" x14ac:dyDescent="0.25">
      <c r="A154" s="1">
        <v>152</v>
      </c>
      <c r="B154" s="1" t="s">
        <v>182</v>
      </c>
      <c r="C154" s="1" t="s">
        <v>342</v>
      </c>
      <c r="D154" s="1" t="s">
        <v>313</v>
      </c>
      <c r="E154" s="1">
        <v>-52.810980000000001</v>
      </c>
      <c r="F154" s="1">
        <v>16.8353</v>
      </c>
      <c r="I154" s="1">
        <v>-53.17</v>
      </c>
      <c r="J154" s="1">
        <v>13.6</v>
      </c>
      <c r="K154" s="20"/>
    </row>
    <row r="155" spans="1:11" x14ac:dyDescent="0.25">
      <c r="A155" s="1">
        <v>153</v>
      </c>
      <c r="B155" s="1" t="s">
        <v>182</v>
      </c>
      <c r="C155" s="1" t="s">
        <v>342</v>
      </c>
      <c r="D155" s="1" t="s">
        <v>321</v>
      </c>
      <c r="E155" s="1">
        <v>-53.8979</v>
      </c>
      <c r="F155" s="1">
        <v>16.8353</v>
      </c>
      <c r="I155" s="1">
        <v>-53.17</v>
      </c>
      <c r="J155" s="1">
        <v>13.6</v>
      </c>
      <c r="K155" s="20"/>
    </row>
    <row r="156" spans="1:11" x14ac:dyDescent="0.25">
      <c r="A156" s="1">
        <v>154</v>
      </c>
      <c r="B156" s="1" t="s">
        <v>182</v>
      </c>
      <c r="C156" s="1" t="s">
        <v>342</v>
      </c>
      <c r="D156" s="1" t="s">
        <v>332</v>
      </c>
      <c r="E156" s="1">
        <v>85.3733</v>
      </c>
      <c r="F156" s="1">
        <v>16.8353</v>
      </c>
      <c r="I156" s="1">
        <v>-53.17</v>
      </c>
      <c r="J156" s="1">
        <v>13.6</v>
      </c>
      <c r="K156" s="20"/>
    </row>
    <row r="157" spans="1:11" x14ac:dyDescent="0.25">
      <c r="A157" s="1">
        <v>155</v>
      </c>
      <c r="B157" s="1" t="s">
        <v>182</v>
      </c>
      <c r="C157" s="1" t="s">
        <v>342</v>
      </c>
      <c r="D157" s="1" t="s">
        <v>314</v>
      </c>
      <c r="E157" s="1">
        <v>-63.584000000000003</v>
      </c>
      <c r="F157" s="1">
        <v>11.977880000000001</v>
      </c>
      <c r="I157" s="1">
        <v>-53.17</v>
      </c>
      <c r="J157" s="1">
        <v>13.6</v>
      </c>
      <c r="K157" s="20"/>
    </row>
    <row r="158" spans="1:11" x14ac:dyDescent="0.25">
      <c r="A158" s="1">
        <v>156</v>
      </c>
      <c r="B158" s="1" t="s">
        <v>182</v>
      </c>
      <c r="C158" s="1" t="s">
        <v>342</v>
      </c>
      <c r="D158" s="1" t="s">
        <v>322</v>
      </c>
      <c r="E158" s="1">
        <v>-85.962100000000007</v>
      </c>
      <c r="F158" s="1">
        <v>25.5627</v>
      </c>
      <c r="I158" s="1">
        <v>-53.17</v>
      </c>
      <c r="J158" s="1">
        <v>13.6</v>
      </c>
      <c r="K158" s="20"/>
    </row>
    <row r="159" spans="1:11" x14ac:dyDescent="0.25">
      <c r="A159" s="1">
        <v>157</v>
      </c>
      <c r="B159" s="1" t="s">
        <v>182</v>
      </c>
      <c r="C159" s="1" t="s">
        <v>342</v>
      </c>
      <c r="D159" s="1" t="s">
        <v>333</v>
      </c>
      <c r="E159" s="1">
        <v>-84.376769999999993</v>
      </c>
      <c r="F159" s="1">
        <v>19.870899999999999</v>
      </c>
      <c r="I159" s="1">
        <v>-53.17</v>
      </c>
      <c r="J159" s="1">
        <v>13.6</v>
      </c>
      <c r="K159" s="20"/>
    </row>
    <row r="160" spans="1:11" x14ac:dyDescent="0.25">
      <c r="A160" s="1">
        <v>158</v>
      </c>
      <c r="B160" s="1" t="s">
        <v>182</v>
      </c>
      <c r="C160" s="1" t="s">
        <v>342</v>
      </c>
      <c r="D160" s="1" t="s">
        <v>323</v>
      </c>
      <c r="E160" s="1">
        <v>-49.633200000000002</v>
      </c>
      <c r="F160" s="1">
        <v>18.521159999999998</v>
      </c>
      <c r="I160" s="1">
        <v>-53.17</v>
      </c>
      <c r="J160" s="1">
        <v>13.6</v>
      </c>
      <c r="K160" s="20"/>
    </row>
    <row r="161" spans="1:11" x14ac:dyDescent="0.25">
      <c r="A161" s="1">
        <v>159</v>
      </c>
      <c r="B161" s="1" t="s">
        <v>182</v>
      </c>
      <c r="C161" s="1" t="s">
        <v>342</v>
      </c>
      <c r="D161" s="1" t="s">
        <v>334</v>
      </c>
      <c r="E161" s="1">
        <v>-73.652100000000004</v>
      </c>
      <c r="F161" s="1">
        <v>22.4726</v>
      </c>
      <c r="I161" s="1">
        <v>-53.17</v>
      </c>
      <c r="J161" s="1">
        <v>13.6</v>
      </c>
      <c r="K161" s="20"/>
    </row>
    <row r="162" spans="1:11" x14ac:dyDescent="0.25">
      <c r="A162" s="1">
        <v>160</v>
      </c>
      <c r="B162" s="1" t="s">
        <v>182</v>
      </c>
      <c r="C162" s="1" t="s">
        <v>342</v>
      </c>
      <c r="D162" s="1" t="s">
        <v>335</v>
      </c>
      <c r="E162" s="1">
        <v>-70.669200000000004</v>
      </c>
      <c r="F162" s="1">
        <v>20.753900000000002</v>
      </c>
      <c r="I162" s="1">
        <v>-53.17</v>
      </c>
      <c r="J162" s="1">
        <v>13.6</v>
      </c>
      <c r="K162" s="20"/>
    </row>
    <row r="163" spans="1:11" x14ac:dyDescent="0.25">
      <c r="A163" s="1">
        <v>161</v>
      </c>
      <c r="B163" s="1" t="s">
        <v>182</v>
      </c>
      <c r="C163" s="1" t="s">
        <v>342</v>
      </c>
      <c r="D163" s="1" t="s">
        <v>315</v>
      </c>
      <c r="E163" s="1">
        <v>-42.356299999999997</v>
      </c>
      <c r="F163" s="1">
        <v>43.363399999999999</v>
      </c>
      <c r="I163" s="1">
        <v>-53.17</v>
      </c>
      <c r="J163" s="1">
        <v>13.6</v>
      </c>
      <c r="K163" s="20"/>
    </row>
    <row r="164" spans="1:11" x14ac:dyDescent="0.25">
      <c r="A164" s="1">
        <v>162</v>
      </c>
      <c r="B164" s="1" t="s">
        <v>182</v>
      </c>
      <c r="C164" s="1" t="s">
        <v>342</v>
      </c>
      <c r="D164" s="1" t="s">
        <v>324</v>
      </c>
      <c r="E164" s="1">
        <v>-58.7271</v>
      </c>
      <c r="F164" s="1">
        <v>25.487300000000001</v>
      </c>
      <c r="I164" s="1">
        <v>-53.17</v>
      </c>
      <c r="J164" s="1">
        <v>13.6</v>
      </c>
      <c r="K164" s="20"/>
    </row>
    <row r="165" spans="1:11" x14ac:dyDescent="0.25">
      <c r="A165" s="1">
        <v>163</v>
      </c>
      <c r="B165" s="1" t="s">
        <v>182</v>
      </c>
      <c r="C165" s="1" t="s">
        <v>342</v>
      </c>
      <c r="D165" s="1" t="s">
        <v>336</v>
      </c>
      <c r="E165" s="1">
        <v>-48.645800000000001</v>
      </c>
      <c r="F165" s="1">
        <v>30.0318</v>
      </c>
      <c r="I165" s="1">
        <v>-53.17</v>
      </c>
      <c r="J165" s="1">
        <v>13.6</v>
      </c>
      <c r="K165" s="20"/>
    </row>
    <row r="166" spans="1:11" x14ac:dyDescent="0.25">
      <c r="A166" s="1">
        <v>164</v>
      </c>
      <c r="B166" s="1" t="s">
        <v>182</v>
      </c>
      <c r="C166" s="1" t="s">
        <v>342</v>
      </c>
      <c r="D166" s="1" t="s">
        <v>325</v>
      </c>
      <c r="E166" s="1">
        <v>-50.589199999999998</v>
      </c>
      <c r="F166" s="1">
        <v>21.0898</v>
      </c>
      <c r="I166" s="1">
        <v>-53.17</v>
      </c>
      <c r="J166" s="1">
        <v>13.6</v>
      </c>
      <c r="K166" s="20"/>
    </row>
    <row r="167" spans="1:11" x14ac:dyDescent="0.25">
      <c r="A167" s="1">
        <v>165</v>
      </c>
      <c r="B167" s="1" t="s">
        <v>182</v>
      </c>
      <c r="C167" s="1" t="s">
        <v>342</v>
      </c>
      <c r="D167" s="1" t="s">
        <v>337</v>
      </c>
      <c r="E167" s="1">
        <v>-49.655189999999997</v>
      </c>
      <c r="F167" s="1">
        <v>29.626200000000001</v>
      </c>
      <c r="I167" s="1">
        <v>-53.17</v>
      </c>
      <c r="J167" s="1">
        <v>13.6</v>
      </c>
      <c r="K167" s="20"/>
    </row>
    <row r="168" spans="1:11" x14ac:dyDescent="0.25">
      <c r="A168" s="1">
        <v>166</v>
      </c>
      <c r="B168" s="1" t="s">
        <v>182</v>
      </c>
      <c r="C168" s="1" t="s">
        <v>342</v>
      </c>
      <c r="D168" s="1" t="s">
        <v>338</v>
      </c>
      <c r="E168" s="1">
        <v>-65.298199999999994</v>
      </c>
      <c r="F168" s="1">
        <v>24.1494</v>
      </c>
      <c r="I168" s="1">
        <v>-53.17</v>
      </c>
      <c r="J168" s="1">
        <v>13.6</v>
      </c>
      <c r="K168" s="20"/>
    </row>
    <row r="169" spans="1:11" x14ac:dyDescent="0.25">
      <c r="A169" s="1">
        <v>167</v>
      </c>
      <c r="B169" s="1" t="s">
        <v>182</v>
      </c>
      <c r="C169" s="1" t="s">
        <v>342</v>
      </c>
      <c r="D169" s="1" t="s">
        <v>326</v>
      </c>
      <c r="E169" s="1">
        <v>-53.839799999999997</v>
      </c>
      <c r="F169" s="1">
        <v>25.487300000000001</v>
      </c>
      <c r="I169" s="1">
        <v>-53.17</v>
      </c>
      <c r="J169" s="1">
        <v>13.6</v>
      </c>
      <c r="K169" s="20"/>
    </row>
    <row r="170" spans="1:11" x14ac:dyDescent="0.25">
      <c r="A170" s="1">
        <v>168</v>
      </c>
      <c r="B170" s="1" t="s">
        <v>182</v>
      </c>
      <c r="C170" s="1" t="s">
        <v>342</v>
      </c>
      <c r="D170" s="1" t="s">
        <v>339</v>
      </c>
      <c r="E170" s="1">
        <v>56.816600000000001</v>
      </c>
      <c r="F170" s="1">
        <v>28.018599999999999</v>
      </c>
      <c r="I170" s="1">
        <v>-53.17</v>
      </c>
      <c r="J170" s="1">
        <v>13.6</v>
      </c>
      <c r="K170" s="20"/>
    </row>
    <row r="171" spans="1:11" x14ac:dyDescent="0.25">
      <c r="A171" s="1">
        <v>169</v>
      </c>
      <c r="B171" s="1" t="s">
        <v>182</v>
      </c>
      <c r="C171" s="1" t="s">
        <v>342</v>
      </c>
      <c r="D171" s="1" t="s">
        <v>340</v>
      </c>
      <c r="E171" s="1">
        <v>-63.341799999999999</v>
      </c>
      <c r="F171" s="1">
        <v>25.487300000000001</v>
      </c>
      <c r="I171" s="1">
        <v>-53.17</v>
      </c>
      <c r="J171" s="1">
        <v>13.6</v>
      </c>
      <c r="K171" s="20"/>
    </row>
    <row r="172" spans="1:11" x14ac:dyDescent="0.25">
      <c r="A172" s="1">
        <v>170</v>
      </c>
      <c r="B172" s="20" t="s">
        <v>182</v>
      </c>
      <c r="C172" s="20" t="s">
        <v>342</v>
      </c>
      <c r="D172" s="20" t="s">
        <v>341</v>
      </c>
      <c r="E172" s="1">
        <v>-59.942500000000003</v>
      </c>
      <c r="F172" s="20">
        <v>27.813459999999999</v>
      </c>
      <c r="G172" s="20"/>
      <c r="H172" s="20"/>
      <c r="I172" s="1">
        <v>-53.17</v>
      </c>
      <c r="J172" s="1">
        <v>13.6</v>
      </c>
      <c r="K172" s="20"/>
    </row>
    <row r="173" spans="1:11" x14ac:dyDescent="0.25">
      <c r="A173" s="1">
        <v>171</v>
      </c>
      <c r="B173" s="1" t="s">
        <v>183</v>
      </c>
      <c r="C173" s="1" t="s">
        <v>343</v>
      </c>
      <c r="D173" s="1" t="s">
        <v>294</v>
      </c>
      <c r="E173" s="1">
        <v>-903.32500000000005</v>
      </c>
      <c r="F173" s="1">
        <v>-26.8962</v>
      </c>
      <c r="G173" s="1">
        <f>MEDIAN(E173:E182)</f>
        <v>-52.754049999999999</v>
      </c>
      <c r="H173" s="1">
        <f>MEDIAN(F173:F182)</f>
        <v>18.024850000000001</v>
      </c>
      <c r="I173" s="1">
        <v>-52.17</v>
      </c>
      <c r="J173" s="1">
        <v>3.7</v>
      </c>
      <c r="K173" s="36">
        <f t="shared" si="2"/>
        <v>14.336751442533977</v>
      </c>
    </row>
    <row r="174" spans="1:11" x14ac:dyDescent="0.25">
      <c r="A174" s="1">
        <v>172</v>
      </c>
      <c r="B174" s="1" t="s">
        <v>183</v>
      </c>
      <c r="C174" s="1" t="s">
        <v>343</v>
      </c>
      <c r="D174" s="1" t="s">
        <v>317</v>
      </c>
      <c r="E174" s="1">
        <v>-34.653399999999998</v>
      </c>
      <c r="F174" s="1">
        <v>75.321200000000005</v>
      </c>
      <c r="I174" s="1">
        <v>-52.17</v>
      </c>
      <c r="J174" s="1">
        <v>3.7</v>
      </c>
      <c r="K174" s="20"/>
    </row>
    <row r="175" spans="1:11" x14ac:dyDescent="0.25">
      <c r="A175" s="1">
        <v>173</v>
      </c>
      <c r="B175" s="1" t="s">
        <v>183</v>
      </c>
      <c r="C175" s="1" t="s">
        <v>343</v>
      </c>
      <c r="D175" s="1" t="s">
        <v>327</v>
      </c>
      <c r="E175" s="1">
        <v>-211.65899999999999</v>
      </c>
      <c r="F175" s="1">
        <v>66.889099999999999</v>
      </c>
      <c r="I175" s="1">
        <v>-52.17</v>
      </c>
      <c r="J175" s="1">
        <v>3.7</v>
      </c>
      <c r="K175" s="20"/>
    </row>
    <row r="176" spans="1:11" x14ac:dyDescent="0.25">
      <c r="A176" s="1">
        <v>174</v>
      </c>
      <c r="B176" s="1" t="s">
        <v>183</v>
      </c>
      <c r="C176" s="1" t="s">
        <v>343</v>
      </c>
      <c r="D176" s="1" t="s">
        <v>318</v>
      </c>
      <c r="E176" s="1">
        <v>-93.609200000000001</v>
      </c>
      <c r="F176" s="1">
        <v>39.4602</v>
      </c>
      <c r="I176" s="1">
        <v>-52.17</v>
      </c>
      <c r="J176" s="1">
        <v>3.7</v>
      </c>
      <c r="K176" s="20"/>
    </row>
    <row r="177" spans="1:14" x14ac:dyDescent="0.25">
      <c r="A177" s="1">
        <v>175</v>
      </c>
      <c r="B177" s="1" t="s">
        <v>183</v>
      </c>
      <c r="C177" s="1" t="s">
        <v>343</v>
      </c>
      <c r="D177" s="1" t="s">
        <v>328</v>
      </c>
      <c r="E177" s="1">
        <v>-18.950299999999999</v>
      </c>
      <c r="F177" s="1">
        <v>33.573900000000002</v>
      </c>
      <c r="I177" s="1">
        <v>-52.17</v>
      </c>
      <c r="J177" s="1">
        <v>3.7</v>
      </c>
      <c r="K177" s="20"/>
      <c r="N177" s="1">
        <v>-1</v>
      </c>
    </row>
    <row r="178" spans="1:14" x14ac:dyDescent="0.25">
      <c r="A178" s="1">
        <v>176</v>
      </c>
      <c r="B178" s="1" t="s">
        <v>183</v>
      </c>
      <c r="C178" s="1" t="s">
        <v>343</v>
      </c>
      <c r="D178" s="1" t="s">
        <v>331</v>
      </c>
      <c r="E178" s="1">
        <v>-36.161799999999999</v>
      </c>
      <c r="F178" s="1">
        <v>24.116099999999999</v>
      </c>
      <c r="I178" s="1">
        <v>-52.17</v>
      </c>
      <c r="J178" s="1">
        <v>3.7</v>
      </c>
      <c r="K178" s="20"/>
    </row>
    <row r="179" spans="1:14" x14ac:dyDescent="0.25">
      <c r="A179" s="1">
        <v>177</v>
      </c>
      <c r="B179" s="1" t="s">
        <v>183</v>
      </c>
      <c r="C179" s="1" t="s">
        <v>343</v>
      </c>
      <c r="D179" s="1" t="s">
        <v>321</v>
      </c>
      <c r="E179" s="1">
        <v>-32.305999999999997</v>
      </c>
      <c r="F179" s="1">
        <v>-26.8962</v>
      </c>
      <c r="I179" s="1">
        <v>-52.17</v>
      </c>
      <c r="J179" s="1">
        <v>3.7</v>
      </c>
      <c r="K179" s="20"/>
    </row>
    <row r="180" spans="1:14" x14ac:dyDescent="0.25">
      <c r="A180" s="1">
        <v>178</v>
      </c>
      <c r="B180" s="1" t="s">
        <v>183</v>
      </c>
      <c r="C180" s="1" t="s">
        <v>343</v>
      </c>
      <c r="D180" s="1" t="s">
        <v>332</v>
      </c>
      <c r="E180" s="1">
        <v>150.82900000000001</v>
      </c>
      <c r="F180" s="1">
        <v>-26.8962</v>
      </c>
      <c r="I180" s="1">
        <v>-52.17</v>
      </c>
      <c r="J180" s="1">
        <v>3.7</v>
      </c>
      <c r="K180" s="20"/>
    </row>
    <row r="181" spans="1:14" x14ac:dyDescent="0.25">
      <c r="A181" s="1">
        <v>179</v>
      </c>
      <c r="B181" s="1" t="s">
        <v>183</v>
      </c>
      <c r="C181" s="1" t="s">
        <v>343</v>
      </c>
      <c r="D181" s="1" t="s">
        <v>335</v>
      </c>
      <c r="E181" s="1">
        <v>-91.427599999999998</v>
      </c>
      <c r="F181" s="1">
        <v>11.9336</v>
      </c>
      <c r="I181" s="1">
        <v>-52.17</v>
      </c>
      <c r="J181" s="1">
        <v>3.7</v>
      </c>
      <c r="K181" s="20"/>
    </row>
    <row r="182" spans="1:14" x14ac:dyDescent="0.25">
      <c r="A182" s="1">
        <v>180</v>
      </c>
      <c r="B182" s="20" t="s">
        <v>183</v>
      </c>
      <c r="C182" s="20" t="s">
        <v>343</v>
      </c>
      <c r="D182" s="20" t="s">
        <v>338</v>
      </c>
      <c r="E182" s="1">
        <v>-69.346299999999999</v>
      </c>
      <c r="F182" s="20">
        <v>4.4169999999999998</v>
      </c>
      <c r="G182" s="20"/>
      <c r="H182" s="20"/>
      <c r="I182" s="1">
        <v>-52.17</v>
      </c>
      <c r="J182" s="1">
        <v>3.7</v>
      </c>
      <c r="K182" s="20"/>
    </row>
    <row r="183" spans="1:14" x14ac:dyDescent="0.25">
      <c r="A183" s="1">
        <v>181</v>
      </c>
      <c r="B183" s="1" t="s">
        <v>184</v>
      </c>
      <c r="C183" s="1" t="s">
        <v>354</v>
      </c>
      <c r="D183" s="1" t="s">
        <v>294</v>
      </c>
      <c r="E183" s="1">
        <v>-421.24599999999998</v>
      </c>
      <c r="F183" s="1">
        <v>-5.6812399999999998</v>
      </c>
      <c r="G183" s="1">
        <f>MEDIAN(E183:E202)</f>
        <v>-56.589600000000004</v>
      </c>
      <c r="H183" s="1">
        <f>MEDIAN(F183:F202)</f>
        <v>6.114725</v>
      </c>
      <c r="I183" s="1">
        <v>-52.17</v>
      </c>
      <c r="J183" s="1">
        <v>-3.3</v>
      </c>
      <c r="K183" s="36">
        <f t="shared" si="2"/>
        <v>10.40047647877851</v>
      </c>
    </row>
    <row r="184" spans="1:14" x14ac:dyDescent="0.25">
      <c r="A184" s="1">
        <v>182</v>
      </c>
      <c r="B184" s="1" t="s">
        <v>184</v>
      </c>
      <c r="C184" s="1" t="s">
        <v>354</v>
      </c>
      <c r="D184" s="1" t="s">
        <v>344</v>
      </c>
      <c r="E184" s="1">
        <v>-83.856300000000005</v>
      </c>
      <c r="F184" s="1">
        <v>40.4786</v>
      </c>
      <c r="I184" s="1">
        <v>-52.17</v>
      </c>
      <c r="J184" s="1">
        <v>-3.3</v>
      </c>
    </row>
    <row r="185" spans="1:14" x14ac:dyDescent="0.25">
      <c r="A185" s="1">
        <v>183</v>
      </c>
      <c r="B185" s="1" t="s">
        <v>184</v>
      </c>
      <c r="C185" s="1" t="s">
        <v>354</v>
      </c>
      <c r="D185" s="1" t="s">
        <v>317</v>
      </c>
      <c r="E185" s="1">
        <v>-355.96230000000003</v>
      </c>
      <c r="F185" s="1">
        <v>40.936999999999998</v>
      </c>
      <c r="I185" s="1">
        <v>-52.17</v>
      </c>
      <c r="J185" s="1">
        <v>-3.3</v>
      </c>
    </row>
    <row r="186" spans="1:14" x14ac:dyDescent="0.25">
      <c r="A186" s="1">
        <v>184</v>
      </c>
      <c r="B186" s="1" t="s">
        <v>184</v>
      </c>
      <c r="C186" s="1" t="s">
        <v>354</v>
      </c>
      <c r="D186" s="1" t="s">
        <v>327</v>
      </c>
      <c r="E186" s="1">
        <v>-92.9696</v>
      </c>
      <c r="F186" s="1">
        <v>38.8309</v>
      </c>
      <c r="I186" s="1">
        <v>-52.17</v>
      </c>
      <c r="J186" s="1">
        <v>-3.3</v>
      </c>
    </row>
    <row r="187" spans="1:14" x14ac:dyDescent="0.25">
      <c r="A187" s="1">
        <v>185</v>
      </c>
      <c r="B187" s="1" t="s">
        <v>184</v>
      </c>
      <c r="C187" s="1" t="s">
        <v>354</v>
      </c>
      <c r="D187" s="1" t="s">
        <v>345</v>
      </c>
      <c r="E187" s="1">
        <v>-10.928900000000001</v>
      </c>
      <c r="F187" s="1">
        <v>23.665600000000001</v>
      </c>
      <c r="I187" s="1">
        <v>-52.17</v>
      </c>
      <c r="J187" s="1">
        <v>-3.3</v>
      </c>
    </row>
    <row r="188" spans="1:14" x14ac:dyDescent="0.25">
      <c r="A188" s="1">
        <v>186</v>
      </c>
      <c r="B188" s="1" t="s">
        <v>184</v>
      </c>
      <c r="C188" s="1" t="s">
        <v>354</v>
      </c>
      <c r="D188" s="1" t="s">
        <v>318</v>
      </c>
      <c r="E188" s="1">
        <v>-116.80289999999999</v>
      </c>
      <c r="F188" s="1">
        <v>27.1052</v>
      </c>
      <c r="I188" s="1">
        <v>-52.17</v>
      </c>
      <c r="J188" s="1">
        <v>-3.3</v>
      </c>
    </row>
    <row r="189" spans="1:14" x14ac:dyDescent="0.25">
      <c r="A189" s="1">
        <v>187</v>
      </c>
      <c r="B189" s="1" t="s">
        <v>184</v>
      </c>
      <c r="C189" s="1" t="s">
        <v>354</v>
      </c>
      <c r="D189" s="1" t="s">
        <v>328</v>
      </c>
      <c r="E189" s="1">
        <v>-1.5066299999999999</v>
      </c>
      <c r="F189" s="1">
        <v>23.018899999999999</v>
      </c>
      <c r="I189" s="1">
        <v>-52.17</v>
      </c>
      <c r="J189" s="1">
        <v>-3.3</v>
      </c>
    </row>
    <row r="190" spans="1:14" x14ac:dyDescent="0.25">
      <c r="A190" s="1">
        <v>188</v>
      </c>
      <c r="B190" s="1" t="s">
        <v>184</v>
      </c>
      <c r="C190" s="1" t="s">
        <v>354</v>
      </c>
      <c r="D190" s="1" t="s">
        <v>346</v>
      </c>
      <c r="E190" s="1">
        <v>-36.203699999999998</v>
      </c>
      <c r="F190" s="1">
        <v>18.189</v>
      </c>
      <c r="I190" s="1">
        <v>-52.17</v>
      </c>
      <c r="J190" s="1">
        <v>-3.3</v>
      </c>
    </row>
    <row r="191" spans="1:14" x14ac:dyDescent="0.25">
      <c r="A191" s="1">
        <v>189</v>
      </c>
      <c r="B191" s="1" t="s">
        <v>184</v>
      </c>
      <c r="C191" s="1" t="s">
        <v>354</v>
      </c>
      <c r="D191" s="1" t="s">
        <v>347</v>
      </c>
      <c r="E191" s="1">
        <v>-59.825600000000001</v>
      </c>
      <c r="F191" s="1">
        <v>15.3687</v>
      </c>
      <c r="I191" s="1">
        <v>-52.17</v>
      </c>
      <c r="J191" s="1">
        <v>-3.3</v>
      </c>
    </row>
    <row r="192" spans="1:14" x14ac:dyDescent="0.25">
      <c r="A192" s="1">
        <v>190</v>
      </c>
      <c r="B192" s="1" t="s">
        <v>184</v>
      </c>
      <c r="C192" s="1" t="s">
        <v>354</v>
      </c>
      <c r="D192" s="1" t="s">
        <v>331</v>
      </c>
      <c r="E192" s="1">
        <v>-31.134899999999998</v>
      </c>
      <c r="F192" s="1">
        <v>17.497199999999999</v>
      </c>
      <c r="I192" s="1">
        <v>-52.17</v>
      </c>
      <c r="J192" s="1">
        <v>-3.3</v>
      </c>
    </row>
    <row r="193" spans="1:11" x14ac:dyDescent="0.25">
      <c r="A193" s="1">
        <v>191</v>
      </c>
      <c r="B193" s="1" t="s">
        <v>184</v>
      </c>
      <c r="C193" s="1" t="s">
        <v>354</v>
      </c>
      <c r="D193" s="1" t="s">
        <v>348</v>
      </c>
      <c r="E193" s="1">
        <v>-76.254400000000004</v>
      </c>
      <c r="F193" s="1">
        <v>-5.6812399999999998</v>
      </c>
      <c r="I193" s="1">
        <v>-52.17</v>
      </c>
      <c r="J193" s="1">
        <v>-3.3</v>
      </c>
    </row>
    <row r="194" spans="1:11" x14ac:dyDescent="0.25">
      <c r="A194" s="1">
        <v>192</v>
      </c>
      <c r="B194" s="1" t="s">
        <v>184</v>
      </c>
      <c r="C194" s="1" t="s">
        <v>354</v>
      </c>
      <c r="D194" s="1" t="s">
        <v>321</v>
      </c>
      <c r="E194" s="1">
        <v>-66.370199999999997</v>
      </c>
      <c r="F194" s="1">
        <v>-5.6812399999999998</v>
      </c>
      <c r="I194" s="1">
        <v>-52.17</v>
      </c>
      <c r="J194" s="1">
        <v>-3.3</v>
      </c>
    </row>
    <row r="195" spans="1:11" x14ac:dyDescent="0.25">
      <c r="A195" s="1">
        <v>193</v>
      </c>
      <c r="B195" s="1" t="s">
        <v>184</v>
      </c>
      <c r="C195" s="1" t="s">
        <v>354</v>
      </c>
      <c r="D195" s="1" t="s">
        <v>332</v>
      </c>
      <c r="E195" s="1">
        <v>79.073599999999999</v>
      </c>
      <c r="F195" s="1">
        <v>-5.6812399999999998</v>
      </c>
      <c r="I195" s="1">
        <v>-52.17</v>
      </c>
      <c r="J195" s="1">
        <v>-3.3</v>
      </c>
    </row>
    <row r="196" spans="1:11" x14ac:dyDescent="0.25">
      <c r="A196" s="1">
        <v>194</v>
      </c>
      <c r="B196" s="1" t="s">
        <v>184</v>
      </c>
      <c r="C196" s="1" t="s">
        <v>354</v>
      </c>
      <c r="D196" s="1" t="s">
        <v>349</v>
      </c>
      <c r="E196" s="1">
        <v>-58.931800000000003</v>
      </c>
      <c r="F196" s="1">
        <v>1.6388799999999999</v>
      </c>
      <c r="I196" s="1">
        <v>-52.17</v>
      </c>
      <c r="J196" s="1">
        <v>-3.3</v>
      </c>
    </row>
    <row r="197" spans="1:11" x14ac:dyDescent="0.25">
      <c r="A197" s="1">
        <v>195</v>
      </c>
      <c r="B197" s="1" t="s">
        <v>184</v>
      </c>
      <c r="C197" s="1" t="s">
        <v>354</v>
      </c>
      <c r="D197" s="1" t="s">
        <v>350</v>
      </c>
      <c r="E197" s="1">
        <v>-44.360019999999999</v>
      </c>
      <c r="F197" s="1">
        <v>3.4438</v>
      </c>
      <c r="I197" s="1">
        <v>-52.17</v>
      </c>
      <c r="J197" s="1">
        <v>-3.3</v>
      </c>
    </row>
    <row r="198" spans="1:11" x14ac:dyDescent="0.25">
      <c r="A198" s="1">
        <v>196</v>
      </c>
      <c r="B198" s="1" t="s">
        <v>184</v>
      </c>
      <c r="C198" s="1" t="s">
        <v>354</v>
      </c>
      <c r="D198" s="1" t="s">
        <v>335</v>
      </c>
      <c r="E198" s="1">
        <v>-58.111899999999999</v>
      </c>
      <c r="F198" s="1">
        <v>1.4384999999999999</v>
      </c>
      <c r="I198" s="1">
        <v>-52.17</v>
      </c>
      <c r="J198" s="1">
        <v>-3.3</v>
      </c>
    </row>
    <row r="199" spans="1:11" x14ac:dyDescent="0.25">
      <c r="A199" s="1">
        <v>197</v>
      </c>
      <c r="B199" s="1" t="s">
        <v>184</v>
      </c>
      <c r="C199" s="1" t="s">
        <v>354</v>
      </c>
      <c r="D199" s="1" t="s">
        <v>351</v>
      </c>
      <c r="E199" s="1">
        <v>-52.658099999999997</v>
      </c>
      <c r="F199" s="1">
        <v>5.1028799999999999</v>
      </c>
      <c r="I199" s="1">
        <v>-52.17</v>
      </c>
      <c r="J199" s="1">
        <v>-3.3</v>
      </c>
    </row>
    <row r="200" spans="1:11" x14ac:dyDescent="0.25">
      <c r="A200" s="1">
        <v>198</v>
      </c>
      <c r="B200" s="1" t="s">
        <v>184</v>
      </c>
      <c r="C200" s="1" t="s">
        <v>354</v>
      </c>
      <c r="D200" s="1" t="s">
        <v>352</v>
      </c>
      <c r="E200" s="1">
        <v>-50.056600000000003</v>
      </c>
      <c r="F200" s="1">
        <v>6.0675499999999998</v>
      </c>
      <c r="I200" s="1">
        <v>-52.17</v>
      </c>
      <c r="J200" s="1">
        <v>-3.3</v>
      </c>
    </row>
    <row r="201" spans="1:11" x14ac:dyDescent="0.25">
      <c r="A201" s="1">
        <v>199</v>
      </c>
      <c r="B201" s="1" t="s">
        <v>184</v>
      </c>
      <c r="C201" s="1" t="s">
        <v>354</v>
      </c>
      <c r="D201" s="1" t="s">
        <v>338</v>
      </c>
      <c r="E201" s="1">
        <v>-50.760300000000001</v>
      </c>
      <c r="F201" s="1">
        <v>4.70648</v>
      </c>
      <c r="I201" s="1">
        <v>-52.17</v>
      </c>
      <c r="J201" s="1">
        <v>-3.3</v>
      </c>
    </row>
    <row r="202" spans="1:11" x14ac:dyDescent="0.25">
      <c r="A202" s="1">
        <v>200</v>
      </c>
      <c r="B202" s="20" t="s">
        <v>184</v>
      </c>
      <c r="C202" s="20" t="s">
        <v>354</v>
      </c>
      <c r="D202" s="20" t="s">
        <v>353</v>
      </c>
      <c r="E202" s="1">
        <v>-55.067300000000003</v>
      </c>
      <c r="F202" s="20">
        <v>6.1619000000000002</v>
      </c>
      <c r="G202" s="20"/>
      <c r="H202" s="20"/>
      <c r="I202" s="1">
        <v>-52.17</v>
      </c>
      <c r="J202" s="1">
        <v>-3.3</v>
      </c>
      <c r="K202" s="2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V2" sqref="V2"/>
    </sheetView>
  </sheetViews>
  <sheetFormatPr defaultRowHeight="15" x14ac:dyDescent="0.25"/>
  <cols>
    <col min="12" max="12" width="10.42578125" customWidth="1"/>
    <col min="13" max="14" width="10.140625" customWidth="1"/>
    <col min="15" max="15" width="9.7109375" customWidth="1"/>
    <col min="16" max="16" width="12" customWidth="1"/>
    <col min="17" max="17" width="11" customWidth="1"/>
    <col min="18" max="18" width="22.5703125" customWidth="1"/>
    <col min="19" max="20" width="14" customWidth="1"/>
    <col min="21" max="21" width="12.140625" customWidth="1"/>
    <col min="22" max="22" width="11.85546875" customWidth="1"/>
    <col min="23" max="23" width="26.42578125" customWidth="1"/>
    <col min="24" max="24" width="25" customWidth="1"/>
    <col min="25" max="25" width="21.28515625" customWidth="1"/>
  </cols>
  <sheetData>
    <row r="1" spans="1:25" ht="15.75" x14ac:dyDescent="0.25">
      <c r="A1" s="4" t="s">
        <v>203</v>
      </c>
      <c r="B1" s="4" t="s">
        <v>130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s="4" t="s">
        <v>211</v>
      </c>
      <c r="K1" s="4" t="s">
        <v>212</v>
      </c>
      <c r="L1" s="4" t="s">
        <v>213</v>
      </c>
      <c r="M1" s="4" t="s">
        <v>214</v>
      </c>
      <c r="N1" s="4" t="s">
        <v>215</v>
      </c>
      <c r="O1" s="4" t="s">
        <v>216</v>
      </c>
      <c r="P1" s="4" t="s">
        <v>217</v>
      </c>
      <c r="Q1" s="4" t="s">
        <v>218</v>
      </c>
      <c r="R1" s="4" t="s">
        <v>219</v>
      </c>
      <c r="S1" s="4" t="s">
        <v>223</v>
      </c>
      <c r="T1" s="4" t="s">
        <v>224</v>
      </c>
      <c r="U1" s="4" t="s">
        <v>220</v>
      </c>
      <c r="V1" s="4" t="s">
        <v>221</v>
      </c>
      <c r="W1" s="4" t="s">
        <v>222</v>
      </c>
      <c r="X1" s="4" t="s">
        <v>225</v>
      </c>
      <c r="Y1" s="4" t="s">
        <v>226</v>
      </c>
    </row>
    <row r="2" spans="1:25" x14ac:dyDescent="0.25">
      <c r="A2" s="3" t="s">
        <v>171</v>
      </c>
      <c r="B2" s="5" t="s">
        <v>134</v>
      </c>
      <c r="C2" s="1">
        <v>-74</v>
      </c>
      <c r="D2" s="1">
        <v>-75</v>
      </c>
      <c r="E2" s="1">
        <v>-75</v>
      </c>
      <c r="F2" s="1">
        <v>-74</v>
      </c>
      <c r="G2" s="1">
        <v>-71</v>
      </c>
      <c r="H2" s="1">
        <v>-71</v>
      </c>
      <c r="I2" s="1">
        <v>-71</v>
      </c>
      <c r="J2" s="1">
        <v>-72</v>
      </c>
      <c r="K2" s="1">
        <v>-65</v>
      </c>
      <c r="L2" s="1">
        <v>-73</v>
      </c>
      <c r="M2" s="1">
        <v>-64</v>
      </c>
      <c r="N2" s="1">
        <v>-62</v>
      </c>
      <c r="O2" s="1">
        <v>-62</v>
      </c>
      <c r="P2" s="1"/>
      <c r="Q2" s="1"/>
      <c r="R2" s="1">
        <f>15- COUNTBLANK(C2:Q2)</f>
        <v>13</v>
      </c>
      <c r="S2" s="1">
        <f>MIN(C2:Q2)</f>
        <v>-75</v>
      </c>
      <c r="T2" s="1">
        <f>MAX(C2:Q2)</f>
        <v>-62</v>
      </c>
      <c r="U2" s="1">
        <f>AVERAGE(C2:Q2)</f>
        <v>-69.92307692307692</v>
      </c>
      <c r="V2" s="1">
        <f>MEDIAN(C2:Q2)</f>
        <v>-71</v>
      </c>
      <c r="W2" s="1">
        <f>ABS(V2-U2)</f>
        <v>1.0769230769230802</v>
      </c>
      <c r="X2" s="1">
        <f>T2-V2</f>
        <v>9</v>
      </c>
      <c r="Y2" s="1">
        <f>V2-S2</f>
        <v>4</v>
      </c>
    </row>
    <row r="3" spans="1:25" x14ac:dyDescent="0.25">
      <c r="A3" s="18" t="s">
        <v>171</v>
      </c>
      <c r="B3" s="19" t="s">
        <v>135</v>
      </c>
      <c r="C3" s="20">
        <v>-84</v>
      </c>
      <c r="D3" s="20">
        <v>-86</v>
      </c>
      <c r="E3" s="20">
        <v>-84</v>
      </c>
      <c r="F3" s="20">
        <v>-76</v>
      </c>
      <c r="G3" s="20">
        <v>-77</v>
      </c>
      <c r="H3" s="20">
        <v>-76</v>
      </c>
      <c r="I3" s="20"/>
      <c r="J3" s="20"/>
      <c r="K3" s="20"/>
      <c r="L3" s="20"/>
      <c r="M3" s="20"/>
      <c r="N3" s="20"/>
      <c r="O3" s="20"/>
      <c r="P3" s="20"/>
      <c r="Q3" s="20"/>
      <c r="R3" s="20">
        <f t="shared" ref="R3:R66" si="0">15- COUNTBLANK(C3:Q3)</f>
        <v>6</v>
      </c>
      <c r="S3" s="20">
        <f t="shared" ref="S3:S66" si="1">MIN(C3:Q3)</f>
        <v>-86</v>
      </c>
      <c r="T3" s="20">
        <f t="shared" ref="T3:T66" si="2">MAX(C3:Q3)</f>
        <v>-76</v>
      </c>
      <c r="U3" s="20">
        <f t="shared" ref="U3:U66" si="3">AVERAGE(C3:Q3)</f>
        <v>-80.5</v>
      </c>
      <c r="V3" s="20">
        <f t="shared" ref="V3:V66" si="4">MEDIAN(C3:Q3)</f>
        <v>-80.5</v>
      </c>
      <c r="W3" s="20">
        <f t="shared" ref="W3:W66" si="5">ABS(V3-U3)</f>
        <v>0</v>
      </c>
      <c r="X3" s="20">
        <f t="shared" ref="X3:X66" si="6">T3-V3</f>
        <v>4.5</v>
      </c>
      <c r="Y3" s="20">
        <f t="shared" ref="Y3:Y66" si="7">V3-S3</f>
        <v>5.5</v>
      </c>
    </row>
    <row r="4" spans="1:25" x14ac:dyDescent="0.25">
      <c r="A4" s="3" t="s">
        <v>185</v>
      </c>
      <c r="B4" s="5" t="s">
        <v>134</v>
      </c>
      <c r="C4" s="1">
        <v>-65</v>
      </c>
      <c r="D4" s="1">
        <v>-62</v>
      </c>
      <c r="E4" s="1">
        <v>-61</v>
      </c>
      <c r="F4" s="1">
        <v>-76</v>
      </c>
      <c r="G4" s="1">
        <v>-68</v>
      </c>
      <c r="H4" s="1">
        <v>-67</v>
      </c>
      <c r="I4" s="1">
        <v>-67</v>
      </c>
      <c r="J4" s="1"/>
      <c r="K4" s="1"/>
      <c r="L4" s="1"/>
      <c r="M4" s="1"/>
      <c r="N4" s="1"/>
      <c r="O4" s="1"/>
      <c r="P4" s="1"/>
      <c r="Q4" s="1"/>
      <c r="R4" s="1">
        <f t="shared" si="0"/>
        <v>7</v>
      </c>
      <c r="S4" s="1">
        <f t="shared" si="1"/>
        <v>-76</v>
      </c>
      <c r="T4" s="1">
        <f t="shared" si="2"/>
        <v>-61</v>
      </c>
      <c r="U4" s="1">
        <f t="shared" si="3"/>
        <v>-66.571428571428569</v>
      </c>
      <c r="V4" s="1">
        <f t="shared" si="4"/>
        <v>-67</v>
      </c>
      <c r="W4" s="1">
        <f t="shared" si="5"/>
        <v>0.4285714285714306</v>
      </c>
      <c r="X4" s="1">
        <f t="shared" si="6"/>
        <v>6</v>
      </c>
      <c r="Y4" s="1">
        <f t="shared" si="7"/>
        <v>9</v>
      </c>
    </row>
    <row r="5" spans="1:25" x14ac:dyDescent="0.25">
      <c r="A5" s="3" t="s">
        <v>185</v>
      </c>
      <c r="B5" s="5" t="s">
        <v>135</v>
      </c>
      <c r="C5" s="1">
        <v>-79</v>
      </c>
      <c r="D5" s="1">
        <v>-72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f t="shared" si="0"/>
        <v>2</v>
      </c>
      <c r="S5" s="1">
        <f t="shared" si="1"/>
        <v>-79</v>
      </c>
      <c r="T5" s="1">
        <f t="shared" si="2"/>
        <v>-72</v>
      </c>
      <c r="U5" s="1">
        <f t="shared" si="3"/>
        <v>-75.5</v>
      </c>
      <c r="V5" s="1">
        <f t="shared" si="4"/>
        <v>-75.5</v>
      </c>
      <c r="W5" s="1">
        <f t="shared" si="5"/>
        <v>0</v>
      </c>
      <c r="X5" s="1">
        <f t="shared" si="6"/>
        <v>3.5</v>
      </c>
      <c r="Y5" s="1">
        <f t="shared" si="7"/>
        <v>3.5</v>
      </c>
    </row>
    <row r="6" spans="1:25" x14ac:dyDescent="0.25">
      <c r="A6" s="18" t="s">
        <v>185</v>
      </c>
      <c r="B6" s="19" t="s">
        <v>146</v>
      </c>
      <c r="C6" s="20">
        <v>-87</v>
      </c>
      <c r="D6" s="20">
        <v>-86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>
        <f t="shared" si="0"/>
        <v>2</v>
      </c>
      <c r="S6" s="20">
        <f t="shared" si="1"/>
        <v>-87</v>
      </c>
      <c r="T6" s="20">
        <f t="shared" si="2"/>
        <v>-86</v>
      </c>
      <c r="U6" s="20">
        <f t="shared" si="3"/>
        <v>-86.5</v>
      </c>
      <c r="V6" s="20">
        <f t="shared" si="4"/>
        <v>-86.5</v>
      </c>
      <c r="W6" s="20">
        <f t="shared" si="5"/>
        <v>0</v>
      </c>
      <c r="X6" s="20">
        <f t="shared" si="6"/>
        <v>0.5</v>
      </c>
      <c r="Y6" s="20">
        <f t="shared" si="7"/>
        <v>0.5</v>
      </c>
    </row>
    <row r="7" spans="1:25" x14ac:dyDescent="0.25">
      <c r="A7" s="3" t="s">
        <v>172</v>
      </c>
      <c r="B7" s="5" t="s">
        <v>134</v>
      </c>
      <c r="C7" s="1">
        <v>-52</v>
      </c>
      <c r="D7" s="1">
        <v>-63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f t="shared" si="0"/>
        <v>2</v>
      </c>
      <c r="S7" s="1">
        <f t="shared" si="1"/>
        <v>-63</v>
      </c>
      <c r="T7" s="1">
        <f t="shared" si="2"/>
        <v>-52</v>
      </c>
      <c r="U7" s="1">
        <f t="shared" si="3"/>
        <v>-57.5</v>
      </c>
      <c r="V7" s="1">
        <f t="shared" si="4"/>
        <v>-57.5</v>
      </c>
      <c r="W7" s="1">
        <f t="shared" si="5"/>
        <v>0</v>
      </c>
      <c r="X7" s="1">
        <f t="shared" si="6"/>
        <v>5.5</v>
      </c>
      <c r="Y7" s="1">
        <f t="shared" si="7"/>
        <v>5.5</v>
      </c>
    </row>
    <row r="8" spans="1:25" x14ac:dyDescent="0.25">
      <c r="A8" s="3" t="s">
        <v>172</v>
      </c>
      <c r="B8" s="5" t="s">
        <v>135</v>
      </c>
      <c r="C8" s="1">
        <v>-67</v>
      </c>
      <c r="D8" s="1">
        <v>-62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>
        <f t="shared" si="0"/>
        <v>2</v>
      </c>
      <c r="S8" s="1">
        <f t="shared" si="1"/>
        <v>-67</v>
      </c>
      <c r="T8" s="1">
        <f t="shared" si="2"/>
        <v>-62</v>
      </c>
      <c r="U8" s="1">
        <f t="shared" si="3"/>
        <v>-64.5</v>
      </c>
      <c r="V8" s="1">
        <f t="shared" si="4"/>
        <v>-64.5</v>
      </c>
      <c r="W8" s="1">
        <f t="shared" si="5"/>
        <v>0</v>
      </c>
      <c r="X8" s="1">
        <f t="shared" si="6"/>
        <v>2.5</v>
      </c>
      <c r="Y8" s="1">
        <f t="shared" si="7"/>
        <v>2.5</v>
      </c>
    </row>
    <row r="9" spans="1:25" x14ac:dyDescent="0.25">
      <c r="A9" s="18" t="s">
        <v>172</v>
      </c>
      <c r="B9" s="19" t="s">
        <v>146</v>
      </c>
      <c r="C9" s="20">
        <v>-87</v>
      </c>
      <c r="D9" s="20">
        <v>-86</v>
      </c>
      <c r="E9" s="20">
        <v>-88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3</v>
      </c>
      <c r="S9" s="20">
        <f t="shared" si="1"/>
        <v>-88</v>
      </c>
      <c r="T9" s="20">
        <f t="shared" si="2"/>
        <v>-86</v>
      </c>
      <c r="U9" s="20">
        <f t="shared" si="3"/>
        <v>-87</v>
      </c>
      <c r="V9" s="20">
        <f t="shared" si="4"/>
        <v>-87</v>
      </c>
      <c r="W9" s="20">
        <f t="shared" si="5"/>
        <v>0</v>
      </c>
      <c r="X9" s="20">
        <f t="shared" si="6"/>
        <v>1</v>
      </c>
      <c r="Y9" s="20">
        <f t="shared" si="7"/>
        <v>1</v>
      </c>
    </row>
    <row r="10" spans="1:25" x14ac:dyDescent="0.25">
      <c r="A10" s="3" t="s">
        <v>186</v>
      </c>
      <c r="B10" s="5" t="s">
        <v>134</v>
      </c>
      <c r="C10" s="1">
        <v>-46</v>
      </c>
      <c r="D10" s="1">
        <v>-45</v>
      </c>
      <c r="E10" s="1">
        <v>-44</v>
      </c>
      <c r="F10" s="1">
        <v>-43</v>
      </c>
      <c r="G10" s="1">
        <v>-44</v>
      </c>
      <c r="H10" s="1">
        <v>-45</v>
      </c>
      <c r="I10" s="1">
        <v>-45</v>
      </c>
      <c r="J10" s="1"/>
      <c r="K10" s="1"/>
      <c r="L10" s="1"/>
      <c r="M10" s="1"/>
      <c r="N10" s="1"/>
      <c r="O10" s="1"/>
      <c r="P10" s="1"/>
      <c r="Q10" s="1"/>
      <c r="R10" s="1">
        <f t="shared" si="0"/>
        <v>7</v>
      </c>
      <c r="S10" s="1">
        <f t="shared" si="1"/>
        <v>-46</v>
      </c>
      <c r="T10" s="1">
        <f t="shared" si="2"/>
        <v>-43</v>
      </c>
      <c r="U10" s="1">
        <f t="shared" si="3"/>
        <v>-44.571428571428569</v>
      </c>
      <c r="V10" s="1">
        <f t="shared" si="4"/>
        <v>-45</v>
      </c>
      <c r="W10" s="1">
        <f t="shared" si="5"/>
        <v>0.4285714285714306</v>
      </c>
      <c r="X10" s="1">
        <f t="shared" si="6"/>
        <v>2</v>
      </c>
      <c r="Y10" s="1">
        <f t="shared" si="7"/>
        <v>1</v>
      </c>
    </row>
    <row r="11" spans="1:25" x14ac:dyDescent="0.25">
      <c r="A11" s="3" t="s">
        <v>186</v>
      </c>
      <c r="B11" s="5" t="s">
        <v>135</v>
      </c>
      <c r="C11" s="1">
        <v>-72</v>
      </c>
      <c r="D11" s="1">
        <v>-65</v>
      </c>
      <c r="E11" s="1">
        <v>-72</v>
      </c>
      <c r="F11" s="1">
        <v>-72</v>
      </c>
      <c r="G11" s="1">
        <v>-75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f t="shared" si="0"/>
        <v>5</v>
      </c>
      <c r="S11" s="1">
        <f t="shared" si="1"/>
        <v>-75</v>
      </c>
      <c r="T11" s="1">
        <f t="shared" si="2"/>
        <v>-65</v>
      </c>
      <c r="U11" s="1">
        <f t="shared" si="3"/>
        <v>-71.2</v>
      </c>
      <c r="V11" s="1">
        <f t="shared" si="4"/>
        <v>-72</v>
      </c>
      <c r="W11" s="1">
        <f t="shared" si="5"/>
        <v>0.79999999999999716</v>
      </c>
      <c r="X11" s="1">
        <f t="shared" si="6"/>
        <v>7</v>
      </c>
      <c r="Y11" s="1">
        <f t="shared" si="7"/>
        <v>3</v>
      </c>
    </row>
    <row r="12" spans="1:25" x14ac:dyDescent="0.25">
      <c r="A12" s="3" t="s">
        <v>186</v>
      </c>
      <c r="B12" s="5" t="s">
        <v>140</v>
      </c>
      <c r="C12" s="1">
        <v>-80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f t="shared" si="0"/>
        <v>1</v>
      </c>
      <c r="S12" s="1">
        <f t="shared" si="1"/>
        <v>-80</v>
      </c>
      <c r="T12" s="1">
        <f t="shared" si="2"/>
        <v>-80</v>
      </c>
      <c r="U12" s="1">
        <f t="shared" si="3"/>
        <v>-80</v>
      </c>
      <c r="V12" s="1">
        <f t="shared" si="4"/>
        <v>-80</v>
      </c>
      <c r="W12" s="1">
        <f t="shared" si="5"/>
        <v>0</v>
      </c>
      <c r="X12" s="1">
        <f t="shared" si="6"/>
        <v>0</v>
      </c>
      <c r="Y12" s="1">
        <f t="shared" si="7"/>
        <v>0</v>
      </c>
    </row>
    <row r="13" spans="1:25" s="21" customFormat="1" x14ac:dyDescent="0.25">
      <c r="A13" s="18" t="s">
        <v>186</v>
      </c>
      <c r="B13" s="19" t="s">
        <v>146</v>
      </c>
      <c r="C13" s="20">
        <v>-74</v>
      </c>
      <c r="D13" s="20">
        <v>-73</v>
      </c>
      <c r="E13" s="20">
        <v>-74</v>
      </c>
      <c r="F13" s="20">
        <v>-76</v>
      </c>
      <c r="G13" s="20">
        <v>-75</v>
      </c>
      <c r="H13" s="20">
        <v>-78</v>
      </c>
      <c r="I13" s="20">
        <v>-78</v>
      </c>
      <c r="J13" s="20">
        <v>-79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  <c r="S13" s="20">
        <f t="shared" si="1"/>
        <v>-79</v>
      </c>
      <c r="T13" s="20">
        <f t="shared" si="2"/>
        <v>-73</v>
      </c>
      <c r="U13" s="20">
        <f t="shared" si="3"/>
        <v>-75.875</v>
      </c>
      <c r="V13" s="20">
        <f t="shared" si="4"/>
        <v>-75.5</v>
      </c>
      <c r="W13" s="20">
        <f t="shared" si="5"/>
        <v>0.375</v>
      </c>
      <c r="X13" s="20">
        <f t="shared" si="6"/>
        <v>2.5</v>
      </c>
      <c r="Y13" s="20">
        <f t="shared" si="7"/>
        <v>3.5</v>
      </c>
    </row>
    <row r="14" spans="1:25" x14ac:dyDescent="0.25">
      <c r="A14" s="3" t="s">
        <v>173</v>
      </c>
      <c r="B14" s="5" t="s">
        <v>134</v>
      </c>
      <c r="C14" s="1">
        <v>-59</v>
      </c>
      <c r="D14" s="1">
        <v>-57</v>
      </c>
      <c r="E14" s="1">
        <v>-56</v>
      </c>
      <c r="F14" s="1">
        <v>-54</v>
      </c>
      <c r="G14" s="1">
        <v>-49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>
        <f t="shared" si="0"/>
        <v>5</v>
      </c>
      <c r="S14" s="1">
        <f t="shared" si="1"/>
        <v>-59</v>
      </c>
      <c r="T14" s="1">
        <f t="shared" si="2"/>
        <v>-49</v>
      </c>
      <c r="U14" s="1">
        <f t="shared" si="3"/>
        <v>-55</v>
      </c>
      <c r="V14" s="1">
        <f t="shared" si="4"/>
        <v>-56</v>
      </c>
      <c r="W14" s="1">
        <f t="shared" si="5"/>
        <v>1</v>
      </c>
      <c r="X14" s="1">
        <f t="shared" si="6"/>
        <v>7</v>
      </c>
      <c r="Y14" s="1">
        <f t="shared" si="7"/>
        <v>3</v>
      </c>
    </row>
    <row r="15" spans="1:25" x14ac:dyDescent="0.25">
      <c r="A15" s="3" t="s">
        <v>173</v>
      </c>
      <c r="B15" s="5" t="s">
        <v>135</v>
      </c>
      <c r="C15" s="1">
        <v>-71</v>
      </c>
      <c r="D15" s="1">
        <v>-64</v>
      </c>
      <c r="E15" s="1">
        <v>-65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>
        <f t="shared" si="0"/>
        <v>3</v>
      </c>
      <c r="S15" s="1">
        <f t="shared" si="1"/>
        <v>-71</v>
      </c>
      <c r="T15" s="1">
        <f t="shared" si="2"/>
        <v>-64</v>
      </c>
      <c r="U15" s="1">
        <f t="shared" si="3"/>
        <v>-66.666666666666671</v>
      </c>
      <c r="V15" s="1">
        <f t="shared" si="4"/>
        <v>-65</v>
      </c>
      <c r="W15" s="1">
        <f t="shared" si="5"/>
        <v>1.6666666666666714</v>
      </c>
      <c r="X15" s="1">
        <f t="shared" si="6"/>
        <v>1</v>
      </c>
      <c r="Y15" s="1">
        <f t="shared" si="7"/>
        <v>6</v>
      </c>
    </row>
    <row r="16" spans="1:25" x14ac:dyDescent="0.25">
      <c r="A16" s="3" t="s">
        <v>173</v>
      </c>
      <c r="B16" s="5" t="s">
        <v>146</v>
      </c>
      <c r="C16" s="1">
        <v>-80</v>
      </c>
      <c r="D16" s="1">
        <v>-83</v>
      </c>
      <c r="E16" s="1">
        <v>-79</v>
      </c>
      <c r="F16" s="1">
        <v>-78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>
        <f t="shared" si="0"/>
        <v>4</v>
      </c>
      <c r="S16" s="1">
        <f t="shared" si="1"/>
        <v>-83</v>
      </c>
      <c r="T16" s="1">
        <f t="shared" si="2"/>
        <v>-78</v>
      </c>
      <c r="U16" s="1">
        <f t="shared" si="3"/>
        <v>-80</v>
      </c>
      <c r="V16" s="1">
        <f t="shared" si="4"/>
        <v>-79.5</v>
      </c>
      <c r="W16" s="1">
        <f t="shared" si="5"/>
        <v>0.5</v>
      </c>
      <c r="X16" s="1">
        <f t="shared" si="6"/>
        <v>1.5</v>
      </c>
      <c r="Y16" s="1">
        <f t="shared" si="7"/>
        <v>3.5</v>
      </c>
    </row>
    <row r="17" spans="1:25" s="21" customFormat="1" x14ac:dyDescent="0.25">
      <c r="A17" s="18" t="s">
        <v>173</v>
      </c>
      <c r="B17" s="19" t="s">
        <v>159</v>
      </c>
      <c r="C17" s="20">
        <v>-85</v>
      </c>
      <c r="D17" s="20">
        <v>-81</v>
      </c>
      <c r="E17" s="20">
        <v>-84</v>
      </c>
      <c r="F17" s="20">
        <v>-85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4</v>
      </c>
      <c r="S17" s="20">
        <f t="shared" si="1"/>
        <v>-85</v>
      </c>
      <c r="T17" s="20">
        <f t="shared" si="2"/>
        <v>-81</v>
      </c>
      <c r="U17" s="20">
        <f t="shared" si="3"/>
        <v>-83.75</v>
      </c>
      <c r="V17" s="20">
        <f t="shared" si="4"/>
        <v>-84.5</v>
      </c>
      <c r="W17" s="20">
        <f t="shared" si="5"/>
        <v>0.75</v>
      </c>
      <c r="X17" s="20">
        <f t="shared" si="6"/>
        <v>3.5</v>
      </c>
      <c r="Y17" s="20">
        <f t="shared" si="7"/>
        <v>0.5</v>
      </c>
    </row>
    <row r="18" spans="1:25" x14ac:dyDescent="0.25">
      <c r="A18" s="3" t="s">
        <v>187</v>
      </c>
      <c r="B18" s="5" t="s">
        <v>134</v>
      </c>
      <c r="C18" s="1">
        <v>-74</v>
      </c>
      <c r="D18" s="1">
        <v>-67</v>
      </c>
      <c r="E18" s="1">
        <v>-66</v>
      </c>
      <c r="F18" s="1">
        <v>-77</v>
      </c>
      <c r="G18" s="1">
        <v>-72</v>
      </c>
      <c r="H18" s="1">
        <v>-73</v>
      </c>
      <c r="I18" s="1">
        <v>-71</v>
      </c>
      <c r="J18" s="1">
        <v>-64</v>
      </c>
      <c r="K18" s="1"/>
      <c r="L18" s="1"/>
      <c r="M18" s="1"/>
      <c r="N18" s="1"/>
      <c r="O18" s="1"/>
      <c r="P18" s="1"/>
      <c r="Q18" s="1"/>
      <c r="R18" s="1">
        <f t="shared" si="0"/>
        <v>8</v>
      </c>
      <c r="S18" s="1">
        <f t="shared" si="1"/>
        <v>-77</v>
      </c>
      <c r="T18" s="1">
        <f t="shared" si="2"/>
        <v>-64</v>
      </c>
      <c r="U18" s="1">
        <f t="shared" si="3"/>
        <v>-70.5</v>
      </c>
      <c r="V18" s="1">
        <f t="shared" si="4"/>
        <v>-71.5</v>
      </c>
      <c r="W18" s="1">
        <f t="shared" si="5"/>
        <v>1</v>
      </c>
      <c r="X18" s="1">
        <f t="shared" si="6"/>
        <v>7.5</v>
      </c>
      <c r="Y18" s="1">
        <f t="shared" si="7"/>
        <v>5.5</v>
      </c>
    </row>
    <row r="19" spans="1:25" x14ac:dyDescent="0.25">
      <c r="A19" s="3" t="s">
        <v>187</v>
      </c>
      <c r="B19" s="5" t="s">
        <v>135</v>
      </c>
      <c r="C19" s="1">
        <v>-62</v>
      </c>
      <c r="D19" s="1">
        <v>-67</v>
      </c>
      <c r="E19" s="1">
        <v>-66</v>
      </c>
      <c r="F19" s="1">
        <v>-52</v>
      </c>
      <c r="G19" s="1">
        <v>-53</v>
      </c>
      <c r="H19" s="1">
        <v>-53</v>
      </c>
      <c r="I19" s="1">
        <v>-64</v>
      </c>
      <c r="J19" s="1">
        <v>-64</v>
      </c>
      <c r="K19" s="1">
        <v>-66</v>
      </c>
      <c r="L19" s="1"/>
      <c r="M19" s="1"/>
      <c r="N19" s="1"/>
      <c r="O19" s="1"/>
      <c r="P19" s="1"/>
      <c r="Q19" s="1"/>
      <c r="R19" s="1">
        <f t="shared" si="0"/>
        <v>9</v>
      </c>
      <c r="S19" s="1">
        <f t="shared" si="1"/>
        <v>-67</v>
      </c>
      <c r="T19" s="1">
        <f t="shared" si="2"/>
        <v>-52</v>
      </c>
      <c r="U19" s="1">
        <f t="shared" si="3"/>
        <v>-60.777777777777779</v>
      </c>
      <c r="V19" s="1">
        <f t="shared" si="4"/>
        <v>-64</v>
      </c>
      <c r="W19" s="1">
        <f t="shared" si="5"/>
        <v>3.2222222222222214</v>
      </c>
      <c r="X19" s="1">
        <f t="shared" si="6"/>
        <v>12</v>
      </c>
      <c r="Y19" s="1">
        <f t="shared" si="7"/>
        <v>3</v>
      </c>
    </row>
    <row r="20" spans="1:25" x14ac:dyDescent="0.25">
      <c r="A20" s="3" t="s">
        <v>187</v>
      </c>
      <c r="B20" s="5" t="s">
        <v>146</v>
      </c>
      <c r="C20" s="1">
        <v>-88</v>
      </c>
      <c r="D20" s="1">
        <v>-87</v>
      </c>
      <c r="E20" s="1">
        <v>-87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>
        <f t="shared" si="0"/>
        <v>3</v>
      </c>
      <c r="S20" s="1">
        <f t="shared" si="1"/>
        <v>-88</v>
      </c>
      <c r="T20" s="1">
        <f t="shared" si="2"/>
        <v>-87</v>
      </c>
      <c r="U20" s="1">
        <f t="shared" si="3"/>
        <v>-87.333333333333329</v>
      </c>
      <c r="V20" s="1">
        <f t="shared" si="4"/>
        <v>-87</v>
      </c>
      <c r="W20" s="1">
        <f t="shared" si="5"/>
        <v>0.3333333333333286</v>
      </c>
      <c r="X20" s="1">
        <f t="shared" si="6"/>
        <v>0</v>
      </c>
      <c r="Y20" s="1">
        <f t="shared" si="7"/>
        <v>1</v>
      </c>
    </row>
    <row r="21" spans="1:25" x14ac:dyDescent="0.25">
      <c r="A21" s="3" t="s">
        <v>187</v>
      </c>
      <c r="B21" s="5" t="s">
        <v>148</v>
      </c>
      <c r="C21" s="1">
        <v>-87</v>
      </c>
      <c r="D21" s="1">
        <v>-87</v>
      </c>
      <c r="E21" s="1">
        <v>-88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f t="shared" si="0"/>
        <v>3</v>
      </c>
      <c r="S21" s="1">
        <f t="shared" si="1"/>
        <v>-88</v>
      </c>
      <c r="T21" s="1">
        <f t="shared" si="2"/>
        <v>-87</v>
      </c>
      <c r="U21" s="1">
        <f t="shared" si="3"/>
        <v>-87.333333333333329</v>
      </c>
      <c r="V21" s="1">
        <f t="shared" si="4"/>
        <v>-87</v>
      </c>
      <c r="W21" s="1">
        <f t="shared" si="5"/>
        <v>0.3333333333333286</v>
      </c>
      <c r="X21" s="1">
        <f t="shared" si="6"/>
        <v>0</v>
      </c>
      <c r="Y21" s="1">
        <f t="shared" si="7"/>
        <v>1</v>
      </c>
    </row>
    <row r="22" spans="1:25" x14ac:dyDescent="0.25">
      <c r="A22" s="3" t="s">
        <v>187</v>
      </c>
      <c r="B22" s="5" t="s">
        <v>159</v>
      </c>
      <c r="C22" s="1">
        <v>-68</v>
      </c>
      <c r="D22" s="1">
        <v>-69</v>
      </c>
      <c r="E22" s="1">
        <v>-71</v>
      </c>
      <c r="F22" s="1">
        <v>-72</v>
      </c>
      <c r="G22" s="1">
        <v>-72</v>
      </c>
      <c r="H22" s="1">
        <v>-71</v>
      </c>
      <c r="I22" s="1">
        <v>-72</v>
      </c>
      <c r="J22" s="1">
        <v>-71</v>
      </c>
      <c r="K22" s="1">
        <v>-72</v>
      </c>
      <c r="L22" s="1">
        <v>-71</v>
      </c>
      <c r="M22" s="1">
        <v>-73</v>
      </c>
      <c r="N22" s="1">
        <v>-72</v>
      </c>
      <c r="O22" s="1">
        <v>-72</v>
      </c>
      <c r="P22" s="1"/>
      <c r="Q22" s="1"/>
      <c r="R22" s="1">
        <f t="shared" si="0"/>
        <v>13</v>
      </c>
      <c r="S22" s="1">
        <f t="shared" si="1"/>
        <v>-73</v>
      </c>
      <c r="T22" s="1">
        <f t="shared" si="2"/>
        <v>-68</v>
      </c>
      <c r="U22" s="1">
        <f t="shared" si="3"/>
        <v>-71.230769230769226</v>
      </c>
      <c r="V22" s="1">
        <f t="shared" si="4"/>
        <v>-72</v>
      </c>
      <c r="W22" s="1">
        <f t="shared" si="5"/>
        <v>0.7692307692307736</v>
      </c>
      <c r="X22" s="1">
        <f t="shared" si="6"/>
        <v>4</v>
      </c>
      <c r="Y22" s="1">
        <f t="shared" si="7"/>
        <v>1</v>
      </c>
    </row>
    <row r="23" spans="1:25" s="21" customFormat="1" x14ac:dyDescent="0.25">
      <c r="A23" s="18" t="s">
        <v>187</v>
      </c>
      <c r="B23" s="19" t="s">
        <v>160</v>
      </c>
      <c r="C23" s="20">
        <v>-87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1</v>
      </c>
      <c r="S23" s="20">
        <f t="shared" si="1"/>
        <v>-87</v>
      </c>
      <c r="T23" s="20">
        <f t="shared" si="2"/>
        <v>-87</v>
      </c>
      <c r="U23" s="20">
        <f t="shared" si="3"/>
        <v>-87</v>
      </c>
      <c r="V23" s="20">
        <f t="shared" si="4"/>
        <v>-87</v>
      </c>
      <c r="W23" s="20">
        <f t="shared" si="5"/>
        <v>0</v>
      </c>
      <c r="X23" s="20">
        <f t="shared" si="6"/>
        <v>0</v>
      </c>
      <c r="Y23" s="20">
        <f t="shared" si="7"/>
        <v>0</v>
      </c>
    </row>
    <row r="24" spans="1:25" x14ac:dyDescent="0.25">
      <c r="A24" s="3" t="s">
        <v>174</v>
      </c>
      <c r="B24" s="5" t="s">
        <v>134</v>
      </c>
      <c r="C24" s="1">
        <v>-77</v>
      </c>
      <c r="D24" s="1">
        <v>-74</v>
      </c>
      <c r="E24" s="1">
        <v>-76</v>
      </c>
      <c r="F24" s="1">
        <v>-74</v>
      </c>
      <c r="G24" s="1">
        <v>-71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f t="shared" si="0"/>
        <v>5</v>
      </c>
      <c r="S24" s="1">
        <f t="shared" si="1"/>
        <v>-77</v>
      </c>
      <c r="T24" s="1">
        <f t="shared" si="2"/>
        <v>-71</v>
      </c>
      <c r="U24" s="1">
        <f t="shared" si="3"/>
        <v>-74.400000000000006</v>
      </c>
      <c r="V24" s="1">
        <f t="shared" si="4"/>
        <v>-74</v>
      </c>
      <c r="W24" s="1">
        <f t="shared" si="5"/>
        <v>0.40000000000000568</v>
      </c>
      <c r="X24" s="1">
        <f t="shared" si="6"/>
        <v>3</v>
      </c>
      <c r="Y24" s="1">
        <f t="shared" si="7"/>
        <v>3</v>
      </c>
    </row>
    <row r="25" spans="1:25" x14ac:dyDescent="0.25">
      <c r="A25" s="3" t="s">
        <v>174</v>
      </c>
      <c r="B25" s="5" t="s">
        <v>135</v>
      </c>
      <c r="C25" s="1">
        <v>-49</v>
      </c>
      <c r="D25" s="1">
        <v>-59</v>
      </c>
      <c r="E25" s="1">
        <v>-60</v>
      </c>
      <c r="F25" s="1">
        <v>-51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>
        <f t="shared" si="0"/>
        <v>4</v>
      </c>
      <c r="S25" s="1">
        <f t="shared" si="1"/>
        <v>-60</v>
      </c>
      <c r="T25" s="1">
        <f t="shared" si="2"/>
        <v>-49</v>
      </c>
      <c r="U25" s="1">
        <f t="shared" si="3"/>
        <v>-54.75</v>
      </c>
      <c r="V25" s="1">
        <f t="shared" si="4"/>
        <v>-55</v>
      </c>
      <c r="W25" s="1">
        <f t="shared" si="5"/>
        <v>0.25</v>
      </c>
      <c r="X25" s="1">
        <f t="shared" si="6"/>
        <v>6</v>
      </c>
      <c r="Y25" s="1">
        <f t="shared" si="7"/>
        <v>5</v>
      </c>
    </row>
    <row r="26" spans="1:25" x14ac:dyDescent="0.25">
      <c r="A26" s="3" t="s">
        <v>174</v>
      </c>
      <c r="B26" s="5" t="s">
        <v>146</v>
      </c>
      <c r="C26" s="1">
        <v>-81</v>
      </c>
      <c r="D26" s="1">
        <v>-87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>
        <f t="shared" si="0"/>
        <v>2</v>
      </c>
      <c r="S26" s="1">
        <f t="shared" si="1"/>
        <v>-87</v>
      </c>
      <c r="T26" s="1">
        <f t="shared" si="2"/>
        <v>-81</v>
      </c>
      <c r="U26" s="1">
        <f t="shared" si="3"/>
        <v>-84</v>
      </c>
      <c r="V26" s="1">
        <f t="shared" si="4"/>
        <v>-84</v>
      </c>
      <c r="W26" s="1">
        <f t="shared" si="5"/>
        <v>0</v>
      </c>
      <c r="X26" s="1">
        <f t="shared" si="6"/>
        <v>3</v>
      </c>
      <c r="Y26" s="1">
        <f t="shared" si="7"/>
        <v>3</v>
      </c>
    </row>
    <row r="27" spans="1:25" x14ac:dyDescent="0.25">
      <c r="A27" s="3" t="s">
        <v>174</v>
      </c>
      <c r="B27" s="5" t="s">
        <v>148</v>
      </c>
      <c r="C27" s="1">
        <v>-81</v>
      </c>
      <c r="D27" s="1">
        <v>-79</v>
      </c>
      <c r="E27" s="1">
        <v>-81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>
        <f t="shared" si="0"/>
        <v>3</v>
      </c>
      <c r="S27" s="1">
        <f t="shared" si="1"/>
        <v>-81</v>
      </c>
      <c r="T27" s="1">
        <f t="shared" si="2"/>
        <v>-79</v>
      </c>
      <c r="U27" s="1">
        <f t="shared" si="3"/>
        <v>-80.333333333333329</v>
      </c>
      <c r="V27" s="1">
        <f t="shared" si="4"/>
        <v>-81</v>
      </c>
      <c r="W27" s="1">
        <f t="shared" si="5"/>
        <v>0.6666666666666714</v>
      </c>
      <c r="X27" s="1">
        <f t="shared" si="6"/>
        <v>2</v>
      </c>
      <c r="Y27" s="1">
        <f t="shared" si="7"/>
        <v>0</v>
      </c>
    </row>
    <row r="28" spans="1:25" x14ac:dyDescent="0.25">
      <c r="A28" s="3" t="s">
        <v>174</v>
      </c>
      <c r="B28" s="5" t="s">
        <v>159</v>
      </c>
      <c r="C28" s="1">
        <v>-77</v>
      </c>
      <c r="D28" s="1">
        <v>-72</v>
      </c>
      <c r="E28" s="1">
        <v>-75</v>
      </c>
      <c r="F28" s="1">
        <v>-76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f t="shared" si="0"/>
        <v>4</v>
      </c>
      <c r="S28" s="1">
        <f t="shared" si="1"/>
        <v>-77</v>
      </c>
      <c r="T28" s="1">
        <f t="shared" si="2"/>
        <v>-72</v>
      </c>
      <c r="U28" s="1">
        <f t="shared" si="3"/>
        <v>-75</v>
      </c>
      <c r="V28" s="1">
        <f t="shared" si="4"/>
        <v>-75.5</v>
      </c>
      <c r="W28" s="1">
        <f t="shared" si="5"/>
        <v>0.5</v>
      </c>
      <c r="X28" s="1">
        <f t="shared" si="6"/>
        <v>3.5</v>
      </c>
      <c r="Y28" s="1">
        <f t="shared" si="7"/>
        <v>1.5</v>
      </c>
    </row>
    <row r="29" spans="1:25" s="21" customFormat="1" x14ac:dyDescent="0.25">
      <c r="A29" s="18" t="s">
        <v>174</v>
      </c>
      <c r="B29" s="19" t="s">
        <v>160</v>
      </c>
      <c r="C29" s="20">
        <v>-74</v>
      </c>
      <c r="D29" s="20">
        <v>-83</v>
      </c>
      <c r="E29" s="20">
        <v>-84</v>
      </c>
      <c r="F29" s="20">
        <v>-76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>
        <f t="shared" si="0"/>
        <v>4</v>
      </c>
      <c r="S29" s="20">
        <f t="shared" si="1"/>
        <v>-84</v>
      </c>
      <c r="T29" s="20">
        <f t="shared" si="2"/>
        <v>-74</v>
      </c>
      <c r="U29" s="20">
        <f t="shared" si="3"/>
        <v>-79.25</v>
      </c>
      <c r="V29" s="20">
        <f t="shared" si="4"/>
        <v>-79.5</v>
      </c>
      <c r="W29" s="20">
        <f t="shared" si="5"/>
        <v>0.25</v>
      </c>
      <c r="X29" s="20">
        <f t="shared" si="6"/>
        <v>5.5</v>
      </c>
      <c r="Y29" s="20">
        <f t="shared" si="7"/>
        <v>4.5</v>
      </c>
    </row>
    <row r="30" spans="1:25" x14ac:dyDescent="0.25">
      <c r="A30" s="3" t="s">
        <v>188</v>
      </c>
      <c r="B30" s="5" t="s">
        <v>134</v>
      </c>
      <c r="C30" s="1">
        <v>-75</v>
      </c>
      <c r="D30" s="1">
        <v>-77</v>
      </c>
      <c r="E30" s="1">
        <v>-76</v>
      </c>
      <c r="F30" s="1">
        <v>-76</v>
      </c>
      <c r="G30" s="1">
        <v>-77</v>
      </c>
      <c r="H30" s="1">
        <v>-80</v>
      </c>
      <c r="I30" s="1">
        <v>-72</v>
      </c>
      <c r="J30" s="1">
        <v>-73</v>
      </c>
      <c r="K30" s="1">
        <v>-78</v>
      </c>
      <c r="L30" s="1"/>
      <c r="M30" s="1"/>
      <c r="N30" s="1"/>
      <c r="O30" s="1"/>
      <c r="P30" s="1"/>
      <c r="Q30" s="1"/>
      <c r="R30" s="1">
        <f t="shared" si="0"/>
        <v>9</v>
      </c>
      <c r="S30" s="1">
        <f t="shared" si="1"/>
        <v>-80</v>
      </c>
      <c r="T30" s="1">
        <f t="shared" si="2"/>
        <v>-72</v>
      </c>
      <c r="U30" s="1">
        <f t="shared" si="3"/>
        <v>-76</v>
      </c>
      <c r="V30" s="1">
        <f t="shared" si="4"/>
        <v>-76</v>
      </c>
      <c r="W30" s="1">
        <f t="shared" si="5"/>
        <v>0</v>
      </c>
      <c r="X30" s="1">
        <f t="shared" si="6"/>
        <v>4</v>
      </c>
      <c r="Y30" s="1">
        <f t="shared" si="7"/>
        <v>4</v>
      </c>
    </row>
    <row r="31" spans="1:25" x14ac:dyDescent="0.25">
      <c r="A31" s="3" t="s">
        <v>188</v>
      </c>
      <c r="B31" s="5" t="s">
        <v>135</v>
      </c>
      <c r="C31" s="1">
        <v>-38</v>
      </c>
      <c r="D31" s="1">
        <v>-38</v>
      </c>
      <c r="E31" s="1">
        <v>-40</v>
      </c>
      <c r="F31" s="1">
        <v>-35</v>
      </c>
      <c r="G31" s="1">
        <v>-42</v>
      </c>
      <c r="H31" s="1">
        <v>-41</v>
      </c>
      <c r="I31" s="1">
        <v>-44</v>
      </c>
      <c r="J31" s="1">
        <v>-41</v>
      </c>
      <c r="K31" s="1">
        <v>-44</v>
      </c>
      <c r="L31" s="1"/>
      <c r="M31" s="1"/>
      <c r="N31" s="1"/>
      <c r="O31" s="1"/>
      <c r="P31" s="1"/>
      <c r="Q31" s="1"/>
      <c r="R31" s="1">
        <f t="shared" si="0"/>
        <v>9</v>
      </c>
      <c r="S31" s="1">
        <f t="shared" si="1"/>
        <v>-44</v>
      </c>
      <c r="T31" s="1">
        <f t="shared" si="2"/>
        <v>-35</v>
      </c>
      <c r="U31" s="1">
        <f t="shared" si="3"/>
        <v>-40.333333333333336</v>
      </c>
      <c r="V31" s="1">
        <f t="shared" si="4"/>
        <v>-41</v>
      </c>
      <c r="W31" s="1">
        <f t="shared" si="5"/>
        <v>0.6666666666666643</v>
      </c>
      <c r="X31" s="1">
        <f t="shared" si="6"/>
        <v>6</v>
      </c>
      <c r="Y31" s="1">
        <f t="shared" si="7"/>
        <v>3</v>
      </c>
    </row>
    <row r="32" spans="1:25" x14ac:dyDescent="0.25">
      <c r="A32" s="3" t="s">
        <v>188</v>
      </c>
      <c r="B32" s="5" t="s">
        <v>148</v>
      </c>
      <c r="C32" s="1">
        <v>-81</v>
      </c>
      <c r="D32" s="1">
        <v>-82</v>
      </c>
      <c r="E32" s="1">
        <v>-79</v>
      </c>
      <c r="F32" s="1">
        <v>-79</v>
      </c>
      <c r="G32" s="1">
        <v>-79</v>
      </c>
      <c r="H32" s="1">
        <v>-79</v>
      </c>
      <c r="I32" s="1">
        <v>-79</v>
      </c>
      <c r="J32" s="1">
        <v>-77</v>
      </c>
      <c r="K32" s="1">
        <v>-77</v>
      </c>
      <c r="L32" s="1">
        <v>-75</v>
      </c>
      <c r="M32" s="1">
        <v>-78</v>
      </c>
      <c r="N32" s="1">
        <v>-82</v>
      </c>
      <c r="O32" s="1"/>
      <c r="P32" s="1"/>
      <c r="Q32" s="1"/>
      <c r="R32" s="1">
        <f t="shared" si="0"/>
        <v>12</v>
      </c>
      <c r="S32" s="1">
        <f t="shared" si="1"/>
        <v>-82</v>
      </c>
      <c r="T32" s="1">
        <f t="shared" si="2"/>
        <v>-75</v>
      </c>
      <c r="U32" s="1">
        <f t="shared" si="3"/>
        <v>-78.916666666666671</v>
      </c>
      <c r="V32" s="1">
        <f t="shared" si="4"/>
        <v>-79</v>
      </c>
      <c r="W32" s="1">
        <f t="shared" si="5"/>
        <v>8.3333333333328596E-2</v>
      </c>
      <c r="X32" s="1">
        <f t="shared" si="6"/>
        <v>4</v>
      </c>
      <c r="Y32" s="1">
        <f t="shared" si="7"/>
        <v>3</v>
      </c>
    </row>
    <row r="33" spans="1:25" x14ac:dyDescent="0.25">
      <c r="A33" s="3" t="s">
        <v>188</v>
      </c>
      <c r="B33" s="5" t="s">
        <v>159</v>
      </c>
      <c r="C33" s="1">
        <v>-86</v>
      </c>
      <c r="D33" s="1">
        <v>-81</v>
      </c>
      <c r="E33" s="1">
        <v>-85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>
        <f t="shared" si="0"/>
        <v>3</v>
      </c>
      <c r="S33" s="1">
        <f t="shared" si="1"/>
        <v>-86</v>
      </c>
      <c r="T33" s="1">
        <f t="shared" si="2"/>
        <v>-81</v>
      </c>
      <c r="U33" s="1">
        <f t="shared" si="3"/>
        <v>-84</v>
      </c>
      <c r="V33" s="1">
        <f t="shared" si="4"/>
        <v>-85</v>
      </c>
      <c r="W33" s="1">
        <f t="shared" si="5"/>
        <v>1</v>
      </c>
      <c r="X33" s="1">
        <f t="shared" si="6"/>
        <v>4</v>
      </c>
      <c r="Y33" s="1">
        <f t="shared" si="7"/>
        <v>1</v>
      </c>
    </row>
    <row r="34" spans="1:25" s="21" customFormat="1" x14ac:dyDescent="0.25">
      <c r="A34" s="18" t="s">
        <v>188</v>
      </c>
      <c r="B34" s="19" t="s">
        <v>160</v>
      </c>
      <c r="C34" s="20">
        <v>-72</v>
      </c>
      <c r="D34" s="20">
        <v>-71</v>
      </c>
      <c r="E34" s="20">
        <v>-68</v>
      </c>
      <c r="F34" s="20">
        <v>-69</v>
      </c>
      <c r="G34" s="20">
        <v>-70</v>
      </c>
      <c r="H34" s="20">
        <v>-71</v>
      </c>
      <c r="I34" s="20">
        <v>-72</v>
      </c>
      <c r="J34" s="20">
        <v>-76</v>
      </c>
      <c r="K34" s="20"/>
      <c r="L34" s="20"/>
      <c r="M34" s="20"/>
      <c r="N34" s="20"/>
      <c r="O34" s="20"/>
      <c r="P34" s="20"/>
      <c r="Q34" s="20"/>
      <c r="R34" s="20">
        <f t="shared" si="0"/>
        <v>8</v>
      </c>
      <c r="S34" s="20">
        <f t="shared" si="1"/>
        <v>-76</v>
      </c>
      <c r="T34" s="20">
        <f t="shared" si="2"/>
        <v>-68</v>
      </c>
      <c r="U34" s="20">
        <f t="shared" si="3"/>
        <v>-71.125</v>
      </c>
      <c r="V34" s="20">
        <f t="shared" si="4"/>
        <v>-71</v>
      </c>
      <c r="W34" s="20">
        <f t="shared" si="5"/>
        <v>0.125</v>
      </c>
      <c r="X34" s="20">
        <f t="shared" si="6"/>
        <v>3</v>
      </c>
      <c r="Y34" s="20">
        <f t="shared" si="7"/>
        <v>5</v>
      </c>
    </row>
    <row r="35" spans="1:25" x14ac:dyDescent="0.25">
      <c r="A35" s="3" t="s">
        <v>175</v>
      </c>
      <c r="B35" s="5" t="s">
        <v>134</v>
      </c>
      <c r="C35" s="1">
        <v>-86</v>
      </c>
      <c r="D35" s="1">
        <v>-88</v>
      </c>
      <c r="E35" s="1">
        <v>-88</v>
      </c>
      <c r="F35" s="1">
        <v>-83</v>
      </c>
      <c r="G35" s="1">
        <v>-83</v>
      </c>
      <c r="H35" s="1">
        <v>-73</v>
      </c>
      <c r="I35" s="1">
        <v>-76</v>
      </c>
      <c r="J35" s="1">
        <v>-79</v>
      </c>
      <c r="K35" s="1">
        <v>-79</v>
      </c>
      <c r="L35" s="1"/>
      <c r="M35" s="1"/>
      <c r="N35" s="1"/>
      <c r="O35" s="1"/>
      <c r="P35" s="1"/>
      <c r="Q35" s="1"/>
      <c r="R35" s="1">
        <f t="shared" si="0"/>
        <v>9</v>
      </c>
      <c r="S35" s="1">
        <f t="shared" si="1"/>
        <v>-88</v>
      </c>
      <c r="T35" s="1">
        <f t="shared" si="2"/>
        <v>-73</v>
      </c>
      <c r="U35" s="1">
        <f t="shared" si="3"/>
        <v>-81.666666666666671</v>
      </c>
      <c r="V35" s="1">
        <f t="shared" si="4"/>
        <v>-83</v>
      </c>
      <c r="W35" s="1">
        <f t="shared" si="5"/>
        <v>1.3333333333333286</v>
      </c>
      <c r="X35" s="1">
        <f t="shared" si="6"/>
        <v>10</v>
      </c>
      <c r="Y35" s="1">
        <f t="shared" si="7"/>
        <v>5</v>
      </c>
    </row>
    <row r="36" spans="1:25" x14ac:dyDescent="0.25">
      <c r="A36" s="3" t="s">
        <v>175</v>
      </c>
      <c r="B36" s="5" t="s">
        <v>135</v>
      </c>
      <c r="C36" s="1">
        <v>-51</v>
      </c>
      <c r="D36" s="1">
        <v>-53</v>
      </c>
      <c r="E36" s="1">
        <v>-52</v>
      </c>
      <c r="F36" s="1">
        <v>-52</v>
      </c>
      <c r="G36" s="1">
        <v>-52</v>
      </c>
      <c r="H36" s="1">
        <v>-54</v>
      </c>
      <c r="I36" s="1">
        <v>-53</v>
      </c>
      <c r="J36" s="1">
        <v>-48</v>
      </c>
      <c r="K36" s="1">
        <v>-48</v>
      </c>
      <c r="L36" s="1">
        <v>-48</v>
      </c>
      <c r="M36" s="1">
        <v>-44</v>
      </c>
      <c r="N36" s="1">
        <v>-43</v>
      </c>
      <c r="O36" s="1">
        <v>-48</v>
      </c>
      <c r="P36" s="1"/>
      <c r="Q36" s="1"/>
      <c r="R36" s="1">
        <f t="shared" si="0"/>
        <v>13</v>
      </c>
      <c r="S36" s="1">
        <f t="shared" si="1"/>
        <v>-54</v>
      </c>
      <c r="T36" s="1">
        <f t="shared" si="2"/>
        <v>-43</v>
      </c>
      <c r="U36" s="1">
        <f t="shared" si="3"/>
        <v>-49.692307692307693</v>
      </c>
      <c r="V36" s="1">
        <f t="shared" si="4"/>
        <v>-51</v>
      </c>
      <c r="W36" s="1">
        <f t="shared" si="5"/>
        <v>1.3076923076923066</v>
      </c>
      <c r="X36" s="1">
        <f t="shared" si="6"/>
        <v>8</v>
      </c>
      <c r="Y36" s="1">
        <f t="shared" si="7"/>
        <v>3</v>
      </c>
    </row>
    <row r="37" spans="1:25" x14ac:dyDescent="0.25">
      <c r="A37" s="3" t="s">
        <v>175</v>
      </c>
      <c r="B37" s="5" t="s">
        <v>148</v>
      </c>
      <c r="C37" s="1">
        <v>-88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 t="shared" si="0"/>
        <v>1</v>
      </c>
      <c r="S37" s="1">
        <f t="shared" si="1"/>
        <v>-88</v>
      </c>
      <c r="T37" s="1">
        <f t="shared" si="2"/>
        <v>-88</v>
      </c>
      <c r="U37" s="1">
        <f t="shared" si="3"/>
        <v>-88</v>
      </c>
      <c r="V37" s="1">
        <f t="shared" si="4"/>
        <v>-88</v>
      </c>
      <c r="W37" s="1">
        <f t="shared" si="5"/>
        <v>0</v>
      </c>
      <c r="X37" s="1">
        <f t="shared" si="6"/>
        <v>0</v>
      </c>
      <c r="Y37" s="1">
        <f t="shared" si="7"/>
        <v>0</v>
      </c>
    </row>
    <row r="38" spans="1:25" s="21" customFormat="1" x14ac:dyDescent="0.25">
      <c r="A38" s="18" t="s">
        <v>175</v>
      </c>
      <c r="B38" s="19" t="s">
        <v>160</v>
      </c>
      <c r="C38" s="20">
        <v>-85</v>
      </c>
      <c r="D38" s="20">
        <v>-86</v>
      </c>
      <c r="E38" s="20">
        <v>-88</v>
      </c>
      <c r="F38" s="20">
        <v>-86</v>
      </c>
      <c r="G38" s="20">
        <v>-87</v>
      </c>
      <c r="H38" s="20">
        <v>-86</v>
      </c>
      <c r="I38" s="20">
        <v>-84</v>
      </c>
      <c r="J38" s="20"/>
      <c r="K38" s="20"/>
      <c r="L38" s="20"/>
      <c r="M38" s="20"/>
      <c r="N38" s="20"/>
      <c r="O38" s="20"/>
      <c r="P38" s="20"/>
      <c r="Q38" s="20"/>
      <c r="R38" s="20">
        <f t="shared" si="0"/>
        <v>7</v>
      </c>
      <c r="S38" s="20">
        <f t="shared" si="1"/>
        <v>-88</v>
      </c>
      <c r="T38" s="20">
        <f t="shared" si="2"/>
        <v>-84</v>
      </c>
      <c r="U38" s="20">
        <f t="shared" si="3"/>
        <v>-86</v>
      </c>
      <c r="V38" s="20">
        <f t="shared" si="4"/>
        <v>-86</v>
      </c>
      <c r="W38" s="20">
        <f t="shared" si="5"/>
        <v>0</v>
      </c>
      <c r="X38" s="20">
        <f t="shared" si="6"/>
        <v>2</v>
      </c>
      <c r="Y38" s="20">
        <f t="shared" si="7"/>
        <v>2</v>
      </c>
    </row>
    <row r="39" spans="1:25" x14ac:dyDescent="0.25">
      <c r="A39" s="3" t="s">
        <v>189</v>
      </c>
      <c r="B39" s="5" t="s">
        <v>134</v>
      </c>
      <c r="C39" s="1">
        <v>-83</v>
      </c>
      <c r="D39" s="1">
        <v>-87</v>
      </c>
      <c r="E39" s="1">
        <v>-84</v>
      </c>
      <c r="F39" s="1">
        <v>-85</v>
      </c>
      <c r="G39" s="1">
        <v>-84</v>
      </c>
      <c r="H39" s="1">
        <v>-78</v>
      </c>
      <c r="I39" s="1">
        <v>-78</v>
      </c>
      <c r="J39" s="1">
        <v>-78</v>
      </c>
      <c r="K39" s="1"/>
      <c r="L39" s="1"/>
      <c r="M39" s="1"/>
      <c r="N39" s="1"/>
      <c r="O39" s="1"/>
      <c r="P39" s="1"/>
      <c r="Q39" s="1"/>
      <c r="R39" s="1">
        <f t="shared" si="0"/>
        <v>8</v>
      </c>
      <c r="S39" s="1">
        <f t="shared" si="1"/>
        <v>-87</v>
      </c>
      <c r="T39" s="1">
        <f t="shared" si="2"/>
        <v>-78</v>
      </c>
      <c r="U39" s="1">
        <f t="shared" si="3"/>
        <v>-82.125</v>
      </c>
      <c r="V39" s="1">
        <f t="shared" si="4"/>
        <v>-83.5</v>
      </c>
      <c r="W39" s="1">
        <f t="shared" si="5"/>
        <v>1.375</v>
      </c>
      <c r="X39" s="1">
        <f t="shared" si="6"/>
        <v>5.5</v>
      </c>
      <c r="Y39" s="1">
        <f t="shared" si="7"/>
        <v>3.5</v>
      </c>
    </row>
    <row r="40" spans="1:25" x14ac:dyDescent="0.25">
      <c r="A40" s="3" t="s">
        <v>189</v>
      </c>
      <c r="B40" s="5" t="s">
        <v>135</v>
      </c>
      <c r="C40" s="1">
        <v>-56</v>
      </c>
      <c r="D40" s="1">
        <v>-60</v>
      </c>
      <c r="E40" s="1">
        <v>-62</v>
      </c>
      <c r="F40" s="1">
        <v>-56</v>
      </c>
      <c r="G40" s="1">
        <v>-55</v>
      </c>
      <c r="H40" s="1">
        <v>-59</v>
      </c>
      <c r="I40" s="1">
        <v>-63</v>
      </c>
      <c r="J40" s="1">
        <v>-52</v>
      </c>
      <c r="K40" s="1">
        <v>-51</v>
      </c>
      <c r="L40" s="1"/>
      <c r="M40" s="1"/>
      <c r="N40" s="1"/>
      <c r="O40" s="1"/>
      <c r="P40" s="1"/>
      <c r="Q40" s="1"/>
      <c r="R40" s="1">
        <f t="shared" si="0"/>
        <v>9</v>
      </c>
      <c r="S40" s="1">
        <f t="shared" si="1"/>
        <v>-63</v>
      </c>
      <c r="T40" s="1">
        <f t="shared" si="2"/>
        <v>-51</v>
      </c>
      <c r="U40" s="1">
        <f t="shared" si="3"/>
        <v>-57.111111111111114</v>
      </c>
      <c r="V40" s="1">
        <f t="shared" si="4"/>
        <v>-56</v>
      </c>
      <c r="W40" s="1">
        <f t="shared" si="5"/>
        <v>1.1111111111111143</v>
      </c>
      <c r="X40" s="1">
        <f t="shared" si="6"/>
        <v>5</v>
      </c>
      <c r="Y40" s="1">
        <f t="shared" si="7"/>
        <v>7</v>
      </c>
    </row>
    <row r="41" spans="1:25" s="21" customFormat="1" x14ac:dyDescent="0.25">
      <c r="A41" s="18" t="s">
        <v>189</v>
      </c>
      <c r="B41" s="19" t="s">
        <v>160</v>
      </c>
      <c r="C41" s="20">
        <v>-86</v>
      </c>
      <c r="D41" s="20">
        <v>-86</v>
      </c>
      <c r="E41" s="20">
        <v>-84</v>
      </c>
      <c r="F41" s="20">
        <v>-86</v>
      </c>
      <c r="G41" s="20">
        <v>-86</v>
      </c>
      <c r="H41" s="20">
        <v>-87</v>
      </c>
      <c r="I41" s="20">
        <v>-84</v>
      </c>
      <c r="J41" s="20">
        <v>-84</v>
      </c>
      <c r="K41" s="20"/>
      <c r="L41" s="20"/>
      <c r="M41" s="20"/>
      <c r="N41" s="20"/>
      <c r="O41" s="20"/>
      <c r="P41" s="20"/>
      <c r="Q41" s="20"/>
      <c r="R41" s="20">
        <f t="shared" si="0"/>
        <v>8</v>
      </c>
      <c r="S41" s="20">
        <f t="shared" si="1"/>
        <v>-87</v>
      </c>
      <c r="T41" s="20">
        <f t="shared" si="2"/>
        <v>-84</v>
      </c>
      <c r="U41" s="20">
        <f t="shared" si="3"/>
        <v>-85.375</v>
      </c>
      <c r="V41" s="20">
        <f t="shared" si="4"/>
        <v>-86</v>
      </c>
      <c r="W41" s="20">
        <f t="shared" si="5"/>
        <v>0.625</v>
      </c>
      <c r="X41" s="20">
        <f t="shared" si="6"/>
        <v>2</v>
      </c>
      <c r="Y41" s="20">
        <f t="shared" si="7"/>
        <v>1</v>
      </c>
    </row>
    <row r="42" spans="1:25" x14ac:dyDescent="0.25">
      <c r="A42" s="3" t="s">
        <v>176</v>
      </c>
      <c r="B42" s="5" t="s">
        <v>134</v>
      </c>
      <c r="C42" s="1">
        <v>-82</v>
      </c>
      <c r="D42" s="1">
        <v>-85</v>
      </c>
      <c r="E42" s="1">
        <v>-87</v>
      </c>
      <c r="F42" s="1">
        <v>-80</v>
      </c>
      <c r="G42" s="1">
        <v>-81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>
        <f t="shared" si="0"/>
        <v>5</v>
      </c>
      <c r="S42" s="1">
        <f t="shared" si="1"/>
        <v>-87</v>
      </c>
      <c r="T42" s="1">
        <f t="shared" si="2"/>
        <v>-80</v>
      </c>
      <c r="U42" s="1">
        <f t="shared" si="3"/>
        <v>-83</v>
      </c>
      <c r="V42" s="1">
        <f t="shared" si="4"/>
        <v>-82</v>
      </c>
      <c r="W42" s="1">
        <f t="shared" si="5"/>
        <v>1</v>
      </c>
      <c r="X42" s="1">
        <f t="shared" si="6"/>
        <v>2</v>
      </c>
      <c r="Y42" s="1">
        <f t="shared" si="7"/>
        <v>5</v>
      </c>
    </row>
    <row r="43" spans="1:25" s="21" customFormat="1" x14ac:dyDescent="0.25">
      <c r="A43" s="18" t="s">
        <v>176</v>
      </c>
      <c r="B43" s="19" t="s">
        <v>135</v>
      </c>
      <c r="C43" s="20">
        <v>-63</v>
      </c>
      <c r="D43" s="20">
        <v>-72</v>
      </c>
      <c r="E43" s="20">
        <v>-58</v>
      </c>
      <c r="F43" s="20">
        <v>-58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>
        <f t="shared" si="0"/>
        <v>4</v>
      </c>
      <c r="S43" s="20">
        <f t="shared" si="1"/>
        <v>-72</v>
      </c>
      <c r="T43" s="20">
        <f t="shared" si="2"/>
        <v>-58</v>
      </c>
      <c r="U43" s="20">
        <f t="shared" si="3"/>
        <v>-62.75</v>
      </c>
      <c r="V43" s="20">
        <f t="shared" si="4"/>
        <v>-60.5</v>
      </c>
      <c r="W43" s="20">
        <f t="shared" si="5"/>
        <v>2.25</v>
      </c>
      <c r="X43" s="20">
        <f t="shared" si="6"/>
        <v>2.5</v>
      </c>
      <c r="Y43" s="20">
        <f t="shared" si="7"/>
        <v>11.5</v>
      </c>
    </row>
    <row r="44" spans="1:25" x14ac:dyDescent="0.25">
      <c r="A44" s="3" t="s">
        <v>190</v>
      </c>
      <c r="B44" s="5" t="s">
        <v>134</v>
      </c>
      <c r="C44" s="1">
        <v>-87</v>
      </c>
      <c r="D44" s="1">
        <v>-84</v>
      </c>
      <c r="E44" s="1">
        <v>-84</v>
      </c>
      <c r="F44" s="1">
        <v>-90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f t="shared" si="0"/>
        <v>4</v>
      </c>
      <c r="S44" s="1">
        <f t="shared" si="1"/>
        <v>-90</v>
      </c>
      <c r="T44" s="1">
        <f t="shared" si="2"/>
        <v>-84</v>
      </c>
      <c r="U44" s="1">
        <f t="shared" si="3"/>
        <v>-86.25</v>
      </c>
      <c r="V44" s="1">
        <f t="shared" si="4"/>
        <v>-85.5</v>
      </c>
      <c r="W44" s="1">
        <f t="shared" si="5"/>
        <v>0.75</v>
      </c>
      <c r="X44" s="1">
        <f t="shared" si="6"/>
        <v>1.5</v>
      </c>
      <c r="Y44" s="1">
        <f t="shared" si="7"/>
        <v>4.5</v>
      </c>
    </row>
    <row r="45" spans="1:25" x14ac:dyDescent="0.25">
      <c r="A45" s="3" t="s">
        <v>190</v>
      </c>
      <c r="B45" s="5" t="s">
        <v>135</v>
      </c>
      <c r="C45" s="1">
        <v>-77</v>
      </c>
      <c r="D45" s="1">
        <v>-87</v>
      </c>
      <c r="E45" s="1">
        <v>-83</v>
      </c>
      <c r="F45" s="1">
        <v>-80</v>
      </c>
      <c r="G45" s="1">
        <v>-88</v>
      </c>
      <c r="H45" s="1">
        <v>-74</v>
      </c>
      <c r="I45" s="1"/>
      <c r="J45" s="1"/>
      <c r="K45" s="1"/>
      <c r="L45" s="1"/>
      <c r="M45" s="1"/>
      <c r="N45" s="1"/>
      <c r="O45" s="1"/>
      <c r="P45" s="1"/>
      <c r="Q45" s="1"/>
      <c r="R45" s="1">
        <f t="shared" si="0"/>
        <v>6</v>
      </c>
      <c r="S45" s="1">
        <f t="shared" si="1"/>
        <v>-88</v>
      </c>
      <c r="T45" s="1">
        <f t="shared" si="2"/>
        <v>-74</v>
      </c>
      <c r="U45" s="1">
        <f t="shared" si="3"/>
        <v>-81.5</v>
      </c>
      <c r="V45" s="1">
        <f t="shared" si="4"/>
        <v>-81.5</v>
      </c>
      <c r="W45" s="1">
        <f t="shared" si="5"/>
        <v>0</v>
      </c>
      <c r="X45" s="1">
        <f t="shared" si="6"/>
        <v>7.5</v>
      </c>
      <c r="Y45" s="1">
        <f t="shared" si="7"/>
        <v>6.5</v>
      </c>
    </row>
    <row r="46" spans="1:25" x14ac:dyDescent="0.25">
      <c r="A46" s="3" t="s">
        <v>190</v>
      </c>
      <c r="B46" s="5" t="s">
        <v>137</v>
      </c>
      <c r="C46" s="1">
        <v>-78</v>
      </c>
      <c r="D46" s="1">
        <v>-75</v>
      </c>
      <c r="E46" s="1">
        <v>-79</v>
      </c>
      <c r="F46" s="1">
        <v>-79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>
        <f t="shared" si="0"/>
        <v>4</v>
      </c>
      <c r="S46" s="1">
        <f t="shared" si="1"/>
        <v>-79</v>
      </c>
      <c r="T46" s="1">
        <f t="shared" si="2"/>
        <v>-75</v>
      </c>
      <c r="U46" s="1">
        <f t="shared" si="3"/>
        <v>-77.75</v>
      </c>
      <c r="V46" s="1">
        <f t="shared" si="4"/>
        <v>-78.5</v>
      </c>
      <c r="W46" s="1">
        <f t="shared" si="5"/>
        <v>0.75</v>
      </c>
      <c r="X46" s="1">
        <f t="shared" si="6"/>
        <v>3.5</v>
      </c>
      <c r="Y46" s="1">
        <f t="shared" si="7"/>
        <v>0.5</v>
      </c>
    </row>
    <row r="47" spans="1:25" s="21" customFormat="1" x14ac:dyDescent="0.25">
      <c r="A47" s="18" t="s">
        <v>190</v>
      </c>
      <c r="B47" s="19" t="s">
        <v>161</v>
      </c>
      <c r="C47" s="20">
        <v>-84</v>
      </c>
      <c r="D47" s="20">
        <v>-80</v>
      </c>
      <c r="E47" s="20">
        <v>-86</v>
      </c>
      <c r="F47" s="20">
        <v>-87</v>
      </c>
      <c r="G47" s="20">
        <v>-84</v>
      </c>
      <c r="H47" s="20">
        <v>-85</v>
      </c>
      <c r="I47" s="20">
        <v>-86</v>
      </c>
      <c r="J47" s="20">
        <v>-82</v>
      </c>
      <c r="K47" s="20">
        <v>-82</v>
      </c>
      <c r="L47" s="20">
        <v>-82</v>
      </c>
      <c r="M47" s="20"/>
      <c r="N47" s="20"/>
      <c r="O47" s="20"/>
      <c r="P47" s="20"/>
      <c r="Q47" s="20"/>
      <c r="R47" s="20">
        <f t="shared" si="0"/>
        <v>10</v>
      </c>
      <c r="S47" s="20">
        <f t="shared" si="1"/>
        <v>-87</v>
      </c>
      <c r="T47" s="20">
        <f t="shared" si="2"/>
        <v>-80</v>
      </c>
      <c r="U47" s="20">
        <f t="shared" si="3"/>
        <v>-83.8</v>
      </c>
      <c r="V47" s="20">
        <f t="shared" si="4"/>
        <v>-84</v>
      </c>
      <c r="W47" s="20">
        <f t="shared" si="5"/>
        <v>0.20000000000000284</v>
      </c>
      <c r="X47" s="20">
        <f t="shared" si="6"/>
        <v>4</v>
      </c>
      <c r="Y47" s="20">
        <f t="shared" si="7"/>
        <v>3</v>
      </c>
    </row>
    <row r="48" spans="1:25" x14ac:dyDescent="0.25">
      <c r="A48" s="3" t="s">
        <v>177</v>
      </c>
      <c r="B48" s="5" t="s">
        <v>137</v>
      </c>
      <c r="C48" s="1">
        <v>-76</v>
      </c>
      <c r="D48" s="1">
        <v>-76</v>
      </c>
      <c r="E48" s="1">
        <v>-73</v>
      </c>
      <c r="F48" s="1">
        <v>-72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>
        <f t="shared" si="0"/>
        <v>4</v>
      </c>
      <c r="S48" s="1">
        <f t="shared" si="1"/>
        <v>-76</v>
      </c>
      <c r="T48" s="1">
        <f t="shared" si="2"/>
        <v>-72</v>
      </c>
      <c r="U48" s="1">
        <f t="shared" si="3"/>
        <v>-74.25</v>
      </c>
      <c r="V48" s="1">
        <f t="shared" si="4"/>
        <v>-74.5</v>
      </c>
      <c r="W48" s="1">
        <f t="shared" si="5"/>
        <v>0.25</v>
      </c>
      <c r="X48" s="1">
        <f t="shared" si="6"/>
        <v>2.5</v>
      </c>
      <c r="Y48" s="1">
        <f t="shared" si="7"/>
        <v>1.5</v>
      </c>
    </row>
    <row r="49" spans="1:25" x14ac:dyDescent="0.25">
      <c r="A49" s="3" t="s">
        <v>177</v>
      </c>
      <c r="B49" s="5" t="s">
        <v>138</v>
      </c>
      <c r="C49" s="1">
        <v>-88</v>
      </c>
      <c r="D49" s="1">
        <v>-86</v>
      </c>
      <c r="E49" s="1">
        <v>-87</v>
      </c>
      <c r="F49" s="1">
        <v>-85</v>
      </c>
      <c r="G49" s="1">
        <v>-80</v>
      </c>
      <c r="H49" s="1">
        <v>-87</v>
      </c>
      <c r="I49" s="1"/>
      <c r="J49" s="1"/>
      <c r="K49" s="1"/>
      <c r="L49" s="1"/>
      <c r="M49" s="1"/>
      <c r="N49" s="1"/>
      <c r="O49" s="1"/>
      <c r="P49" s="1"/>
      <c r="Q49" s="1"/>
      <c r="R49" s="1">
        <f t="shared" si="0"/>
        <v>6</v>
      </c>
      <c r="S49" s="1">
        <f t="shared" si="1"/>
        <v>-88</v>
      </c>
      <c r="T49" s="1">
        <f t="shared" si="2"/>
        <v>-80</v>
      </c>
      <c r="U49" s="1">
        <f t="shared" si="3"/>
        <v>-85.5</v>
      </c>
      <c r="V49" s="1">
        <f t="shared" si="4"/>
        <v>-86.5</v>
      </c>
      <c r="W49" s="1">
        <f t="shared" si="5"/>
        <v>1</v>
      </c>
      <c r="X49" s="1">
        <f t="shared" si="6"/>
        <v>6.5</v>
      </c>
      <c r="Y49" s="1">
        <f t="shared" si="7"/>
        <v>1.5</v>
      </c>
    </row>
    <row r="50" spans="1:25" x14ac:dyDescent="0.25">
      <c r="A50" s="3" t="s">
        <v>177</v>
      </c>
      <c r="B50" s="5" t="s">
        <v>150</v>
      </c>
      <c r="C50" s="1">
        <v>-71</v>
      </c>
      <c r="D50" s="1">
        <v>-71</v>
      </c>
      <c r="E50" s="1">
        <v>-71</v>
      </c>
      <c r="F50" s="1">
        <v>-72</v>
      </c>
      <c r="G50" s="1">
        <v>-65</v>
      </c>
      <c r="H50" s="1">
        <v>-65</v>
      </c>
      <c r="I50" s="1">
        <v>-73</v>
      </c>
      <c r="J50" s="1">
        <v>-75</v>
      </c>
      <c r="K50" s="1">
        <v>-75</v>
      </c>
      <c r="L50" s="1"/>
      <c r="M50" s="1"/>
      <c r="N50" s="1"/>
      <c r="O50" s="1"/>
      <c r="P50" s="1"/>
      <c r="Q50" s="1"/>
      <c r="R50" s="1">
        <f t="shared" si="0"/>
        <v>9</v>
      </c>
      <c r="S50" s="1">
        <f t="shared" si="1"/>
        <v>-75</v>
      </c>
      <c r="T50" s="1">
        <f t="shared" si="2"/>
        <v>-65</v>
      </c>
      <c r="U50" s="1">
        <f t="shared" si="3"/>
        <v>-70.888888888888886</v>
      </c>
      <c r="V50" s="1">
        <f t="shared" si="4"/>
        <v>-71</v>
      </c>
      <c r="W50" s="1">
        <f t="shared" si="5"/>
        <v>0.11111111111111427</v>
      </c>
      <c r="X50" s="1">
        <f t="shared" si="6"/>
        <v>6</v>
      </c>
      <c r="Y50" s="1">
        <f t="shared" si="7"/>
        <v>4</v>
      </c>
    </row>
    <row r="51" spans="1:25" x14ac:dyDescent="0.25">
      <c r="A51" s="3" t="s">
        <v>177</v>
      </c>
      <c r="B51" s="5" t="s">
        <v>151</v>
      </c>
      <c r="C51" s="1">
        <v>-87</v>
      </c>
      <c r="D51" s="1">
        <v>-90</v>
      </c>
      <c r="E51" s="1">
        <v>-88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>
        <f t="shared" si="0"/>
        <v>3</v>
      </c>
      <c r="S51" s="1">
        <f t="shared" si="1"/>
        <v>-90</v>
      </c>
      <c r="T51" s="1">
        <f t="shared" si="2"/>
        <v>-87</v>
      </c>
      <c r="U51" s="1">
        <f t="shared" si="3"/>
        <v>-88.333333333333329</v>
      </c>
      <c r="V51" s="1">
        <f t="shared" si="4"/>
        <v>-88</v>
      </c>
      <c r="W51" s="1">
        <f t="shared" si="5"/>
        <v>0.3333333333333286</v>
      </c>
      <c r="X51" s="1">
        <f t="shared" si="6"/>
        <v>1</v>
      </c>
      <c r="Y51" s="1">
        <f t="shared" si="7"/>
        <v>2</v>
      </c>
    </row>
    <row r="52" spans="1:25" s="21" customFormat="1" x14ac:dyDescent="0.25">
      <c r="A52" s="18" t="s">
        <v>177</v>
      </c>
      <c r="B52" s="19" t="s">
        <v>161</v>
      </c>
      <c r="C52" s="20">
        <v>-74</v>
      </c>
      <c r="D52" s="20">
        <v>-72</v>
      </c>
      <c r="E52" s="20">
        <v>-67</v>
      </c>
      <c r="F52" s="20">
        <v>-75</v>
      </c>
      <c r="G52" s="20">
        <v>-75</v>
      </c>
      <c r="H52" s="20">
        <v>-70</v>
      </c>
      <c r="I52" s="20">
        <v>-72</v>
      </c>
      <c r="J52" s="20">
        <v>-73</v>
      </c>
      <c r="K52" s="20">
        <v>-67</v>
      </c>
      <c r="L52" s="20">
        <v>-68</v>
      </c>
      <c r="M52" s="20"/>
      <c r="N52" s="20"/>
      <c r="O52" s="20"/>
      <c r="P52" s="20"/>
      <c r="Q52" s="20"/>
      <c r="R52" s="20">
        <f t="shared" si="0"/>
        <v>10</v>
      </c>
      <c r="S52" s="20">
        <f t="shared" si="1"/>
        <v>-75</v>
      </c>
      <c r="T52" s="20">
        <f t="shared" si="2"/>
        <v>-67</v>
      </c>
      <c r="U52" s="20">
        <f t="shared" si="3"/>
        <v>-71.3</v>
      </c>
      <c r="V52" s="20">
        <f t="shared" si="4"/>
        <v>-72</v>
      </c>
      <c r="W52" s="20">
        <f t="shared" si="5"/>
        <v>0.70000000000000284</v>
      </c>
      <c r="X52" s="20">
        <f t="shared" si="6"/>
        <v>5</v>
      </c>
      <c r="Y52" s="20">
        <f t="shared" si="7"/>
        <v>3</v>
      </c>
    </row>
    <row r="53" spans="1:25" x14ac:dyDescent="0.25">
      <c r="A53" s="3" t="s">
        <v>178</v>
      </c>
      <c r="B53" s="5" t="s">
        <v>137</v>
      </c>
      <c r="C53" s="1">
        <v>-50</v>
      </c>
      <c r="D53" s="1">
        <v>-56</v>
      </c>
      <c r="E53" s="1">
        <v>-55</v>
      </c>
      <c r="F53" s="1">
        <v>-54</v>
      </c>
      <c r="G53" s="1">
        <v>-55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f t="shared" si="0"/>
        <v>5</v>
      </c>
      <c r="S53" s="1">
        <f t="shared" si="1"/>
        <v>-56</v>
      </c>
      <c r="T53" s="1">
        <f t="shared" si="2"/>
        <v>-50</v>
      </c>
      <c r="U53" s="1">
        <f t="shared" si="3"/>
        <v>-54</v>
      </c>
      <c r="V53" s="1">
        <f t="shared" si="4"/>
        <v>-55</v>
      </c>
      <c r="W53" s="1">
        <f t="shared" si="5"/>
        <v>1</v>
      </c>
      <c r="X53" s="1">
        <f t="shared" si="6"/>
        <v>5</v>
      </c>
      <c r="Y53" s="1">
        <f t="shared" si="7"/>
        <v>1</v>
      </c>
    </row>
    <row r="54" spans="1:25" x14ac:dyDescent="0.25">
      <c r="A54" s="3" t="s">
        <v>178</v>
      </c>
      <c r="B54" s="5" t="s">
        <v>138</v>
      </c>
      <c r="C54" s="1">
        <v>-68</v>
      </c>
      <c r="D54" s="1">
        <v>-69</v>
      </c>
      <c r="E54" s="1">
        <v>-80</v>
      </c>
      <c r="F54" s="1">
        <v>-77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f t="shared" si="0"/>
        <v>4</v>
      </c>
      <c r="S54" s="1">
        <f t="shared" si="1"/>
        <v>-80</v>
      </c>
      <c r="T54" s="1">
        <f t="shared" si="2"/>
        <v>-68</v>
      </c>
      <c r="U54" s="1">
        <f t="shared" si="3"/>
        <v>-73.5</v>
      </c>
      <c r="V54" s="1">
        <f t="shared" si="4"/>
        <v>-73</v>
      </c>
      <c r="W54" s="1">
        <f t="shared" si="5"/>
        <v>0.5</v>
      </c>
      <c r="X54" s="1">
        <f t="shared" si="6"/>
        <v>5</v>
      </c>
      <c r="Y54" s="1">
        <f t="shared" si="7"/>
        <v>7</v>
      </c>
    </row>
    <row r="55" spans="1:25" x14ac:dyDescent="0.25">
      <c r="A55" s="3" t="s">
        <v>178</v>
      </c>
      <c r="B55" s="5" t="s">
        <v>139</v>
      </c>
      <c r="C55" s="1">
        <v>-88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f t="shared" si="0"/>
        <v>1</v>
      </c>
      <c r="S55" s="1">
        <f t="shared" si="1"/>
        <v>-88</v>
      </c>
      <c r="T55" s="1">
        <f t="shared" si="2"/>
        <v>-88</v>
      </c>
      <c r="U55" s="1">
        <f t="shared" si="3"/>
        <v>-88</v>
      </c>
      <c r="V55" s="1">
        <f t="shared" si="4"/>
        <v>-88</v>
      </c>
      <c r="W55" s="1">
        <f t="shared" si="5"/>
        <v>0</v>
      </c>
      <c r="X55" s="1">
        <f t="shared" si="6"/>
        <v>0</v>
      </c>
      <c r="Y55" s="1">
        <f t="shared" si="7"/>
        <v>0</v>
      </c>
    </row>
    <row r="56" spans="1:25" x14ac:dyDescent="0.25">
      <c r="A56" s="3" t="s">
        <v>178</v>
      </c>
      <c r="B56" s="5" t="s">
        <v>150</v>
      </c>
      <c r="C56" s="1">
        <v>-78</v>
      </c>
      <c r="D56" s="1">
        <v>-78</v>
      </c>
      <c r="E56" s="1">
        <v>-78</v>
      </c>
      <c r="F56" s="1">
        <v>-82</v>
      </c>
      <c r="G56" s="1">
        <v>-80</v>
      </c>
      <c r="H56" s="1">
        <v>-79</v>
      </c>
      <c r="I56" s="1">
        <v>-83</v>
      </c>
      <c r="J56" s="1"/>
      <c r="K56" s="1"/>
      <c r="L56" s="1"/>
      <c r="M56" s="1"/>
      <c r="N56" s="1"/>
      <c r="O56" s="1"/>
      <c r="P56" s="1"/>
      <c r="Q56" s="1"/>
      <c r="R56" s="1">
        <f t="shared" si="0"/>
        <v>7</v>
      </c>
      <c r="S56" s="1">
        <f t="shared" si="1"/>
        <v>-83</v>
      </c>
      <c r="T56" s="1">
        <f t="shared" si="2"/>
        <v>-78</v>
      </c>
      <c r="U56" s="1">
        <f t="shared" si="3"/>
        <v>-79.714285714285708</v>
      </c>
      <c r="V56" s="1">
        <f t="shared" si="4"/>
        <v>-79</v>
      </c>
      <c r="W56" s="1">
        <f t="shared" si="5"/>
        <v>0.7142857142857082</v>
      </c>
      <c r="X56" s="1">
        <f t="shared" si="6"/>
        <v>1</v>
      </c>
      <c r="Y56" s="1">
        <f t="shared" si="7"/>
        <v>4</v>
      </c>
    </row>
    <row r="57" spans="1:25" x14ac:dyDescent="0.25">
      <c r="A57" s="3" t="s">
        <v>178</v>
      </c>
      <c r="B57" s="5" t="s">
        <v>151</v>
      </c>
      <c r="C57" s="1">
        <v>-77</v>
      </c>
      <c r="D57" s="1">
        <v>-78</v>
      </c>
      <c r="E57" s="1">
        <v>-77</v>
      </c>
      <c r="F57" s="1">
        <v>-78</v>
      </c>
      <c r="G57" s="1">
        <v>-78</v>
      </c>
      <c r="H57" s="1">
        <v>-80</v>
      </c>
      <c r="I57" s="1">
        <v>-79</v>
      </c>
      <c r="J57" s="1">
        <v>-76</v>
      </c>
      <c r="K57" s="1">
        <v>-76</v>
      </c>
      <c r="L57" s="1">
        <v>-76</v>
      </c>
      <c r="M57" s="1"/>
      <c r="N57" s="1"/>
      <c r="O57" s="1"/>
      <c r="P57" s="1"/>
      <c r="Q57" s="1"/>
      <c r="R57" s="1">
        <f t="shared" si="0"/>
        <v>10</v>
      </c>
      <c r="S57" s="1">
        <f t="shared" si="1"/>
        <v>-80</v>
      </c>
      <c r="T57" s="1">
        <f t="shared" si="2"/>
        <v>-76</v>
      </c>
      <c r="U57" s="1">
        <f t="shared" si="3"/>
        <v>-77.5</v>
      </c>
      <c r="V57" s="1">
        <f t="shared" si="4"/>
        <v>-77.5</v>
      </c>
      <c r="W57" s="1">
        <f t="shared" si="5"/>
        <v>0</v>
      </c>
      <c r="X57" s="1">
        <f t="shared" si="6"/>
        <v>1.5</v>
      </c>
      <c r="Y57" s="1">
        <f t="shared" si="7"/>
        <v>2.5</v>
      </c>
    </row>
    <row r="58" spans="1:25" s="21" customFormat="1" x14ac:dyDescent="0.25">
      <c r="A58" s="18" t="s">
        <v>178</v>
      </c>
      <c r="B58" s="19" t="s">
        <v>161</v>
      </c>
      <c r="C58" s="20">
        <v>-86</v>
      </c>
      <c r="D58" s="20">
        <v>-86</v>
      </c>
      <c r="E58" s="20">
        <v>-85</v>
      </c>
      <c r="F58" s="20">
        <v>-87</v>
      </c>
      <c r="G58" s="20">
        <v>-85</v>
      </c>
      <c r="H58" s="20">
        <v>-85</v>
      </c>
      <c r="I58" s="20"/>
      <c r="J58" s="20"/>
      <c r="K58" s="20"/>
      <c r="L58" s="20"/>
      <c r="M58" s="20"/>
      <c r="N58" s="20"/>
      <c r="O58" s="20"/>
      <c r="P58" s="20"/>
      <c r="Q58" s="20"/>
      <c r="R58" s="20">
        <f t="shared" si="0"/>
        <v>6</v>
      </c>
      <c r="S58" s="20">
        <f t="shared" si="1"/>
        <v>-87</v>
      </c>
      <c r="T58" s="20">
        <f t="shared" si="2"/>
        <v>-85</v>
      </c>
      <c r="U58" s="20">
        <f t="shared" si="3"/>
        <v>-85.666666666666671</v>
      </c>
      <c r="V58" s="20">
        <f t="shared" si="4"/>
        <v>-85.5</v>
      </c>
      <c r="W58" s="20">
        <f t="shared" si="5"/>
        <v>0.1666666666666714</v>
      </c>
      <c r="X58" s="20">
        <f t="shared" si="6"/>
        <v>0.5</v>
      </c>
      <c r="Y58" s="20">
        <f t="shared" si="7"/>
        <v>1.5</v>
      </c>
    </row>
    <row r="59" spans="1:25" x14ac:dyDescent="0.25">
      <c r="A59" s="3" t="s">
        <v>179</v>
      </c>
      <c r="B59" s="5" t="s">
        <v>137</v>
      </c>
      <c r="C59" s="1">
        <v>-57</v>
      </c>
      <c r="D59" s="1">
        <v>-60</v>
      </c>
      <c r="E59" s="1">
        <v>-59</v>
      </c>
      <c r="F59" s="1">
        <v>-58</v>
      </c>
      <c r="G59" s="1">
        <v>-73</v>
      </c>
      <c r="H59" s="1">
        <v>-65</v>
      </c>
      <c r="I59" s="1">
        <v>-64</v>
      </c>
      <c r="J59" s="1">
        <v>-78</v>
      </c>
      <c r="K59" s="1"/>
      <c r="L59" s="1"/>
      <c r="M59" s="1"/>
      <c r="N59" s="1"/>
      <c r="O59" s="1"/>
      <c r="P59" s="1"/>
      <c r="Q59" s="1"/>
      <c r="R59" s="1">
        <f t="shared" si="0"/>
        <v>8</v>
      </c>
      <c r="S59" s="1">
        <f t="shared" si="1"/>
        <v>-78</v>
      </c>
      <c r="T59" s="1">
        <f t="shared" si="2"/>
        <v>-57</v>
      </c>
      <c r="U59" s="1">
        <f t="shared" si="3"/>
        <v>-64.25</v>
      </c>
      <c r="V59" s="1">
        <f t="shared" si="4"/>
        <v>-62</v>
      </c>
      <c r="W59" s="1">
        <f t="shared" si="5"/>
        <v>2.25</v>
      </c>
      <c r="X59" s="1">
        <f t="shared" si="6"/>
        <v>5</v>
      </c>
      <c r="Y59" s="1">
        <f t="shared" si="7"/>
        <v>16</v>
      </c>
    </row>
    <row r="60" spans="1:25" x14ac:dyDescent="0.25">
      <c r="A60" s="3" t="s">
        <v>179</v>
      </c>
      <c r="B60" s="5" t="s">
        <v>138</v>
      </c>
      <c r="C60" s="1">
        <v>-49</v>
      </c>
      <c r="D60" s="1">
        <v>-52</v>
      </c>
      <c r="E60" s="1">
        <v>-51</v>
      </c>
      <c r="F60" s="1">
        <v>-47</v>
      </c>
      <c r="G60" s="1">
        <v>-46</v>
      </c>
      <c r="H60" s="1">
        <v>-51</v>
      </c>
      <c r="I60" s="1">
        <v>-52</v>
      </c>
      <c r="J60" s="1">
        <v>-46</v>
      </c>
      <c r="K60" s="1"/>
      <c r="L60" s="1"/>
      <c r="M60" s="1"/>
      <c r="N60" s="1"/>
      <c r="O60" s="1"/>
      <c r="P60" s="1"/>
      <c r="Q60" s="1"/>
      <c r="R60" s="1">
        <f t="shared" si="0"/>
        <v>8</v>
      </c>
      <c r="S60" s="1">
        <f t="shared" si="1"/>
        <v>-52</v>
      </c>
      <c r="T60" s="1">
        <f t="shared" si="2"/>
        <v>-46</v>
      </c>
      <c r="U60" s="1">
        <f t="shared" si="3"/>
        <v>-49.25</v>
      </c>
      <c r="V60" s="1">
        <f t="shared" si="4"/>
        <v>-50</v>
      </c>
      <c r="W60" s="1">
        <f t="shared" si="5"/>
        <v>0.75</v>
      </c>
      <c r="X60" s="1">
        <f t="shared" si="6"/>
        <v>4</v>
      </c>
      <c r="Y60" s="1">
        <f t="shared" si="7"/>
        <v>2</v>
      </c>
    </row>
    <row r="61" spans="1:25" x14ac:dyDescent="0.25">
      <c r="A61" s="3" t="s">
        <v>179</v>
      </c>
      <c r="B61" s="5" t="s">
        <v>139</v>
      </c>
      <c r="C61" s="1">
        <v>-70</v>
      </c>
      <c r="D61" s="1">
        <v>-68</v>
      </c>
      <c r="E61" s="1">
        <v>-64</v>
      </c>
      <c r="F61" s="1">
        <v>-71</v>
      </c>
      <c r="G61" s="1">
        <v>-66</v>
      </c>
      <c r="H61" s="1">
        <v>-65</v>
      </c>
      <c r="I61" s="1">
        <v>-66</v>
      </c>
      <c r="J61" s="1">
        <v>-66</v>
      </c>
      <c r="K61" s="1">
        <v>-77</v>
      </c>
      <c r="L61" s="1">
        <v>-79</v>
      </c>
      <c r="M61" s="1">
        <v>-81</v>
      </c>
      <c r="N61" s="1"/>
      <c r="O61" s="1"/>
      <c r="P61" s="1"/>
      <c r="Q61" s="1"/>
      <c r="R61" s="1">
        <f t="shared" si="0"/>
        <v>11</v>
      </c>
      <c r="S61" s="1">
        <f t="shared" si="1"/>
        <v>-81</v>
      </c>
      <c r="T61" s="1">
        <f t="shared" si="2"/>
        <v>-64</v>
      </c>
      <c r="U61" s="1">
        <f t="shared" si="3"/>
        <v>-70.272727272727266</v>
      </c>
      <c r="V61" s="1">
        <f t="shared" si="4"/>
        <v>-68</v>
      </c>
      <c r="W61" s="1">
        <f t="shared" si="5"/>
        <v>2.2727272727272663</v>
      </c>
      <c r="X61" s="1">
        <f t="shared" si="6"/>
        <v>4</v>
      </c>
      <c r="Y61" s="1">
        <f t="shared" si="7"/>
        <v>13</v>
      </c>
    </row>
    <row r="62" spans="1:25" s="21" customFormat="1" x14ac:dyDescent="0.25">
      <c r="A62" s="18" t="s">
        <v>179</v>
      </c>
      <c r="B62" s="19" t="s">
        <v>163</v>
      </c>
      <c r="C62" s="20">
        <v>-85</v>
      </c>
      <c r="D62" s="20">
        <v>-85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>
        <f t="shared" si="0"/>
        <v>2</v>
      </c>
      <c r="S62" s="20">
        <f t="shared" si="1"/>
        <v>-85</v>
      </c>
      <c r="T62" s="20">
        <f t="shared" si="2"/>
        <v>-85</v>
      </c>
      <c r="U62" s="20">
        <f t="shared" si="3"/>
        <v>-85</v>
      </c>
      <c r="V62" s="20">
        <f t="shared" si="4"/>
        <v>-85</v>
      </c>
      <c r="W62" s="20">
        <f t="shared" si="5"/>
        <v>0</v>
      </c>
      <c r="X62" s="20">
        <f t="shared" si="6"/>
        <v>0</v>
      </c>
      <c r="Y62" s="20">
        <f t="shared" si="7"/>
        <v>0</v>
      </c>
    </row>
    <row r="63" spans="1:25" x14ac:dyDescent="0.25">
      <c r="A63" s="3" t="s">
        <v>180</v>
      </c>
      <c r="B63" s="5" t="s">
        <v>137</v>
      </c>
      <c r="C63" s="1">
        <v>-66</v>
      </c>
      <c r="D63" s="1">
        <v>-59</v>
      </c>
      <c r="E63" s="1">
        <v>-77</v>
      </c>
      <c r="F63" s="1">
        <v>-74</v>
      </c>
      <c r="G63" s="1">
        <v>-74</v>
      </c>
      <c r="H63" s="1">
        <v>-76</v>
      </c>
      <c r="I63" s="1">
        <v>-76</v>
      </c>
      <c r="J63" s="1">
        <v>-74</v>
      </c>
      <c r="K63" s="1">
        <v>-63</v>
      </c>
      <c r="L63" s="1">
        <v>-64</v>
      </c>
      <c r="M63" s="1"/>
      <c r="N63" s="1"/>
      <c r="O63" s="1"/>
      <c r="P63" s="1"/>
      <c r="Q63" s="1"/>
      <c r="R63" s="1">
        <f t="shared" si="0"/>
        <v>10</v>
      </c>
      <c r="S63" s="1">
        <f t="shared" si="1"/>
        <v>-77</v>
      </c>
      <c r="T63" s="1">
        <f t="shared" si="2"/>
        <v>-59</v>
      </c>
      <c r="U63" s="1">
        <f t="shared" si="3"/>
        <v>-70.3</v>
      </c>
      <c r="V63" s="1">
        <f t="shared" si="4"/>
        <v>-74</v>
      </c>
      <c r="W63" s="1">
        <f t="shared" si="5"/>
        <v>3.7000000000000028</v>
      </c>
      <c r="X63" s="1">
        <f t="shared" si="6"/>
        <v>15</v>
      </c>
      <c r="Y63" s="1">
        <f t="shared" si="7"/>
        <v>3</v>
      </c>
    </row>
    <row r="64" spans="1:25" x14ac:dyDescent="0.25">
      <c r="A64" s="3" t="s">
        <v>180</v>
      </c>
      <c r="B64" s="5" t="s">
        <v>138</v>
      </c>
      <c r="C64" s="1">
        <v>-44</v>
      </c>
      <c r="D64" s="1">
        <v>-44</v>
      </c>
      <c r="E64" s="1">
        <v>-55</v>
      </c>
      <c r="F64" s="1">
        <v>-54</v>
      </c>
      <c r="G64" s="1">
        <v>-54</v>
      </c>
      <c r="H64" s="1">
        <v>-49</v>
      </c>
      <c r="I64" s="1">
        <v>-51</v>
      </c>
      <c r="J64" s="1">
        <v>-49</v>
      </c>
      <c r="K64" s="1">
        <v>-51</v>
      </c>
      <c r="L64" s="1">
        <v>-52</v>
      </c>
      <c r="M64" s="1">
        <v>-52</v>
      </c>
      <c r="N64" s="1"/>
      <c r="O64" s="1"/>
      <c r="P64" s="1"/>
      <c r="Q64" s="1"/>
      <c r="R64" s="1">
        <f t="shared" si="0"/>
        <v>11</v>
      </c>
      <c r="S64" s="1">
        <f t="shared" si="1"/>
        <v>-55</v>
      </c>
      <c r="T64" s="1">
        <f t="shared" si="2"/>
        <v>-44</v>
      </c>
      <c r="U64" s="1">
        <f t="shared" si="3"/>
        <v>-50.454545454545453</v>
      </c>
      <c r="V64" s="1">
        <f t="shared" si="4"/>
        <v>-51</v>
      </c>
      <c r="W64" s="1">
        <f t="shared" si="5"/>
        <v>0.54545454545454675</v>
      </c>
      <c r="X64" s="1">
        <f t="shared" si="6"/>
        <v>7</v>
      </c>
      <c r="Y64" s="1">
        <f t="shared" si="7"/>
        <v>4</v>
      </c>
    </row>
    <row r="65" spans="1:25" x14ac:dyDescent="0.25">
      <c r="A65" s="3" t="s">
        <v>180</v>
      </c>
      <c r="B65" s="5" t="s">
        <v>139</v>
      </c>
      <c r="C65" s="1">
        <v>-58</v>
      </c>
      <c r="D65" s="1">
        <v>-59</v>
      </c>
      <c r="E65" s="1">
        <v>-58</v>
      </c>
      <c r="F65" s="1">
        <v>-60</v>
      </c>
      <c r="G65" s="1">
        <v>-60</v>
      </c>
      <c r="H65" s="1">
        <v>-59</v>
      </c>
      <c r="I65" s="1">
        <v>-59</v>
      </c>
      <c r="J65" s="1">
        <v>-53</v>
      </c>
      <c r="K65" s="1">
        <v>-62</v>
      </c>
      <c r="L65" s="1"/>
      <c r="M65" s="1"/>
      <c r="N65" s="1"/>
      <c r="O65" s="1"/>
      <c r="P65" s="1"/>
      <c r="Q65" s="1"/>
      <c r="R65" s="1">
        <f t="shared" si="0"/>
        <v>9</v>
      </c>
      <c r="S65" s="1">
        <f t="shared" si="1"/>
        <v>-62</v>
      </c>
      <c r="T65" s="1">
        <f t="shared" si="2"/>
        <v>-53</v>
      </c>
      <c r="U65" s="1">
        <f t="shared" si="3"/>
        <v>-58.666666666666664</v>
      </c>
      <c r="V65" s="1">
        <f t="shared" si="4"/>
        <v>-59</v>
      </c>
      <c r="W65" s="1">
        <f t="shared" si="5"/>
        <v>0.3333333333333357</v>
      </c>
      <c r="X65" s="1">
        <f t="shared" si="6"/>
        <v>6</v>
      </c>
      <c r="Y65" s="1">
        <f t="shared" si="7"/>
        <v>3</v>
      </c>
    </row>
    <row r="66" spans="1:25" x14ac:dyDescent="0.25">
      <c r="A66" s="3" t="s">
        <v>180</v>
      </c>
      <c r="B66" s="5" t="s">
        <v>152</v>
      </c>
      <c r="C66" s="1">
        <v>-87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f t="shared" si="0"/>
        <v>1</v>
      </c>
      <c r="S66" s="1">
        <f t="shared" si="1"/>
        <v>-87</v>
      </c>
      <c r="T66" s="1">
        <f t="shared" si="2"/>
        <v>-87</v>
      </c>
      <c r="U66" s="1">
        <f t="shared" si="3"/>
        <v>-87</v>
      </c>
      <c r="V66" s="1">
        <f t="shared" si="4"/>
        <v>-87</v>
      </c>
      <c r="W66" s="1">
        <f t="shared" si="5"/>
        <v>0</v>
      </c>
      <c r="X66" s="1">
        <f t="shared" si="6"/>
        <v>0</v>
      </c>
      <c r="Y66" s="1">
        <f t="shared" si="7"/>
        <v>0</v>
      </c>
    </row>
    <row r="67" spans="1:25" s="21" customFormat="1" x14ac:dyDescent="0.25">
      <c r="A67" s="18" t="s">
        <v>180</v>
      </c>
      <c r="B67" s="19" t="s">
        <v>163</v>
      </c>
      <c r="C67" s="20">
        <v>-83</v>
      </c>
      <c r="D67" s="20">
        <v>-84</v>
      </c>
      <c r="E67" s="20">
        <v>-85</v>
      </c>
      <c r="F67" s="20">
        <v>-83</v>
      </c>
      <c r="G67" s="20">
        <v>-83</v>
      </c>
      <c r="H67" s="20">
        <v>-82</v>
      </c>
      <c r="I67" s="20">
        <v>-77</v>
      </c>
      <c r="J67" s="20">
        <v>-79</v>
      </c>
      <c r="K67" s="20">
        <v>-83</v>
      </c>
      <c r="L67" s="20">
        <v>-84</v>
      </c>
      <c r="M67" s="20">
        <v>-83</v>
      </c>
      <c r="N67" s="20"/>
      <c r="O67" s="20"/>
      <c r="P67" s="20"/>
      <c r="Q67" s="20"/>
      <c r="R67" s="20">
        <f t="shared" ref="R67:R92" si="8">15- COUNTBLANK(C67:Q67)</f>
        <v>11</v>
      </c>
      <c r="S67" s="20">
        <f t="shared" ref="S67:S92" si="9">MIN(C67:Q67)</f>
        <v>-85</v>
      </c>
      <c r="T67" s="20">
        <f t="shared" ref="T67:T92" si="10">MAX(C67:Q67)</f>
        <v>-77</v>
      </c>
      <c r="U67" s="20">
        <f t="shared" ref="U67:U92" si="11">AVERAGE(C67:Q67)</f>
        <v>-82.36363636363636</v>
      </c>
      <c r="V67" s="20">
        <f t="shared" ref="V67:V92" si="12">MEDIAN(C67:Q67)</f>
        <v>-83</v>
      </c>
      <c r="W67" s="20">
        <f t="shared" ref="W67:W92" si="13">ABS(V67-U67)</f>
        <v>0.63636363636364024</v>
      </c>
      <c r="X67" s="20">
        <f t="shared" ref="X67:X92" si="14">T67-V67</f>
        <v>6</v>
      </c>
      <c r="Y67" s="20">
        <f t="shared" ref="Y67:Y92" si="15">V67-S67</f>
        <v>2</v>
      </c>
    </row>
    <row r="68" spans="1:25" x14ac:dyDescent="0.25">
      <c r="A68" s="3" t="s">
        <v>181</v>
      </c>
      <c r="B68" s="5" t="s">
        <v>137</v>
      </c>
      <c r="C68" s="1">
        <v>-66</v>
      </c>
      <c r="D68" s="1">
        <v>-66</v>
      </c>
      <c r="E68" s="1">
        <v>-82</v>
      </c>
      <c r="F68" s="1">
        <v>-80</v>
      </c>
      <c r="G68" s="1">
        <v>-79</v>
      </c>
      <c r="H68" s="1">
        <v>-43</v>
      </c>
      <c r="I68" s="1">
        <v>-72</v>
      </c>
      <c r="J68" s="1"/>
      <c r="K68" s="1"/>
      <c r="L68" s="1"/>
      <c r="M68" s="1"/>
      <c r="N68" s="1"/>
      <c r="O68" s="1"/>
      <c r="P68" s="1"/>
      <c r="Q68" s="1"/>
      <c r="R68" s="1">
        <f t="shared" si="8"/>
        <v>7</v>
      </c>
      <c r="S68" s="1">
        <f t="shared" si="9"/>
        <v>-82</v>
      </c>
      <c r="T68" s="1">
        <f t="shared" si="10"/>
        <v>-43</v>
      </c>
      <c r="U68" s="1">
        <f t="shared" si="11"/>
        <v>-69.714285714285708</v>
      </c>
      <c r="V68" s="1">
        <f t="shared" si="12"/>
        <v>-72</v>
      </c>
      <c r="W68" s="1">
        <f t="shared" si="13"/>
        <v>2.2857142857142918</v>
      </c>
      <c r="X68" s="1">
        <f t="shared" si="14"/>
        <v>29</v>
      </c>
      <c r="Y68" s="1">
        <f t="shared" si="15"/>
        <v>10</v>
      </c>
    </row>
    <row r="69" spans="1:25" x14ac:dyDescent="0.25">
      <c r="A69" s="3" t="s">
        <v>181</v>
      </c>
      <c r="B69" s="5" t="s">
        <v>138</v>
      </c>
      <c r="C69" s="1">
        <v>-58</v>
      </c>
      <c r="D69" s="1">
        <v>-58</v>
      </c>
      <c r="E69" s="1">
        <v>-73</v>
      </c>
      <c r="F69" s="1">
        <v>-68</v>
      </c>
      <c r="G69" s="1">
        <v>-63</v>
      </c>
      <c r="H69" s="1">
        <v>-63</v>
      </c>
      <c r="I69" s="1">
        <v>-62</v>
      </c>
      <c r="J69" s="1">
        <v>-62</v>
      </c>
      <c r="K69" s="1"/>
      <c r="L69" s="1"/>
      <c r="M69" s="1"/>
      <c r="N69" s="1"/>
      <c r="O69" s="1"/>
      <c r="P69" s="1"/>
      <c r="Q69" s="1"/>
      <c r="R69" s="1">
        <f t="shared" si="8"/>
        <v>8</v>
      </c>
      <c r="S69" s="1">
        <f t="shared" si="9"/>
        <v>-73</v>
      </c>
      <c r="T69" s="1">
        <f t="shared" si="10"/>
        <v>-58</v>
      </c>
      <c r="U69" s="1">
        <f t="shared" si="11"/>
        <v>-63.375</v>
      </c>
      <c r="V69" s="1">
        <f t="shared" si="12"/>
        <v>-62.5</v>
      </c>
      <c r="W69" s="1">
        <f t="shared" si="13"/>
        <v>0.875</v>
      </c>
      <c r="X69" s="1">
        <f t="shared" si="14"/>
        <v>4.5</v>
      </c>
      <c r="Y69" s="1">
        <f t="shared" si="15"/>
        <v>10.5</v>
      </c>
    </row>
    <row r="70" spans="1:25" x14ac:dyDescent="0.25">
      <c r="A70" s="3" t="s">
        <v>181</v>
      </c>
      <c r="B70" s="5" t="s">
        <v>139</v>
      </c>
      <c r="C70" s="1">
        <v>-40</v>
      </c>
      <c r="D70" s="1">
        <v>-41</v>
      </c>
      <c r="E70" s="1">
        <v>-41</v>
      </c>
      <c r="F70" s="1">
        <v>-57</v>
      </c>
      <c r="G70" s="1">
        <v>-54</v>
      </c>
      <c r="H70" s="1">
        <v>-50</v>
      </c>
      <c r="I70" s="1">
        <v>-49</v>
      </c>
      <c r="J70" s="1">
        <v>-49</v>
      </c>
      <c r="K70" s="1">
        <v>-46</v>
      </c>
      <c r="L70" s="1">
        <v>-44</v>
      </c>
      <c r="M70" s="1"/>
      <c r="N70" s="1"/>
      <c r="O70" s="1"/>
      <c r="P70" s="1"/>
      <c r="Q70" s="1"/>
      <c r="R70" s="1">
        <f t="shared" si="8"/>
        <v>10</v>
      </c>
      <c r="S70" s="1">
        <f t="shared" si="9"/>
        <v>-57</v>
      </c>
      <c r="T70" s="1">
        <f t="shared" si="10"/>
        <v>-40</v>
      </c>
      <c r="U70" s="1">
        <f t="shared" si="11"/>
        <v>-47.1</v>
      </c>
      <c r="V70" s="1">
        <f t="shared" si="12"/>
        <v>-47.5</v>
      </c>
      <c r="W70" s="1">
        <f t="shared" si="13"/>
        <v>0.39999999999999858</v>
      </c>
      <c r="X70" s="1">
        <f t="shared" si="14"/>
        <v>7.5</v>
      </c>
      <c r="Y70" s="1">
        <f t="shared" si="15"/>
        <v>9.5</v>
      </c>
    </row>
    <row r="71" spans="1:25" x14ac:dyDescent="0.25">
      <c r="A71" s="3" t="s">
        <v>181</v>
      </c>
      <c r="B71" s="5" t="s">
        <v>152</v>
      </c>
      <c r="C71" s="1">
        <v>-67</v>
      </c>
      <c r="D71" s="1">
        <v>-68</v>
      </c>
      <c r="E71" s="1">
        <v>-68</v>
      </c>
      <c r="F71" s="1">
        <v>-67</v>
      </c>
      <c r="G71" s="1">
        <v>-72</v>
      </c>
      <c r="H71" s="1">
        <v>-73</v>
      </c>
      <c r="I71" s="1">
        <v>-73</v>
      </c>
      <c r="J71" s="1">
        <v>-64</v>
      </c>
      <c r="K71" s="1">
        <v>-75</v>
      </c>
      <c r="L71" s="1"/>
      <c r="M71" s="1"/>
      <c r="N71" s="1"/>
      <c r="O71" s="1"/>
      <c r="P71" s="1"/>
      <c r="Q71" s="1"/>
      <c r="R71" s="1">
        <f t="shared" si="8"/>
        <v>9</v>
      </c>
      <c r="S71" s="1">
        <f t="shared" si="9"/>
        <v>-75</v>
      </c>
      <c r="T71" s="1">
        <f t="shared" si="10"/>
        <v>-64</v>
      </c>
      <c r="U71" s="1">
        <f t="shared" si="11"/>
        <v>-69.666666666666671</v>
      </c>
      <c r="V71" s="1">
        <f t="shared" si="12"/>
        <v>-68</v>
      </c>
      <c r="W71" s="1">
        <f t="shared" si="13"/>
        <v>1.6666666666666714</v>
      </c>
      <c r="X71" s="1">
        <f t="shared" si="14"/>
        <v>4</v>
      </c>
      <c r="Y71" s="1">
        <f t="shared" si="15"/>
        <v>7</v>
      </c>
    </row>
    <row r="72" spans="1:25" x14ac:dyDescent="0.25">
      <c r="A72" s="3" t="s">
        <v>181</v>
      </c>
      <c r="B72" s="5" t="s">
        <v>163</v>
      </c>
      <c r="C72" s="1">
        <v>-73</v>
      </c>
      <c r="D72" s="1">
        <v>-73</v>
      </c>
      <c r="E72" s="1">
        <v>-77</v>
      </c>
      <c r="F72" s="1">
        <v>-73</v>
      </c>
      <c r="G72" s="1">
        <v>-81</v>
      </c>
      <c r="H72" s="1">
        <v>-81</v>
      </c>
      <c r="I72" s="1">
        <v>-75</v>
      </c>
      <c r="J72" s="1">
        <v>-75</v>
      </c>
      <c r="K72" s="1">
        <v>-75</v>
      </c>
      <c r="L72" s="1">
        <v>-78</v>
      </c>
      <c r="M72" s="1">
        <v>-78</v>
      </c>
      <c r="N72" s="1"/>
      <c r="O72" s="1"/>
      <c r="P72" s="1"/>
      <c r="Q72" s="1"/>
      <c r="R72" s="1">
        <f t="shared" si="8"/>
        <v>11</v>
      </c>
      <c r="S72" s="1">
        <f t="shared" si="9"/>
        <v>-81</v>
      </c>
      <c r="T72" s="1">
        <f t="shared" si="10"/>
        <v>-73</v>
      </c>
      <c r="U72" s="1">
        <f t="shared" si="11"/>
        <v>-76.272727272727266</v>
      </c>
      <c r="V72" s="1">
        <f t="shared" si="12"/>
        <v>-75</v>
      </c>
      <c r="W72" s="1">
        <f t="shared" si="13"/>
        <v>1.2727272727272663</v>
      </c>
      <c r="X72" s="1">
        <f t="shared" si="14"/>
        <v>2</v>
      </c>
      <c r="Y72" s="1">
        <f t="shared" si="15"/>
        <v>6</v>
      </c>
    </row>
    <row r="73" spans="1:25" s="21" customFormat="1" x14ac:dyDescent="0.25">
      <c r="A73" s="18" t="s">
        <v>181</v>
      </c>
      <c r="B73" s="19" t="s">
        <v>164</v>
      </c>
      <c r="C73" s="20">
        <v>-85</v>
      </c>
      <c r="D73" s="20">
        <v>-84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>
        <f t="shared" si="8"/>
        <v>2</v>
      </c>
      <c r="S73" s="20">
        <f t="shared" si="9"/>
        <v>-85</v>
      </c>
      <c r="T73" s="20">
        <f t="shared" si="10"/>
        <v>-84</v>
      </c>
      <c r="U73" s="20">
        <f t="shared" si="11"/>
        <v>-84.5</v>
      </c>
      <c r="V73" s="20">
        <f t="shared" si="12"/>
        <v>-84.5</v>
      </c>
      <c r="W73" s="20">
        <f t="shared" si="13"/>
        <v>0</v>
      </c>
      <c r="X73" s="20">
        <f t="shared" si="14"/>
        <v>0.5</v>
      </c>
      <c r="Y73" s="20">
        <f t="shared" si="15"/>
        <v>0.5</v>
      </c>
    </row>
    <row r="74" spans="1:25" x14ac:dyDescent="0.25">
      <c r="A74" s="3" t="s">
        <v>182</v>
      </c>
      <c r="B74" s="5" t="s">
        <v>137</v>
      </c>
      <c r="C74" s="1">
        <v>-78</v>
      </c>
      <c r="D74" s="1">
        <v>-80</v>
      </c>
      <c r="E74" s="1">
        <v>-55</v>
      </c>
      <c r="F74" s="1">
        <v>-76</v>
      </c>
      <c r="G74" s="1">
        <v>-85</v>
      </c>
      <c r="H74" s="1">
        <v>-82</v>
      </c>
      <c r="I74" s="1">
        <v>-82</v>
      </c>
      <c r="J74" s="1">
        <v>-82</v>
      </c>
      <c r="K74" s="1">
        <v>-77</v>
      </c>
      <c r="L74" s="1">
        <v>-78</v>
      </c>
      <c r="M74" s="1"/>
      <c r="N74" s="1"/>
      <c r="O74" s="1"/>
      <c r="P74" s="1"/>
      <c r="Q74" s="1"/>
      <c r="R74" s="1">
        <f t="shared" si="8"/>
        <v>10</v>
      </c>
      <c r="S74" s="1">
        <f t="shared" si="9"/>
        <v>-85</v>
      </c>
      <c r="T74" s="1">
        <f t="shared" si="10"/>
        <v>-55</v>
      </c>
      <c r="U74" s="1">
        <f t="shared" si="11"/>
        <v>-77.5</v>
      </c>
      <c r="V74" s="1">
        <f t="shared" si="12"/>
        <v>-79</v>
      </c>
      <c r="W74" s="1">
        <f t="shared" si="13"/>
        <v>1.5</v>
      </c>
      <c r="X74" s="1">
        <f t="shared" si="14"/>
        <v>24</v>
      </c>
      <c r="Y74" s="1">
        <f t="shared" si="15"/>
        <v>6</v>
      </c>
    </row>
    <row r="75" spans="1:25" x14ac:dyDescent="0.25">
      <c r="A75" s="3" t="s">
        <v>182</v>
      </c>
      <c r="B75" s="5" t="s">
        <v>138</v>
      </c>
      <c r="C75" s="1">
        <v>-72</v>
      </c>
      <c r="D75" s="1">
        <v>-74</v>
      </c>
      <c r="E75" s="1">
        <v>-72</v>
      </c>
      <c r="F75" s="1">
        <v>-74</v>
      </c>
      <c r="G75" s="1">
        <v>-75</v>
      </c>
      <c r="H75" s="1">
        <v>-75</v>
      </c>
      <c r="I75" s="1">
        <v>-77</v>
      </c>
      <c r="J75" s="1">
        <v>-74</v>
      </c>
      <c r="K75" s="1">
        <v>-67</v>
      </c>
      <c r="L75" s="1">
        <v>-68</v>
      </c>
      <c r="M75" s="1"/>
      <c r="N75" s="1"/>
      <c r="O75" s="1"/>
      <c r="P75" s="1"/>
      <c r="Q75" s="1"/>
      <c r="R75" s="1">
        <f t="shared" si="8"/>
        <v>10</v>
      </c>
      <c r="S75" s="1">
        <f t="shared" si="9"/>
        <v>-77</v>
      </c>
      <c r="T75" s="1">
        <f t="shared" si="10"/>
        <v>-67</v>
      </c>
      <c r="U75" s="1">
        <f t="shared" si="11"/>
        <v>-72.8</v>
      </c>
      <c r="V75" s="1">
        <f t="shared" si="12"/>
        <v>-74</v>
      </c>
      <c r="W75" s="1">
        <f t="shared" si="13"/>
        <v>1.2000000000000028</v>
      </c>
      <c r="X75" s="1">
        <f t="shared" si="14"/>
        <v>7</v>
      </c>
      <c r="Y75" s="1">
        <f t="shared" si="15"/>
        <v>3</v>
      </c>
    </row>
    <row r="76" spans="1:25" x14ac:dyDescent="0.25">
      <c r="A76" s="3" t="s">
        <v>182</v>
      </c>
      <c r="B76" s="5" t="s">
        <v>139</v>
      </c>
      <c r="C76" s="1">
        <v>-65</v>
      </c>
      <c r="D76" s="1">
        <v>-65</v>
      </c>
      <c r="E76" s="1">
        <v>-62</v>
      </c>
      <c r="F76" s="1">
        <v>-67</v>
      </c>
      <c r="G76" s="1">
        <v>-74</v>
      </c>
      <c r="H76" s="1">
        <v>-63</v>
      </c>
      <c r="I76" s="1">
        <v>-62</v>
      </c>
      <c r="J76" s="1">
        <v>-61</v>
      </c>
      <c r="K76" s="1"/>
      <c r="L76" s="1"/>
      <c r="M76" s="1"/>
      <c r="N76" s="1"/>
      <c r="O76" s="1"/>
      <c r="P76" s="1"/>
      <c r="Q76" s="1"/>
      <c r="R76" s="1">
        <f t="shared" si="8"/>
        <v>8</v>
      </c>
      <c r="S76" s="1">
        <f t="shared" si="9"/>
        <v>-74</v>
      </c>
      <c r="T76" s="1">
        <f t="shared" si="10"/>
        <v>-61</v>
      </c>
      <c r="U76" s="1">
        <f t="shared" si="11"/>
        <v>-64.875</v>
      </c>
      <c r="V76" s="1">
        <f t="shared" si="12"/>
        <v>-64</v>
      </c>
      <c r="W76" s="1">
        <f t="shared" si="13"/>
        <v>0.875</v>
      </c>
      <c r="X76" s="1">
        <f t="shared" si="14"/>
        <v>3</v>
      </c>
      <c r="Y76" s="1">
        <f t="shared" si="15"/>
        <v>10</v>
      </c>
    </row>
    <row r="77" spans="1:25" x14ac:dyDescent="0.25">
      <c r="A77" s="3" t="s">
        <v>182</v>
      </c>
      <c r="B77" s="5" t="s">
        <v>140</v>
      </c>
      <c r="C77" s="1">
        <v>-88</v>
      </c>
      <c r="D77" s="1">
        <v>-87</v>
      </c>
      <c r="E77" s="1">
        <v>-79</v>
      </c>
      <c r="F77" s="1">
        <v>-88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f t="shared" si="8"/>
        <v>4</v>
      </c>
      <c r="S77" s="1">
        <f t="shared" si="9"/>
        <v>-88</v>
      </c>
      <c r="T77" s="1">
        <f t="shared" si="10"/>
        <v>-79</v>
      </c>
      <c r="U77" s="1">
        <f t="shared" si="11"/>
        <v>-85.5</v>
      </c>
      <c r="V77" s="1">
        <f t="shared" si="12"/>
        <v>-87.5</v>
      </c>
      <c r="W77" s="1">
        <f t="shared" si="13"/>
        <v>2</v>
      </c>
      <c r="X77" s="1">
        <f t="shared" si="14"/>
        <v>8.5</v>
      </c>
      <c r="Y77" s="1">
        <f t="shared" si="15"/>
        <v>0.5</v>
      </c>
    </row>
    <row r="78" spans="1:25" x14ac:dyDescent="0.25">
      <c r="A78" s="3" t="s">
        <v>182</v>
      </c>
      <c r="B78" s="5" t="s">
        <v>152</v>
      </c>
      <c r="C78" s="1">
        <v>-88</v>
      </c>
      <c r="D78" s="1">
        <v>-87</v>
      </c>
      <c r="E78" s="1">
        <v>-80</v>
      </c>
      <c r="F78" s="1">
        <v>-78</v>
      </c>
      <c r="G78" s="1">
        <v>-78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>
        <f t="shared" si="8"/>
        <v>5</v>
      </c>
      <c r="S78" s="1">
        <f t="shared" si="9"/>
        <v>-88</v>
      </c>
      <c r="T78" s="1">
        <f t="shared" si="10"/>
        <v>-78</v>
      </c>
      <c r="U78" s="1">
        <f t="shared" si="11"/>
        <v>-82.2</v>
      </c>
      <c r="V78" s="1">
        <f t="shared" si="12"/>
        <v>-80</v>
      </c>
      <c r="W78" s="1">
        <f t="shared" si="13"/>
        <v>2.2000000000000028</v>
      </c>
      <c r="X78" s="1">
        <f t="shared" si="14"/>
        <v>2</v>
      </c>
      <c r="Y78" s="1">
        <f t="shared" si="15"/>
        <v>8</v>
      </c>
    </row>
    <row r="79" spans="1:25" x14ac:dyDescent="0.25">
      <c r="A79" s="3" t="s">
        <v>182</v>
      </c>
      <c r="B79" s="5" t="s">
        <v>163</v>
      </c>
      <c r="C79" s="1">
        <v>-88</v>
      </c>
      <c r="D79" s="1">
        <v>-87</v>
      </c>
      <c r="E79" s="1">
        <v>-86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>
        <f t="shared" si="8"/>
        <v>3</v>
      </c>
      <c r="S79" s="1">
        <f t="shared" si="9"/>
        <v>-88</v>
      </c>
      <c r="T79" s="1">
        <f t="shared" si="10"/>
        <v>-86</v>
      </c>
      <c r="U79" s="1">
        <f t="shared" si="11"/>
        <v>-87</v>
      </c>
      <c r="V79" s="1">
        <f t="shared" si="12"/>
        <v>-87</v>
      </c>
      <c r="W79" s="1">
        <f t="shared" si="13"/>
        <v>0</v>
      </c>
      <c r="X79" s="1">
        <f t="shared" si="14"/>
        <v>1</v>
      </c>
      <c r="Y79" s="1">
        <f t="shared" si="15"/>
        <v>1</v>
      </c>
    </row>
    <row r="80" spans="1:25" s="21" customFormat="1" x14ac:dyDescent="0.25">
      <c r="A80" s="18" t="s">
        <v>182</v>
      </c>
      <c r="B80" s="19" t="s">
        <v>164</v>
      </c>
      <c r="C80" s="20">
        <v>-79</v>
      </c>
      <c r="D80" s="20">
        <v>-78</v>
      </c>
      <c r="E80" s="20">
        <v>-78</v>
      </c>
      <c r="F80" s="20">
        <v>-79</v>
      </c>
      <c r="G80" s="20">
        <v>-77</v>
      </c>
      <c r="H80" s="20">
        <v>-78</v>
      </c>
      <c r="I80" s="20">
        <v>-79</v>
      </c>
      <c r="J80" s="20">
        <v>-88</v>
      </c>
      <c r="K80" s="20"/>
      <c r="L80" s="20"/>
      <c r="M80" s="20"/>
      <c r="N80" s="20"/>
      <c r="O80" s="20"/>
      <c r="P80" s="20"/>
      <c r="Q80" s="20"/>
      <c r="R80" s="20">
        <f t="shared" si="8"/>
        <v>8</v>
      </c>
      <c r="S80" s="20">
        <f t="shared" si="9"/>
        <v>-88</v>
      </c>
      <c r="T80" s="20">
        <f t="shared" si="10"/>
        <v>-77</v>
      </c>
      <c r="U80" s="20">
        <f t="shared" si="11"/>
        <v>-79.5</v>
      </c>
      <c r="V80" s="20">
        <f t="shared" si="12"/>
        <v>-78.5</v>
      </c>
      <c r="W80" s="20">
        <f t="shared" si="13"/>
        <v>1</v>
      </c>
      <c r="X80" s="20">
        <f t="shared" si="14"/>
        <v>1.5</v>
      </c>
      <c r="Y80" s="20">
        <f t="shared" si="15"/>
        <v>9.5</v>
      </c>
    </row>
    <row r="81" spans="1:25" x14ac:dyDescent="0.25">
      <c r="A81" s="3" t="s">
        <v>183</v>
      </c>
      <c r="B81" s="5" t="s">
        <v>137</v>
      </c>
      <c r="C81" s="1">
        <v>-89</v>
      </c>
      <c r="D81" s="1">
        <v>-82</v>
      </c>
      <c r="E81" s="1">
        <v>-82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>
        <f t="shared" si="8"/>
        <v>3</v>
      </c>
      <c r="S81" s="1">
        <f t="shared" si="9"/>
        <v>-89</v>
      </c>
      <c r="T81" s="1">
        <f t="shared" si="10"/>
        <v>-82</v>
      </c>
      <c r="U81" s="1">
        <f t="shared" si="11"/>
        <v>-84.333333333333329</v>
      </c>
      <c r="V81" s="1">
        <f t="shared" si="12"/>
        <v>-82</v>
      </c>
      <c r="W81" s="1">
        <f t="shared" si="13"/>
        <v>2.3333333333333286</v>
      </c>
      <c r="X81" s="1">
        <f t="shared" si="14"/>
        <v>0</v>
      </c>
      <c r="Y81" s="1">
        <f t="shared" si="15"/>
        <v>7</v>
      </c>
    </row>
    <row r="82" spans="1:25" x14ac:dyDescent="0.25">
      <c r="A82" s="3" t="s">
        <v>183</v>
      </c>
      <c r="B82" s="5" t="s">
        <v>138</v>
      </c>
      <c r="C82" s="1">
        <v>-84</v>
      </c>
      <c r="D82" s="1">
        <v>-83</v>
      </c>
      <c r="E82" s="1">
        <v>-84</v>
      </c>
      <c r="F82" s="1">
        <v>-80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>
        <f t="shared" si="8"/>
        <v>4</v>
      </c>
      <c r="S82" s="1">
        <f t="shared" si="9"/>
        <v>-84</v>
      </c>
      <c r="T82" s="1">
        <f t="shared" si="10"/>
        <v>-80</v>
      </c>
      <c r="U82" s="1">
        <f t="shared" si="11"/>
        <v>-82.75</v>
      </c>
      <c r="V82" s="1">
        <f t="shared" si="12"/>
        <v>-83.5</v>
      </c>
      <c r="W82" s="1">
        <f t="shared" si="13"/>
        <v>0.75</v>
      </c>
      <c r="X82" s="1">
        <f t="shared" si="14"/>
        <v>3.5</v>
      </c>
      <c r="Y82" s="1">
        <f t="shared" si="15"/>
        <v>0.5</v>
      </c>
    </row>
    <row r="83" spans="1:25" x14ac:dyDescent="0.25">
      <c r="A83" s="3" t="s">
        <v>183</v>
      </c>
      <c r="B83" s="5" t="s">
        <v>139</v>
      </c>
      <c r="C83" s="1">
        <v>-73</v>
      </c>
      <c r="D83" s="1">
        <v>-81</v>
      </c>
      <c r="E83" s="1">
        <v>-79</v>
      </c>
      <c r="F83" s="1">
        <v>-82</v>
      </c>
      <c r="G83" s="1">
        <v>-85</v>
      </c>
      <c r="H83" s="1">
        <v>-73</v>
      </c>
      <c r="I83" s="1"/>
      <c r="J83" s="1"/>
      <c r="K83" s="1"/>
      <c r="L83" s="1"/>
      <c r="M83" s="1"/>
      <c r="N83" s="1"/>
      <c r="O83" s="1"/>
      <c r="P83" s="1"/>
      <c r="Q83" s="1"/>
      <c r="R83" s="1">
        <f t="shared" si="8"/>
        <v>6</v>
      </c>
      <c r="S83" s="1">
        <f t="shared" si="9"/>
        <v>-85</v>
      </c>
      <c r="T83" s="1">
        <f t="shared" si="10"/>
        <v>-73</v>
      </c>
      <c r="U83" s="1">
        <f t="shared" si="11"/>
        <v>-78.833333333333329</v>
      </c>
      <c r="V83" s="1">
        <f t="shared" si="12"/>
        <v>-80</v>
      </c>
      <c r="W83" s="1">
        <f t="shared" si="13"/>
        <v>1.1666666666666714</v>
      </c>
      <c r="X83" s="1">
        <f t="shared" si="14"/>
        <v>7</v>
      </c>
      <c r="Y83" s="1">
        <f t="shared" si="15"/>
        <v>5</v>
      </c>
    </row>
    <row r="84" spans="1:25" x14ac:dyDescent="0.25">
      <c r="A84" s="3" t="s">
        <v>183</v>
      </c>
      <c r="B84" s="5" t="s">
        <v>140</v>
      </c>
      <c r="C84" s="1">
        <v>-73</v>
      </c>
      <c r="D84" s="1">
        <v>-78</v>
      </c>
      <c r="E84" s="1">
        <v>-72</v>
      </c>
      <c r="F84" s="1">
        <v>-71</v>
      </c>
      <c r="G84" s="1">
        <v>-71</v>
      </c>
      <c r="H84" s="1">
        <v>-78</v>
      </c>
      <c r="I84" s="1">
        <v>-82</v>
      </c>
      <c r="J84" s="1">
        <v>-80</v>
      </c>
      <c r="K84" s="1">
        <v>-82</v>
      </c>
      <c r="L84" s="1">
        <v>-82</v>
      </c>
      <c r="M84" s="1"/>
      <c r="N84" s="1"/>
      <c r="O84" s="1"/>
      <c r="P84" s="1"/>
      <c r="Q84" s="1"/>
      <c r="R84" s="1">
        <f t="shared" si="8"/>
        <v>10</v>
      </c>
      <c r="S84" s="1">
        <f t="shared" si="9"/>
        <v>-82</v>
      </c>
      <c r="T84" s="1">
        <f t="shared" si="10"/>
        <v>-71</v>
      </c>
      <c r="U84" s="1">
        <f t="shared" si="11"/>
        <v>-76.900000000000006</v>
      </c>
      <c r="V84" s="1">
        <f t="shared" si="12"/>
        <v>-78</v>
      </c>
      <c r="W84" s="1">
        <f t="shared" si="13"/>
        <v>1.0999999999999943</v>
      </c>
      <c r="X84" s="1">
        <f t="shared" si="14"/>
        <v>7</v>
      </c>
      <c r="Y84" s="1">
        <f t="shared" si="15"/>
        <v>4</v>
      </c>
    </row>
    <row r="85" spans="1:25" s="21" customFormat="1" x14ac:dyDescent="0.25">
      <c r="A85" s="18" t="s">
        <v>183</v>
      </c>
      <c r="B85" s="19" t="s">
        <v>164</v>
      </c>
      <c r="C85" s="20">
        <v>-86</v>
      </c>
      <c r="D85" s="20">
        <v>-84</v>
      </c>
      <c r="E85" s="20">
        <v>-87</v>
      </c>
      <c r="F85" s="20">
        <v>-83</v>
      </c>
      <c r="G85" s="20">
        <v>-83</v>
      </c>
      <c r="H85" s="20">
        <v>-82</v>
      </c>
      <c r="I85" s="20">
        <v>-82</v>
      </c>
      <c r="J85" s="20">
        <v>-78</v>
      </c>
      <c r="K85" s="20">
        <v>-78</v>
      </c>
      <c r="L85" s="20"/>
      <c r="M85" s="20"/>
      <c r="N85" s="20"/>
      <c r="O85" s="20"/>
      <c r="P85" s="20"/>
      <c r="Q85" s="20"/>
      <c r="R85" s="20">
        <f t="shared" si="8"/>
        <v>9</v>
      </c>
      <c r="S85" s="20">
        <f t="shared" si="9"/>
        <v>-87</v>
      </c>
      <c r="T85" s="20">
        <f t="shared" si="10"/>
        <v>-78</v>
      </c>
      <c r="U85" s="20">
        <f t="shared" si="11"/>
        <v>-82.555555555555557</v>
      </c>
      <c r="V85" s="20">
        <f t="shared" si="12"/>
        <v>-83</v>
      </c>
      <c r="W85" s="20">
        <f t="shared" si="13"/>
        <v>0.44444444444444287</v>
      </c>
      <c r="X85" s="20">
        <f t="shared" si="14"/>
        <v>5</v>
      </c>
      <c r="Y85" s="20">
        <f t="shared" si="15"/>
        <v>4</v>
      </c>
    </row>
    <row r="86" spans="1:25" x14ac:dyDescent="0.25">
      <c r="A86" s="3" t="s">
        <v>184</v>
      </c>
      <c r="B86" s="5" t="s">
        <v>131</v>
      </c>
      <c r="C86" s="1">
        <v>-86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f t="shared" si="8"/>
        <v>1</v>
      </c>
      <c r="S86" s="1">
        <f t="shared" si="9"/>
        <v>-86</v>
      </c>
      <c r="T86" s="1">
        <f t="shared" si="10"/>
        <v>-86</v>
      </c>
      <c r="U86" s="1">
        <f t="shared" si="11"/>
        <v>-86</v>
      </c>
      <c r="V86" s="1">
        <f t="shared" si="12"/>
        <v>-86</v>
      </c>
      <c r="W86" s="1">
        <f t="shared" si="13"/>
        <v>0</v>
      </c>
      <c r="X86" s="1">
        <f t="shared" si="14"/>
        <v>0</v>
      </c>
      <c r="Y86" s="1">
        <f t="shared" si="15"/>
        <v>0</v>
      </c>
    </row>
    <row r="87" spans="1:25" x14ac:dyDescent="0.25">
      <c r="A87" s="3" t="s">
        <v>184</v>
      </c>
      <c r="B87" s="5" t="s">
        <v>137</v>
      </c>
      <c r="C87" s="1">
        <v>-88</v>
      </c>
      <c r="D87" s="1">
        <v>-85</v>
      </c>
      <c r="E87" s="1">
        <v>-83</v>
      </c>
      <c r="F87" s="1">
        <v>-83</v>
      </c>
      <c r="G87" s="1">
        <v>-88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>
        <f t="shared" si="8"/>
        <v>5</v>
      </c>
      <c r="S87" s="1">
        <f t="shared" si="9"/>
        <v>-88</v>
      </c>
      <c r="T87" s="1">
        <f t="shared" si="10"/>
        <v>-83</v>
      </c>
      <c r="U87" s="1">
        <f t="shared" si="11"/>
        <v>-85.4</v>
      </c>
      <c r="V87" s="1">
        <f t="shared" si="12"/>
        <v>-85</v>
      </c>
      <c r="W87" s="1">
        <f t="shared" si="13"/>
        <v>0.40000000000000568</v>
      </c>
      <c r="X87" s="1">
        <f t="shared" si="14"/>
        <v>2</v>
      </c>
      <c r="Y87" s="1">
        <f t="shared" si="15"/>
        <v>3</v>
      </c>
    </row>
    <row r="88" spans="1:25" x14ac:dyDescent="0.25">
      <c r="A88" s="3" t="s">
        <v>184</v>
      </c>
      <c r="B88" s="5" t="s">
        <v>138</v>
      </c>
      <c r="C88" s="1">
        <v>-83</v>
      </c>
      <c r="D88" s="1">
        <v>-84</v>
      </c>
      <c r="E88" s="1">
        <v>-84</v>
      </c>
      <c r="F88" s="1">
        <v>-75</v>
      </c>
      <c r="G88" s="1">
        <v>-75</v>
      </c>
      <c r="H88" s="1">
        <v>-85</v>
      </c>
      <c r="I88" s="1">
        <v>-80</v>
      </c>
      <c r="J88" s="1">
        <v>-80</v>
      </c>
      <c r="K88" s="1"/>
      <c r="L88" s="1"/>
      <c r="M88" s="1"/>
      <c r="N88" s="1"/>
      <c r="O88" s="1"/>
      <c r="P88" s="1"/>
      <c r="Q88" s="1"/>
      <c r="R88" s="1">
        <f t="shared" si="8"/>
        <v>8</v>
      </c>
      <c r="S88" s="1">
        <f t="shared" si="9"/>
        <v>-85</v>
      </c>
      <c r="T88" s="1">
        <f t="shared" si="10"/>
        <v>-75</v>
      </c>
      <c r="U88" s="1">
        <f t="shared" si="11"/>
        <v>-80.75</v>
      </c>
      <c r="V88" s="1">
        <f t="shared" si="12"/>
        <v>-81.5</v>
      </c>
      <c r="W88" s="1">
        <f t="shared" si="13"/>
        <v>0.75</v>
      </c>
      <c r="X88" s="1">
        <f t="shared" si="14"/>
        <v>6.5</v>
      </c>
      <c r="Y88" s="1">
        <f t="shared" si="15"/>
        <v>3.5</v>
      </c>
    </row>
    <row r="89" spans="1:25" x14ac:dyDescent="0.25">
      <c r="A89" s="3" t="s">
        <v>184</v>
      </c>
      <c r="B89" s="5" t="s">
        <v>139</v>
      </c>
      <c r="C89" s="1">
        <v>-85</v>
      </c>
      <c r="D89" s="1">
        <v>-78</v>
      </c>
      <c r="E89" s="1">
        <v>-79</v>
      </c>
      <c r="F89" s="1">
        <v>-79</v>
      </c>
      <c r="G89" s="1">
        <v>-83</v>
      </c>
      <c r="H89" s="1">
        <v>-80</v>
      </c>
      <c r="I89" s="1"/>
      <c r="J89" s="1"/>
      <c r="K89" s="1"/>
      <c r="L89" s="1"/>
      <c r="M89" s="1"/>
      <c r="N89" s="1"/>
      <c r="O89" s="1"/>
      <c r="P89" s="1"/>
      <c r="Q89" s="1"/>
      <c r="R89" s="1">
        <f t="shared" si="8"/>
        <v>6</v>
      </c>
      <c r="S89" s="1">
        <f t="shared" si="9"/>
        <v>-85</v>
      </c>
      <c r="T89" s="1">
        <f t="shared" si="10"/>
        <v>-78</v>
      </c>
      <c r="U89" s="1">
        <f t="shared" si="11"/>
        <v>-80.666666666666671</v>
      </c>
      <c r="V89" s="1">
        <f t="shared" si="12"/>
        <v>-79.5</v>
      </c>
      <c r="W89" s="1">
        <f t="shared" si="13"/>
        <v>1.1666666666666714</v>
      </c>
      <c r="X89" s="1">
        <f t="shared" si="14"/>
        <v>1.5</v>
      </c>
      <c r="Y89" s="1">
        <f t="shared" si="15"/>
        <v>5.5</v>
      </c>
    </row>
    <row r="90" spans="1:25" x14ac:dyDescent="0.25">
      <c r="A90" s="3" t="s">
        <v>184</v>
      </c>
      <c r="B90" s="5" t="s">
        <v>140</v>
      </c>
      <c r="C90" s="1">
        <v>-53</v>
      </c>
      <c r="D90" s="1">
        <v>-53</v>
      </c>
      <c r="E90" s="1">
        <v>-53</v>
      </c>
      <c r="F90" s="1">
        <v>-54</v>
      </c>
      <c r="G90" s="1">
        <v>-59</v>
      </c>
      <c r="H90" s="1">
        <v>-60</v>
      </c>
      <c r="I90" s="1">
        <v>-57</v>
      </c>
      <c r="J90" s="1">
        <v>-47</v>
      </c>
      <c r="K90" s="1">
        <v>-46</v>
      </c>
      <c r="L90" s="1">
        <v>-58</v>
      </c>
      <c r="M90" s="1">
        <v>-53</v>
      </c>
      <c r="N90" s="1">
        <v>-46</v>
      </c>
      <c r="O90" s="1">
        <v>-53</v>
      </c>
      <c r="P90" s="1">
        <v>-53</v>
      </c>
      <c r="Q90" s="1">
        <v>-55</v>
      </c>
      <c r="R90" s="1">
        <f t="shared" si="8"/>
        <v>15</v>
      </c>
      <c r="S90" s="1">
        <f t="shared" si="9"/>
        <v>-60</v>
      </c>
      <c r="T90" s="1">
        <f t="shared" si="10"/>
        <v>-46</v>
      </c>
      <c r="U90" s="1">
        <f t="shared" si="11"/>
        <v>-53.333333333333336</v>
      </c>
      <c r="V90" s="1">
        <f t="shared" si="12"/>
        <v>-53</v>
      </c>
      <c r="W90" s="1">
        <f t="shared" si="13"/>
        <v>0.3333333333333357</v>
      </c>
      <c r="X90" s="1">
        <f t="shared" si="14"/>
        <v>7</v>
      </c>
      <c r="Y90" s="1">
        <f t="shared" si="15"/>
        <v>7</v>
      </c>
    </row>
    <row r="91" spans="1:25" x14ac:dyDescent="0.25">
      <c r="A91" s="3" t="s">
        <v>184</v>
      </c>
      <c r="B91" s="5" t="s">
        <v>164</v>
      </c>
      <c r="C91" s="1">
        <v>-87</v>
      </c>
      <c r="D91" s="1">
        <v>-87</v>
      </c>
      <c r="E91" s="1">
        <v>-87</v>
      </c>
      <c r="F91" s="1">
        <v>-85</v>
      </c>
      <c r="G91" s="1">
        <v>-86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>
        <f t="shared" si="8"/>
        <v>5</v>
      </c>
      <c r="S91" s="1">
        <f t="shared" si="9"/>
        <v>-87</v>
      </c>
      <c r="T91" s="1">
        <f t="shared" si="10"/>
        <v>-85</v>
      </c>
      <c r="U91" s="1">
        <f t="shared" si="11"/>
        <v>-86.4</v>
      </c>
      <c r="V91" s="1">
        <f t="shared" si="12"/>
        <v>-87</v>
      </c>
      <c r="W91" s="1">
        <f t="shared" si="13"/>
        <v>0.59999999999999432</v>
      </c>
      <c r="X91" s="1">
        <f t="shared" si="14"/>
        <v>2</v>
      </c>
      <c r="Y91" s="1">
        <f t="shared" si="15"/>
        <v>0</v>
      </c>
    </row>
    <row r="92" spans="1:25" s="21" customFormat="1" x14ac:dyDescent="0.25">
      <c r="A92" s="18" t="s">
        <v>184</v>
      </c>
      <c r="B92" s="19" t="s">
        <v>165</v>
      </c>
      <c r="C92" s="20">
        <v>-86</v>
      </c>
      <c r="D92" s="20">
        <v>-87</v>
      </c>
      <c r="E92" s="20">
        <v>-88</v>
      </c>
      <c r="F92" s="20">
        <v>-87</v>
      </c>
      <c r="G92" s="20">
        <v>-85</v>
      </c>
      <c r="H92" s="20">
        <v>-86</v>
      </c>
      <c r="I92" s="20">
        <v>-89</v>
      </c>
      <c r="J92" s="20">
        <v>-89</v>
      </c>
      <c r="K92" s="20"/>
      <c r="L92" s="20"/>
      <c r="M92" s="20"/>
      <c r="N92" s="20"/>
      <c r="O92" s="20"/>
      <c r="P92" s="20"/>
      <c r="Q92" s="20"/>
      <c r="R92" s="20">
        <f t="shared" si="8"/>
        <v>8</v>
      </c>
      <c r="S92" s="20">
        <f t="shared" si="9"/>
        <v>-89</v>
      </c>
      <c r="T92" s="20">
        <f t="shared" si="10"/>
        <v>-85</v>
      </c>
      <c r="U92" s="20">
        <f t="shared" si="11"/>
        <v>-87.125</v>
      </c>
      <c r="V92" s="20">
        <f t="shared" si="12"/>
        <v>-87</v>
      </c>
      <c r="W92" s="20">
        <f t="shared" si="13"/>
        <v>0.125</v>
      </c>
      <c r="X92" s="20">
        <f t="shared" si="14"/>
        <v>2</v>
      </c>
      <c r="Y92" s="20">
        <f t="shared" si="15"/>
        <v>2</v>
      </c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">
        <f>AVERAGE(R2:R92)</f>
        <v>6.2967032967032965</v>
      </c>
      <c r="S93" s="1"/>
      <c r="T93" s="1"/>
      <c r="U93" s="1"/>
      <c r="V93" s="1"/>
      <c r="W93" s="1"/>
      <c r="X93" s="6">
        <f>AVERAGE(X2:X92)</f>
        <v>4.3626373626373622</v>
      </c>
      <c r="Y93" s="6">
        <f>AVERAGE(Y2:Y92)</f>
        <v>3.7692307692307692</v>
      </c>
    </row>
    <row r="94" spans="1:25" x14ac:dyDescent="0.25">
      <c r="R94" s="25">
        <f>SUM(R2:R92)</f>
        <v>573</v>
      </c>
    </row>
  </sheetData>
  <conditionalFormatting sqref="C2:Q9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6"/>
  <sheetViews>
    <sheetView topLeftCell="A217" workbookViewId="0">
      <selection activeCell="K245" sqref="K245"/>
    </sheetView>
  </sheetViews>
  <sheetFormatPr defaultRowHeight="15" x14ac:dyDescent="0.25"/>
  <cols>
    <col min="1" max="1" width="9.140625" style="28"/>
    <col min="2" max="5" width="9.140625" style="22"/>
    <col min="6" max="6" width="18.5703125" style="22" customWidth="1"/>
    <col min="7" max="7" width="14.85546875" style="22" customWidth="1"/>
    <col min="8" max="8" width="12.140625" style="22" customWidth="1"/>
    <col min="9" max="14" width="9.140625" style="22"/>
    <col min="15" max="15" width="12.28515625" style="22" customWidth="1"/>
    <col min="16" max="16384" width="9.140625" style="22"/>
  </cols>
  <sheetData>
    <row r="1" spans="1:15" ht="15.75" x14ac:dyDescent="0.25">
      <c r="A1" s="27" t="s">
        <v>130</v>
      </c>
      <c r="B1" s="27" t="s">
        <v>227</v>
      </c>
      <c r="C1" s="27" t="s">
        <v>7</v>
      </c>
      <c r="D1" s="27" t="s">
        <v>228</v>
      </c>
      <c r="E1" s="27" t="s">
        <v>10</v>
      </c>
      <c r="F1" s="27" t="s">
        <v>229</v>
      </c>
      <c r="G1" s="27" t="s">
        <v>230</v>
      </c>
      <c r="H1" s="27" t="s">
        <v>233</v>
      </c>
      <c r="J1" s="27" t="s">
        <v>192</v>
      </c>
      <c r="K1" s="27" t="s">
        <v>193</v>
      </c>
      <c r="L1" s="27" t="s">
        <v>194</v>
      </c>
      <c r="M1" s="27" t="s">
        <v>195</v>
      </c>
      <c r="N1" s="27" t="s">
        <v>231</v>
      </c>
      <c r="O1" s="27" t="s">
        <v>232</v>
      </c>
    </row>
    <row r="2" spans="1:15" x14ac:dyDescent="0.25">
      <c r="A2" s="28" t="s">
        <v>134</v>
      </c>
      <c r="B2" s="22">
        <f>O2</f>
        <v>-45</v>
      </c>
      <c r="C2" s="22">
        <v>2.92</v>
      </c>
      <c r="D2" s="22">
        <v>-57.5</v>
      </c>
      <c r="E2" s="22">
        <v>7.16</v>
      </c>
      <c r="F2" s="22">
        <f t="shared" ref="F2:F15" si="0">0.1*(B2-D2)</f>
        <v>1.25</v>
      </c>
      <c r="G2" s="22">
        <f t="shared" ref="G2:G15" si="1">LOG(E2/C2,10)</f>
        <v>0.38953017085943725</v>
      </c>
      <c r="H2" s="22">
        <f t="shared" ref="H2:H15" si="2">F2/G2</f>
        <v>3.2089940485022534</v>
      </c>
      <c r="J2" s="22">
        <v>-42</v>
      </c>
      <c r="K2" s="22">
        <v>-44</v>
      </c>
      <c r="L2" s="22">
        <v>-46</v>
      </c>
      <c r="M2" s="22">
        <v>-48</v>
      </c>
      <c r="N2" s="22">
        <f>AVERAGE(J2:M2)</f>
        <v>-45</v>
      </c>
      <c r="O2" s="22">
        <f>MEDIAN(J2:M2)</f>
        <v>-45</v>
      </c>
    </row>
    <row r="3" spans="1:15" x14ac:dyDescent="0.25">
      <c r="A3" s="28" t="s">
        <v>134</v>
      </c>
      <c r="B3" s="22">
        <f>O3</f>
        <v>-45.5</v>
      </c>
      <c r="C3" s="22">
        <v>2.92</v>
      </c>
      <c r="D3" s="22">
        <v>-57.5</v>
      </c>
      <c r="E3" s="22">
        <v>7.16</v>
      </c>
      <c r="F3" s="22">
        <f t="shared" si="0"/>
        <v>1.2000000000000002</v>
      </c>
      <c r="G3" s="22">
        <f t="shared" si="1"/>
        <v>0.38953017085943725</v>
      </c>
      <c r="H3" s="22">
        <f t="shared" si="2"/>
        <v>3.0806342865621636</v>
      </c>
      <c r="J3" s="22">
        <v>-45</v>
      </c>
      <c r="K3" s="22">
        <v>-36</v>
      </c>
      <c r="L3" s="22">
        <v>-47</v>
      </c>
      <c r="M3" s="22">
        <v>-46</v>
      </c>
      <c r="N3" s="22">
        <f t="shared" ref="N3:N10" si="3">AVERAGE(J3:M3)</f>
        <v>-43.5</v>
      </c>
      <c r="O3" s="22">
        <f t="shared" ref="O3:O10" si="4">MEDIAN(J3:M3)</f>
        <v>-45.5</v>
      </c>
    </row>
    <row r="4" spans="1:15" x14ac:dyDescent="0.25">
      <c r="A4" s="28" t="s">
        <v>134</v>
      </c>
      <c r="B4" s="22">
        <f>O2</f>
        <v>-45</v>
      </c>
      <c r="C4" s="22">
        <v>2.92</v>
      </c>
      <c r="D4" s="22">
        <v>-62</v>
      </c>
      <c r="E4" s="22">
        <v>12.09</v>
      </c>
      <c r="F4" s="22">
        <f t="shared" si="0"/>
        <v>1.7000000000000002</v>
      </c>
      <c r="G4" s="22">
        <f t="shared" si="1"/>
        <v>0.61704344941235356</v>
      </c>
      <c r="H4" s="22">
        <f t="shared" si="2"/>
        <v>2.7550734095289551</v>
      </c>
      <c r="J4" s="22">
        <v>-55</v>
      </c>
      <c r="K4" s="22">
        <v>-49</v>
      </c>
      <c r="L4" s="22">
        <v>-60</v>
      </c>
      <c r="M4" s="22">
        <v>-60</v>
      </c>
      <c r="N4" s="22">
        <f t="shared" si="3"/>
        <v>-56</v>
      </c>
      <c r="O4" s="22">
        <f t="shared" si="4"/>
        <v>-57.5</v>
      </c>
    </row>
    <row r="5" spans="1:15" x14ac:dyDescent="0.25">
      <c r="A5" s="28" t="s">
        <v>134</v>
      </c>
      <c r="B5" s="22">
        <f>O3</f>
        <v>-45.5</v>
      </c>
      <c r="C5" s="22">
        <v>2.92</v>
      </c>
      <c r="D5" s="22">
        <v>-62</v>
      </c>
      <c r="E5" s="22">
        <v>12.09</v>
      </c>
      <c r="F5" s="22">
        <f t="shared" si="0"/>
        <v>1.6500000000000001</v>
      </c>
      <c r="G5" s="22">
        <f t="shared" si="1"/>
        <v>0.61704344941235356</v>
      </c>
      <c r="H5" s="22">
        <f t="shared" si="2"/>
        <v>2.6740418386604561</v>
      </c>
      <c r="J5" s="22">
        <v>-62</v>
      </c>
      <c r="K5" s="22">
        <v>-58</v>
      </c>
      <c r="L5" s="22">
        <v>-64</v>
      </c>
      <c r="M5" s="22">
        <v>-62</v>
      </c>
      <c r="N5" s="22">
        <f t="shared" si="3"/>
        <v>-61.5</v>
      </c>
      <c r="O5" s="22">
        <f t="shared" si="4"/>
        <v>-62</v>
      </c>
    </row>
    <row r="6" spans="1:15" x14ac:dyDescent="0.25">
      <c r="A6" s="28" t="s">
        <v>134</v>
      </c>
      <c r="B6" s="22">
        <f>O2</f>
        <v>-45</v>
      </c>
      <c r="C6" s="22">
        <v>2.92</v>
      </c>
      <c r="D6" s="22">
        <v>-63.5</v>
      </c>
      <c r="E6" s="22">
        <v>17.059999999999999</v>
      </c>
      <c r="F6" s="22">
        <f t="shared" si="0"/>
        <v>1.85</v>
      </c>
      <c r="G6" s="22">
        <f t="shared" si="1"/>
        <v>0.76659617538308589</v>
      </c>
      <c r="H6" s="22">
        <f t="shared" si="2"/>
        <v>2.4132653663129902</v>
      </c>
      <c r="J6" s="22">
        <v>-67</v>
      </c>
      <c r="K6" s="22">
        <v>-58</v>
      </c>
      <c r="L6" s="22">
        <v>-65</v>
      </c>
      <c r="M6" s="22">
        <v>-62</v>
      </c>
      <c r="N6" s="22">
        <f t="shared" si="3"/>
        <v>-63</v>
      </c>
      <c r="O6" s="22">
        <f t="shared" si="4"/>
        <v>-63.5</v>
      </c>
    </row>
    <row r="7" spans="1:15" x14ac:dyDescent="0.25">
      <c r="A7" s="28" t="s">
        <v>134</v>
      </c>
      <c r="B7" s="22">
        <f>O3</f>
        <v>-45.5</v>
      </c>
      <c r="C7" s="22">
        <v>2.92</v>
      </c>
      <c r="D7" s="22">
        <v>-63.5</v>
      </c>
      <c r="E7" s="22">
        <v>17.059999999999999</v>
      </c>
      <c r="F7" s="22">
        <f t="shared" si="0"/>
        <v>1.8</v>
      </c>
      <c r="G7" s="22">
        <f t="shared" si="1"/>
        <v>0.76659617538308589</v>
      </c>
      <c r="H7" s="22">
        <f t="shared" si="2"/>
        <v>2.348041978034261</v>
      </c>
      <c r="J7" s="22">
        <v>-73</v>
      </c>
      <c r="K7" s="22">
        <v>-64</v>
      </c>
      <c r="L7" s="22">
        <v>-79</v>
      </c>
      <c r="M7" s="22">
        <v>-79</v>
      </c>
      <c r="N7" s="22">
        <f t="shared" si="3"/>
        <v>-73.75</v>
      </c>
      <c r="O7" s="22">
        <f t="shared" si="4"/>
        <v>-76</v>
      </c>
    </row>
    <row r="8" spans="1:15" x14ac:dyDescent="0.25">
      <c r="A8" s="28" t="s">
        <v>134</v>
      </c>
      <c r="B8" s="22">
        <f>O2</f>
        <v>-45</v>
      </c>
      <c r="C8" s="22">
        <v>2.92</v>
      </c>
      <c r="D8" s="22">
        <v>-76</v>
      </c>
      <c r="E8" s="22">
        <v>23.04</v>
      </c>
      <c r="F8" s="22">
        <f t="shared" si="0"/>
        <v>3.1</v>
      </c>
      <c r="G8" s="22">
        <f t="shared" si="1"/>
        <v>0.89709962330275606</v>
      </c>
      <c r="H8" s="22">
        <f t="shared" si="2"/>
        <v>3.4555805391903527</v>
      </c>
      <c r="J8" s="22">
        <v>-82</v>
      </c>
      <c r="K8" s="22">
        <v>-72</v>
      </c>
      <c r="L8" s="22">
        <v>-75</v>
      </c>
      <c r="M8" s="22">
        <v>-80</v>
      </c>
      <c r="N8" s="22">
        <f t="shared" si="3"/>
        <v>-77.25</v>
      </c>
      <c r="O8" s="22">
        <f t="shared" si="4"/>
        <v>-77.5</v>
      </c>
    </row>
    <row r="9" spans="1:15" x14ac:dyDescent="0.25">
      <c r="A9" s="28" t="s">
        <v>134</v>
      </c>
      <c r="B9" s="22">
        <f>O3</f>
        <v>-45.5</v>
      </c>
      <c r="C9" s="22">
        <v>2.92</v>
      </c>
      <c r="D9" s="22">
        <v>-76</v>
      </c>
      <c r="E9" s="22">
        <v>23.04</v>
      </c>
      <c r="F9" s="22">
        <f t="shared" si="0"/>
        <v>3.0500000000000003</v>
      </c>
      <c r="G9" s="22">
        <f t="shared" si="1"/>
        <v>0.89709962330275606</v>
      </c>
      <c r="H9" s="22">
        <f t="shared" si="2"/>
        <v>3.3998453692034118</v>
      </c>
      <c r="J9" s="22">
        <v>-65</v>
      </c>
      <c r="K9" s="22">
        <v>-65</v>
      </c>
      <c r="L9" s="22">
        <v>-68</v>
      </c>
      <c r="M9" s="22">
        <v>-64</v>
      </c>
      <c r="N9" s="22">
        <f t="shared" si="3"/>
        <v>-65.5</v>
      </c>
      <c r="O9" s="22">
        <f t="shared" si="4"/>
        <v>-65</v>
      </c>
    </row>
    <row r="10" spans="1:15" x14ac:dyDescent="0.25">
      <c r="A10" s="28" t="s">
        <v>134</v>
      </c>
      <c r="B10" s="22">
        <f>O2</f>
        <v>-45</v>
      </c>
      <c r="C10" s="22">
        <v>2.92</v>
      </c>
      <c r="D10" s="22">
        <v>-77.5</v>
      </c>
      <c r="E10" s="22">
        <v>29.03</v>
      </c>
      <c r="F10" s="22">
        <f t="shared" si="0"/>
        <v>3.25</v>
      </c>
      <c r="G10" s="22">
        <f t="shared" si="1"/>
        <v>0.99746418438325535</v>
      </c>
      <c r="H10" s="22">
        <f t="shared" si="2"/>
        <v>3.2582623525570655</v>
      </c>
      <c r="J10" s="22">
        <v>-76</v>
      </c>
      <c r="K10" s="22">
        <v>-65</v>
      </c>
      <c r="L10" s="22">
        <v>-80</v>
      </c>
      <c r="M10" s="22">
        <v>-70</v>
      </c>
      <c r="N10" s="22">
        <f t="shared" si="3"/>
        <v>-72.75</v>
      </c>
      <c r="O10" s="22">
        <f t="shared" si="4"/>
        <v>-73</v>
      </c>
    </row>
    <row r="11" spans="1:15" x14ac:dyDescent="0.25">
      <c r="A11" s="28" t="s">
        <v>134</v>
      </c>
      <c r="B11" s="24">
        <f>O3</f>
        <v>-45.5</v>
      </c>
      <c r="C11" s="24">
        <v>2.92</v>
      </c>
      <c r="D11" s="22">
        <v>-77.5</v>
      </c>
      <c r="E11" s="22">
        <v>29.03</v>
      </c>
      <c r="F11" s="22">
        <f t="shared" si="0"/>
        <v>3.2</v>
      </c>
      <c r="G11" s="22">
        <f t="shared" si="1"/>
        <v>0.99746418438325535</v>
      </c>
      <c r="H11" s="24">
        <f t="shared" si="2"/>
        <v>3.2081352394408031</v>
      </c>
    </row>
    <row r="12" spans="1:15" x14ac:dyDescent="0.25">
      <c r="A12" s="28" t="s">
        <v>134</v>
      </c>
      <c r="B12" s="22">
        <f>O2</f>
        <v>-45</v>
      </c>
      <c r="C12" s="22">
        <v>2.92</v>
      </c>
      <c r="D12" s="22">
        <v>-65</v>
      </c>
      <c r="E12" s="22">
        <v>15.07</v>
      </c>
      <c r="F12" s="22">
        <f t="shared" si="0"/>
        <v>2</v>
      </c>
      <c r="G12" s="22">
        <f t="shared" si="1"/>
        <v>0.71273040086621353</v>
      </c>
      <c r="H12" s="22">
        <f t="shared" si="2"/>
        <v>2.8061101330451308</v>
      </c>
    </row>
    <row r="13" spans="1:15" x14ac:dyDescent="0.25">
      <c r="A13" s="28" t="s">
        <v>134</v>
      </c>
      <c r="B13" s="22">
        <f>O3</f>
        <v>-45.5</v>
      </c>
      <c r="C13" s="22">
        <v>2.92</v>
      </c>
      <c r="D13" s="22">
        <v>-65</v>
      </c>
      <c r="E13" s="22">
        <v>15.07</v>
      </c>
      <c r="F13" s="22">
        <f t="shared" si="0"/>
        <v>1.9500000000000002</v>
      </c>
      <c r="G13" s="22">
        <f t="shared" si="1"/>
        <v>0.71273040086621353</v>
      </c>
      <c r="H13" s="22">
        <f t="shared" si="2"/>
        <v>2.7359573797190029</v>
      </c>
    </row>
    <row r="14" spans="1:15" x14ac:dyDescent="0.25">
      <c r="A14" s="28" t="s">
        <v>134</v>
      </c>
      <c r="B14" s="22">
        <f>O2</f>
        <v>-45</v>
      </c>
      <c r="C14" s="22">
        <v>2.92</v>
      </c>
      <c r="D14" s="22">
        <v>-73</v>
      </c>
      <c r="E14" s="22">
        <v>25.04</v>
      </c>
      <c r="F14" s="22">
        <f t="shared" si="0"/>
        <v>2.8000000000000003</v>
      </c>
      <c r="G14" s="22">
        <f t="shared" si="1"/>
        <v>0.93325147308997369</v>
      </c>
      <c r="H14" s="22">
        <f t="shared" si="2"/>
        <v>3.0002631452905892</v>
      </c>
    </row>
    <row r="15" spans="1:15" x14ac:dyDescent="0.25">
      <c r="A15" s="28" t="s">
        <v>134</v>
      </c>
      <c r="B15" s="22">
        <f>O3</f>
        <v>-45.5</v>
      </c>
      <c r="C15" s="22">
        <v>2.92</v>
      </c>
      <c r="D15" s="22">
        <v>-73</v>
      </c>
      <c r="E15" s="22">
        <v>25.04</v>
      </c>
      <c r="F15" s="22">
        <f t="shared" si="0"/>
        <v>2.75</v>
      </c>
      <c r="G15" s="22">
        <f t="shared" si="1"/>
        <v>0.93325147308997369</v>
      </c>
      <c r="H15" s="22">
        <f t="shared" si="2"/>
        <v>2.9466870176961142</v>
      </c>
    </row>
    <row r="17" spans="1:15" x14ac:dyDescent="0.25">
      <c r="A17" s="28" t="s">
        <v>135</v>
      </c>
      <c r="B17" s="22">
        <v>-46</v>
      </c>
      <c r="C17" s="22">
        <v>2.92</v>
      </c>
      <c r="D17" s="22">
        <v>-55</v>
      </c>
      <c r="E17" s="22">
        <v>7.16</v>
      </c>
      <c r="F17" s="22">
        <v>0.9</v>
      </c>
      <c r="G17" s="22">
        <v>0.38953017085943725</v>
      </c>
      <c r="H17" s="22">
        <v>2.3104757149216226</v>
      </c>
      <c r="J17" s="22">
        <v>-46</v>
      </c>
      <c r="K17" s="22">
        <v>-43</v>
      </c>
      <c r="L17" s="22">
        <v>-46</v>
      </c>
      <c r="M17" s="22">
        <v>-47</v>
      </c>
      <c r="N17" s="22">
        <v>-45.5</v>
      </c>
      <c r="O17" s="22">
        <v>-46</v>
      </c>
    </row>
    <row r="18" spans="1:15" x14ac:dyDescent="0.25">
      <c r="A18" s="28" t="s">
        <v>135</v>
      </c>
      <c r="B18" s="22">
        <v>-48</v>
      </c>
      <c r="C18" s="22">
        <v>2.92</v>
      </c>
      <c r="D18" s="22">
        <v>-55</v>
      </c>
      <c r="E18" s="22">
        <v>7.16</v>
      </c>
      <c r="F18" s="22">
        <v>0.70000000000000007</v>
      </c>
      <c r="G18" s="22">
        <v>0.38953017085943725</v>
      </c>
      <c r="H18" s="22">
        <v>1.7970366671612621</v>
      </c>
      <c r="J18" s="22">
        <v>-46</v>
      </c>
      <c r="K18" s="22">
        <v>-51</v>
      </c>
      <c r="L18" s="22">
        <v>-50</v>
      </c>
      <c r="M18" s="22">
        <v>-36</v>
      </c>
      <c r="N18" s="22">
        <v>-45.75</v>
      </c>
      <c r="O18" s="22">
        <v>-48</v>
      </c>
    </row>
    <row r="19" spans="1:15" x14ac:dyDescent="0.25">
      <c r="A19" s="28" t="s">
        <v>135</v>
      </c>
      <c r="B19" s="22">
        <v>-46</v>
      </c>
      <c r="C19" s="22">
        <v>2.92</v>
      </c>
      <c r="D19" s="22">
        <v>-61.5</v>
      </c>
      <c r="E19" s="22">
        <v>12.09</v>
      </c>
      <c r="F19" s="22">
        <v>1.55</v>
      </c>
      <c r="G19" s="22">
        <v>0.61704344941235356</v>
      </c>
      <c r="H19" s="22">
        <v>2.5119786969234585</v>
      </c>
      <c r="J19" s="22">
        <v>-52</v>
      </c>
      <c r="K19" s="22">
        <v>-54</v>
      </c>
      <c r="L19" s="22">
        <v>-64</v>
      </c>
      <c r="M19" s="22">
        <v>-56</v>
      </c>
      <c r="N19" s="22">
        <v>-56.5</v>
      </c>
      <c r="O19" s="22">
        <v>-55</v>
      </c>
    </row>
    <row r="20" spans="1:15" x14ac:dyDescent="0.25">
      <c r="A20" s="28" t="s">
        <v>135</v>
      </c>
      <c r="B20" s="22">
        <v>-48</v>
      </c>
      <c r="C20" s="22">
        <v>2.92</v>
      </c>
      <c r="D20" s="22">
        <v>-61.5</v>
      </c>
      <c r="E20" s="22">
        <v>12.09</v>
      </c>
      <c r="F20" s="22">
        <v>1.35</v>
      </c>
      <c r="G20" s="22">
        <v>0.61704344941235356</v>
      </c>
      <c r="H20" s="22">
        <v>2.1878524134494644</v>
      </c>
      <c r="J20" s="22">
        <v>-60</v>
      </c>
      <c r="K20" s="22">
        <v>-58</v>
      </c>
      <c r="L20" s="22">
        <v>-67</v>
      </c>
      <c r="M20" s="22">
        <v>-63</v>
      </c>
      <c r="N20" s="22">
        <v>-62</v>
      </c>
      <c r="O20" s="22">
        <v>-61.5</v>
      </c>
    </row>
    <row r="21" spans="1:15" x14ac:dyDescent="0.25">
      <c r="A21" s="28" t="s">
        <v>135</v>
      </c>
      <c r="B21" s="22">
        <v>-46</v>
      </c>
      <c r="C21" s="22">
        <v>2.92</v>
      </c>
      <c r="D21" s="22">
        <v>-66</v>
      </c>
      <c r="E21" s="22">
        <v>17.059999999999999</v>
      </c>
      <c r="F21" s="22">
        <v>2</v>
      </c>
      <c r="G21" s="22">
        <v>0.76659617538308589</v>
      </c>
      <c r="H21" s="22">
        <v>2.6089355311491786</v>
      </c>
      <c r="J21" s="22">
        <v>-65</v>
      </c>
      <c r="K21" s="22">
        <v>-59</v>
      </c>
      <c r="L21" s="22">
        <v>-67</v>
      </c>
      <c r="M21" s="22">
        <v>-72</v>
      </c>
      <c r="N21" s="22">
        <v>-65.75</v>
      </c>
      <c r="O21" s="22">
        <v>-66</v>
      </c>
    </row>
    <row r="22" spans="1:15" x14ac:dyDescent="0.25">
      <c r="A22" s="28" t="s">
        <v>135</v>
      </c>
      <c r="B22" s="22">
        <v>-48</v>
      </c>
      <c r="C22" s="22">
        <v>2.92</v>
      </c>
      <c r="D22" s="22">
        <v>-66</v>
      </c>
      <c r="E22" s="22">
        <v>17.059999999999999</v>
      </c>
      <c r="F22" s="22">
        <v>1.8</v>
      </c>
      <c r="G22" s="22">
        <v>0.76659617538308589</v>
      </c>
      <c r="H22" s="22">
        <v>2.348041978034261</v>
      </c>
      <c r="J22" s="22">
        <v>-68</v>
      </c>
      <c r="K22" s="22">
        <v>-63</v>
      </c>
      <c r="L22" s="22">
        <v>-76</v>
      </c>
      <c r="M22" s="22">
        <v>-74</v>
      </c>
      <c r="N22" s="22">
        <v>-70.25</v>
      </c>
      <c r="O22" s="22">
        <v>-71</v>
      </c>
    </row>
    <row r="23" spans="1:15" x14ac:dyDescent="0.25">
      <c r="A23" s="28" t="s">
        <v>135</v>
      </c>
      <c r="B23" s="22">
        <v>-46</v>
      </c>
      <c r="C23" s="22">
        <v>2.92</v>
      </c>
      <c r="D23" s="22">
        <v>-71</v>
      </c>
      <c r="E23" s="22">
        <v>23.04</v>
      </c>
      <c r="F23" s="22">
        <v>2.5</v>
      </c>
      <c r="G23" s="22">
        <v>0.89709962330275606</v>
      </c>
      <c r="H23" s="22">
        <v>2.7867584993470587</v>
      </c>
      <c r="J23" s="22">
        <v>-71</v>
      </c>
      <c r="K23" s="22">
        <v>-79</v>
      </c>
      <c r="L23" s="22">
        <v>-83</v>
      </c>
      <c r="M23" s="22">
        <v>-78</v>
      </c>
      <c r="N23" s="22">
        <v>-77.75</v>
      </c>
      <c r="O23" s="22">
        <v>-78.5</v>
      </c>
    </row>
    <row r="24" spans="1:15" x14ac:dyDescent="0.25">
      <c r="A24" s="28" t="s">
        <v>135</v>
      </c>
      <c r="B24" s="22">
        <v>-48</v>
      </c>
      <c r="C24" s="22">
        <v>2.92</v>
      </c>
      <c r="D24" s="22">
        <v>-71</v>
      </c>
      <c r="E24" s="22">
        <v>23.04</v>
      </c>
      <c r="F24" s="22">
        <v>2.3000000000000003</v>
      </c>
      <c r="G24" s="22">
        <v>0.89709962330275606</v>
      </c>
      <c r="H24" s="22">
        <v>2.563817819399294</v>
      </c>
      <c r="J24" s="22">
        <v>-62</v>
      </c>
      <c r="K24" s="22">
        <v>-52</v>
      </c>
      <c r="L24" s="22">
        <v>-68</v>
      </c>
      <c r="M24" s="22">
        <v>-71</v>
      </c>
      <c r="N24" s="22">
        <v>-63.25</v>
      </c>
      <c r="O24" s="22">
        <v>-65</v>
      </c>
    </row>
    <row r="25" spans="1:15" x14ac:dyDescent="0.25">
      <c r="A25" s="28" t="s">
        <v>135</v>
      </c>
      <c r="B25" s="24">
        <v>-46</v>
      </c>
      <c r="C25" s="24">
        <v>2.92</v>
      </c>
      <c r="D25" s="22">
        <v>-78.5</v>
      </c>
      <c r="E25" s="22">
        <v>29.03</v>
      </c>
      <c r="F25" s="22">
        <v>3.25</v>
      </c>
      <c r="G25" s="22">
        <v>0.99746418438325535</v>
      </c>
      <c r="H25" s="24">
        <v>3.2582623525570655</v>
      </c>
      <c r="J25" s="22">
        <v>-81</v>
      </c>
      <c r="K25" s="22">
        <v>-73</v>
      </c>
      <c r="L25" s="22">
        <v>-79</v>
      </c>
      <c r="M25" s="22">
        <v>-83</v>
      </c>
      <c r="N25" s="22">
        <v>-79</v>
      </c>
      <c r="O25" s="22">
        <v>-80</v>
      </c>
    </row>
    <row r="26" spans="1:15" x14ac:dyDescent="0.25">
      <c r="A26" s="28" t="s">
        <v>135</v>
      </c>
      <c r="B26" s="22">
        <v>-48</v>
      </c>
      <c r="C26" s="22">
        <v>2.92</v>
      </c>
      <c r="D26" s="22">
        <v>-78.5</v>
      </c>
      <c r="E26" s="22">
        <v>29.03</v>
      </c>
      <c r="F26" s="22">
        <v>3.0500000000000003</v>
      </c>
      <c r="G26" s="22">
        <v>0.99746418438325535</v>
      </c>
      <c r="H26" s="22">
        <v>3.0577539000920155</v>
      </c>
    </row>
    <row r="27" spans="1:15" x14ac:dyDescent="0.25">
      <c r="A27" s="28" t="s">
        <v>135</v>
      </c>
      <c r="B27" s="22">
        <v>-46</v>
      </c>
      <c r="C27" s="22">
        <v>2.92</v>
      </c>
      <c r="D27" s="22">
        <v>-65</v>
      </c>
      <c r="E27" s="22">
        <v>15.07</v>
      </c>
      <c r="F27" s="22">
        <v>1.9000000000000001</v>
      </c>
      <c r="G27" s="22">
        <v>0.71273040086621353</v>
      </c>
      <c r="H27" s="22">
        <v>2.6658046263928745</v>
      </c>
    </row>
    <row r="28" spans="1:15" x14ac:dyDescent="0.25">
      <c r="A28" s="28" t="s">
        <v>135</v>
      </c>
      <c r="B28" s="22">
        <v>-48</v>
      </c>
      <c r="C28" s="22">
        <v>2.92</v>
      </c>
      <c r="D28" s="22">
        <v>-65</v>
      </c>
      <c r="E28" s="22">
        <v>15.07</v>
      </c>
      <c r="F28" s="22">
        <v>1.7000000000000002</v>
      </c>
      <c r="G28" s="22">
        <v>0.71273040086621353</v>
      </c>
      <c r="H28" s="22">
        <v>2.3851936130883615</v>
      </c>
    </row>
    <row r="29" spans="1:15" x14ac:dyDescent="0.25">
      <c r="A29" s="28" t="s">
        <v>135</v>
      </c>
      <c r="B29" s="22">
        <v>-46</v>
      </c>
      <c r="C29" s="22">
        <v>2.92</v>
      </c>
      <c r="D29" s="22">
        <v>-80</v>
      </c>
      <c r="E29" s="22">
        <v>25.04</v>
      </c>
      <c r="F29" s="22">
        <v>3.4000000000000004</v>
      </c>
      <c r="G29" s="22">
        <v>0.93325147308997369</v>
      </c>
      <c r="H29" s="22">
        <v>3.6431766764242872</v>
      </c>
    </row>
    <row r="30" spans="1:15" x14ac:dyDescent="0.25">
      <c r="A30" s="28" t="s">
        <v>135</v>
      </c>
      <c r="B30" s="22">
        <v>-48</v>
      </c>
      <c r="C30" s="22">
        <v>2.92</v>
      </c>
      <c r="D30" s="22">
        <v>-80</v>
      </c>
      <c r="E30" s="22">
        <v>25.04</v>
      </c>
      <c r="F30" s="22">
        <v>3.2</v>
      </c>
      <c r="G30" s="22">
        <v>0.93325147308997369</v>
      </c>
      <c r="H30" s="22">
        <v>3.4288721660463879</v>
      </c>
    </row>
    <row r="32" spans="1:15" x14ac:dyDescent="0.25">
      <c r="A32" s="28" t="s">
        <v>137</v>
      </c>
      <c r="B32" s="22">
        <f>O32</f>
        <v>-52.5</v>
      </c>
      <c r="C32" s="22">
        <v>2.92</v>
      </c>
      <c r="D32" s="22">
        <f>O34</f>
        <v>-55</v>
      </c>
      <c r="E32" s="22">
        <v>6.4144290470781575</v>
      </c>
      <c r="F32" s="22">
        <f t="shared" ref="F32:F45" si="5">0.1*(B32-D32)</f>
        <v>0.25</v>
      </c>
      <c r="G32" s="22">
        <f t="shared" ref="G32:G45" si="6">LOG(E32/C32,10)</f>
        <v>0.3417751541201004</v>
      </c>
      <c r="H32" s="22">
        <f t="shared" ref="H32:H45" si="7">F32/G32</f>
        <v>0.73147505600172902</v>
      </c>
      <c r="J32" s="22">
        <v>-52</v>
      </c>
      <c r="K32" s="22">
        <v>-43</v>
      </c>
      <c r="L32" s="22">
        <v>-53</v>
      </c>
      <c r="M32" s="22">
        <v>-54</v>
      </c>
      <c r="N32" s="22">
        <f>AVERAGE(J32:M32)</f>
        <v>-50.5</v>
      </c>
      <c r="O32" s="22">
        <f>MEDIAN(J32:M32)</f>
        <v>-52.5</v>
      </c>
    </row>
    <row r="33" spans="1:15" x14ac:dyDescent="0.25">
      <c r="A33" s="28" t="s">
        <v>137</v>
      </c>
      <c r="B33" s="22">
        <f>O33</f>
        <v>-53.5</v>
      </c>
      <c r="C33" s="22">
        <v>2.92</v>
      </c>
      <c r="D33" s="22">
        <f>O34</f>
        <v>-55</v>
      </c>
      <c r="E33" s="22">
        <v>6.4144290470781575</v>
      </c>
      <c r="F33" s="22">
        <f t="shared" si="5"/>
        <v>0.15000000000000002</v>
      </c>
      <c r="G33" s="22">
        <f t="shared" si="6"/>
        <v>0.3417751541201004</v>
      </c>
      <c r="H33" s="22">
        <f t="shared" si="7"/>
        <v>0.43888503360103748</v>
      </c>
      <c r="J33" s="22">
        <v>-52</v>
      </c>
      <c r="K33" s="22">
        <v>-55</v>
      </c>
      <c r="L33" s="22">
        <v>-62</v>
      </c>
      <c r="M33" s="22">
        <v>-50</v>
      </c>
      <c r="N33" s="22">
        <f t="shared" ref="N33:N40" si="8">AVERAGE(J33:M33)</f>
        <v>-54.75</v>
      </c>
      <c r="O33" s="22">
        <f t="shared" ref="O33:O40" si="9">MEDIAN(J33:M33)</f>
        <v>-53.5</v>
      </c>
    </row>
    <row r="34" spans="1:15" x14ac:dyDescent="0.25">
      <c r="A34" s="28" t="s">
        <v>137</v>
      </c>
      <c r="B34" s="22">
        <f>O32</f>
        <v>-52.5</v>
      </c>
      <c r="C34" s="22">
        <v>2.92</v>
      </c>
      <c r="D34" s="22">
        <f t="shared" ref="D34" si="10">O35</f>
        <v>-63.5</v>
      </c>
      <c r="E34" s="22">
        <v>9.2814276919017153</v>
      </c>
      <c r="F34" s="22">
        <f t="shared" si="5"/>
        <v>1.1000000000000001</v>
      </c>
      <c r="G34" s="22">
        <f t="shared" si="6"/>
        <v>0.50223193414807221</v>
      </c>
      <c r="H34" s="22">
        <f t="shared" si="7"/>
        <v>2.1902231323978074</v>
      </c>
      <c r="J34" s="22">
        <v>-52</v>
      </c>
      <c r="K34" s="22">
        <v>-54</v>
      </c>
      <c r="L34" s="22">
        <v>-59</v>
      </c>
      <c r="M34" s="22">
        <v>-56</v>
      </c>
      <c r="N34" s="22">
        <f t="shared" si="8"/>
        <v>-55.25</v>
      </c>
      <c r="O34" s="22">
        <f t="shared" si="9"/>
        <v>-55</v>
      </c>
    </row>
    <row r="35" spans="1:15" x14ac:dyDescent="0.25">
      <c r="A35" s="28" t="s">
        <v>137</v>
      </c>
      <c r="B35" s="22">
        <f>O33</f>
        <v>-53.5</v>
      </c>
      <c r="C35" s="22">
        <v>2.92</v>
      </c>
      <c r="D35" s="22">
        <f>O35</f>
        <v>-63.5</v>
      </c>
      <c r="E35" s="22">
        <v>9.2814276919017153</v>
      </c>
      <c r="F35" s="22">
        <f t="shared" si="5"/>
        <v>1</v>
      </c>
      <c r="G35" s="22">
        <f t="shared" si="6"/>
        <v>0.50223193414807221</v>
      </c>
      <c r="H35" s="22">
        <f t="shared" si="7"/>
        <v>1.9911119385434612</v>
      </c>
      <c r="J35" s="22">
        <v>-67</v>
      </c>
      <c r="K35" s="22">
        <v>-58</v>
      </c>
      <c r="L35" s="22">
        <v>-64</v>
      </c>
      <c r="M35" s="22">
        <v>-63</v>
      </c>
      <c r="N35" s="22">
        <f t="shared" si="8"/>
        <v>-63</v>
      </c>
      <c r="O35" s="22">
        <f t="shared" si="9"/>
        <v>-63.5</v>
      </c>
    </row>
    <row r="36" spans="1:15" x14ac:dyDescent="0.25">
      <c r="A36" s="28" t="s">
        <v>137</v>
      </c>
      <c r="B36" s="22">
        <f>O32</f>
        <v>-52.5</v>
      </c>
      <c r="C36" s="22">
        <v>2.92</v>
      </c>
      <c r="D36" s="22">
        <f>O36</f>
        <v>-72.5</v>
      </c>
      <c r="E36" s="22">
        <v>13.459008135817438</v>
      </c>
      <c r="F36" s="22">
        <f t="shared" si="5"/>
        <v>2</v>
      </c>
      <c r="G36" s="22">
        <f t="shared" si="6"/>
        <v>0.66363020420377394</v>
      </c>
      <c r="H36" s="22">
        <f t="shared" si="7"/>
        <v>3.0137266015485351</v>
      </c>
      <c r="J36" s="22">
        <v>-72</v>
      </c>
      <c r="K36" s="22">
        <v>-65</v>
      </c>
      <c r="L36" s="22">
        <v>-73</v>
      </c>
      <c r="M36" s="22">
        <v>-74</v>
      </c>
      <c r="N36" s="22">
        <f t="shared" si="8"/>
        <v>-71</v>
      </c>
      <c r="O36" s="22">
        <f t="shared" si="9"/>
        <v>-72.5</v>
      </c>
    </row>
    <row r="37" spans="1:15" x14ac:dyDescent="0.25">
      <c r="A37" s="28" t="s">
        <v>137</v>
      </c>
      <c r="B37" s="22">
        <f>O33</f>
        <v>-53.5</v>
      </c>
      <c r="C37" s="22">
        <v>2.92</v>
      </c>
      <c r="D37" s="22">
        <f>O36</f>
        <v>-72.5</v>
      </c>
      <c r="E37" s="22">
        <v>13.459008135817438</v>
      </c>
      <c r="F37" s="22">
        <f t="shared" si="5"/>
        <v>1.9000000000000001</v>
      </c>
      <c r="G37" s="22">
        <f t="shared" si="6"/>
        <v>0.66363020420377394</v>
      </c>
      <c r="H37" s="22">
        <f t="shared" si="7"/>
        <v>2.8630402714711085</v>
      </c>
      <c r="J37" s="22">
        <v>-79</v>
      </c>
      <c r="K37" s="22">
        <v>-78</v>
      </c>
      <c r="L37" s="22">
        <v>-79</v>
      </c>
      <c r="M37" s="22">
        <v>-80</v>
      </c>
      <c r="N37" s="22">
        <f t="shared" si="8"/>
        <v>-79</v>
      </c>
      <c r="O37" s="22">
        <f t="shared" si="9"/>
        <v>-79</v>
      </c>
    </row>
    <row r="38" spans="1:15" x14ac:dyDescent="0.25">
      <c r="A38" s="28" t="s">
        <v>137</v>
      </c>
      <c r="B38" s="26">
        <f>O32</f>
        <v>-52.5</v>
      </c>
      <c r="C38" s="26">
        <v>2.92</v>
      </c>
      <c r="D38" s="22">
        <f>O37</f>
        <v>-79</v>
      </c>
      <c r="E38" s="22">
        <v>19.003812775335376</v>
      </c>
      <c r="F38" s="22">
        <f t="shared" si="5"/>
        <v>2.6500000000000004</v>
      </c>
      <c r="G38" s="22">
        <f t="shared" si="6"/>
        <v>0.81345789167113136</v>
      </c>
      <c r="H38" s="26">
        <f t="shared" si="7"/>
        <v>3.2576978195588704</v>
      </c>
      <c r="J38" s="22">
        <v>-76</v>
      </c>
      <c r="K38" s="22">
        <v>-80</v>
      </c>
      <c r="L38" s="22">
        <v>-82</v>
      </c>
      <c r="M38" s="22">
        <v>-82</v>
      </c>
      <c r="N38" s="22">
        <f t="shared" si="8"/>
        <v>-80</v>
      </c>
      <c r="O38" s="22">
        <f t="shared" si="9"/>
        <v>-81</v>
      </c>
    </row>
    <row r="39" spans="1:15" x14ac:dyDescent="0.25">
      <c r="A39" s="28" t="s">
        <v>137</v>
      </c>
      <c r="B39" s="22">
        <f>O33</f>
        <v>-53.5</v>
      </c>
      <c r="C39" s="22">
        <v>2.92</v>
      </c>
      <c r="D39" s="22">
        <f>O37</f>
        <v>-79</v>
      </c>
      <c r="E39" s="22">
        <v>19.003812775335376</v>
      </c>
      <c r="F39" s="22">
        <f t="shared" si="5"/>
        <v>2.5500000000000003</v>
      </c>
      <c r="G39" s="22">
        <f t="shared" si="6"/>
        <v>0.81345789167113136</v>
      </c>
      <c r="H39" s="22">
        <f t="shared" si="7"/>
        <v>3.1347658263679694</v>
      </c>
      <c r="J39" s="22">
        <v>-75</v>
      </c>
      <c r="K39" s="22">
        <v>-74</v>
      </c>
      <c r="L39" s="22">
        <v>-79</v>
      </c>
      <c r="M39" s="22">
        <v>-58</v>
      </c>
      <c r="N39" s="22">
        <f t="shared" si="8"/>
        <v>-71.5</v>
      </c>
      <c r="O39" s="22">
        <f t="shared" si="9"/>
        <v>-74.5</v>
      </c>
    </row>
    <row r="40" spans="1:15" x14ac:dyDescent="0.25">
      <c r="A40" s="28" t="s">
        <v>137</v>
      </c>
      <c r="B40" s="22">
        <f>O32</f>
        <v>-52.5</v>
      </c>
      <c r="C40" s="22">
        <v>2.92</v>
      </c>
      <c r="D40" s="22">
        <f>O38</f>
        <v>-81</v>
      </c>
      <c r="E40" s="22">
        <v>24.761762861315024</v>
      </c>
      <c r="F40" s="22">
        <f t="shared" si="5"/>
        <v>2.85</v>
      </c>
      <c r="G40" s="22">
        <f t="shared" si="6"/>
        <v>0.92839870867705143</v>
      </c>
      <c r="H40" s="22">
        <f t="shared" si="7"/>
        <v>3.0698017709020622</v>
      </c>
      <c r="J40" s="22">
        <v>-73</v>
      </c>
      <c r="K40" s="22">
        <v>-86</v>
      </c>
      <c r="L40" s="22">
        <v>-81</v>
      </c>
      <c r="M40" s="22">
        <v>-74</v>
      </c>
      <c r="N40" s="22">
        <f t="shared" si="8"/>
        <v>-78.5</v>
      </c>
      <c r="O40" s="22">
        <f t="shared" si="9"/>
        <v>-77.5</v>
      </c>
    </row>
    <row r="41" spans="1:15" x14ac:dyDescent="0.25">
      <c r="A41" s="28" t="s">
        <v>137</v>
      </c>
      <c r="B41" s="22">
        <f>O33</f>
        <v>-53.5</v>
      </c>
      <c r="C41" s="22">
        <v>2.92</v>
      </c>
      <c r="D41" s="22">
        <f>O38</f>
        <v>-81</v>
      </c>
      <c r="E41" s="22">
        <v>24.761762861315024</v>
      </c>
      <c r="F41" s="22">
        <f t="shared" si="5"/>
        <v>2.75</v>
      </c>
      <c r="G41" s="22">
        <f t="shared" si="6"/>
        <v>0.92839870867705143</v>
      </c>
      <c r="H41" s="22">
        <f t="shared" si="7"/>
        <v>2.9620894280633929</v>
      </c>
    </row>
    <row r="42" spans="1:15" x14ac:dyDescent="0.25">
      <c r="A42" s="28" t="s">
        <v>137</v>
      </c>
      <c r="B42" s="22">
        <f>O32</f>
        <v>-52.5</v>
      </c>
      <c r="C42" s="22">
        <v>2.92</v>
      </c>
      <c r="D42" s="22">
        <f>O39</f>
        <v>-74.5</v>
      </c>
      <c r="E42" s="22">
        <v>15.071327081581105</v>
      </c>
      <c r="F42" s="22">
        <f t="shared" si="5"/>
        <v>2.2000000000000002</v>
      </c>
      <c r="G42" s="22">
        <f t="shared" si="6"/>
        <v>0.71276864365535952</v>
      </c>
      <c r="H42" s="22">
        <f t="shared" si="7"/>
        <v>3.0865555318448492</v>
      </c>
    </row>
    <row r="43" spans="1:15" x14ac:dyDescent="0.25">
      <c r="A43" s="28" t="s">
        <v>137</v>
      </c>
      <c r="B43" s="24">
        <f>O33</f>
        <v>-53.5</v>
      </c>
      <c r="C43" s="24">
        <v>2.92</v>
      </c>
      <c r="D43" s="22">
        <f>O39</f>
        <v>-74.5</v>
      </c>
      <c r="E43" s="22">
        <v>15.071327081581105</v>
      </c>
      <c r="F43" s="22">
        <f t="shared" si="5"/>
        <v>2.1</v>
      </c>
      <c r="G43" s="22">
        <f t="shared" si="6"/>
        <v>0.71276864365535952</v>
      </c>
      <c r="H43" s="24">
        <f t="shared" si="7"/>
        <v>2.9462575531246289</v>
      </c>
    </row>
    <row r="44" spans="1:15" x14ac:dyDescent="0.25">
      <c r="A44" s="28" t="s">
        <v>137</v>
      </c>
      <c r="B44" s="22">
        <f>O32</f>
        <v>-52.5</v>
      </c>
      <c r="C44" s="22">
        <v>2.92</v>
      </c>
      <c r="D44" s="22">
        <f>O40</f>
        <v>-77.5</v>
      </c>
      <c r="E44" s="22">
        <v>25.042861258250824</v>
      </c>
      <c r="F44" s="22">
        <f t="shared" si="5"/>
        <v>2.5</v>
      </c>
      <c r="G44" s="22">
        <f t="shared" si="6"/>
        <v>0.93330109600047706</v>
      </c>
      <c r="H44" s="22">
        <f t="shared" si="7"/>
        <v>2.6786639496228792</v>
      </c>
    </row>
    <row r="45" spans="1:15" x14ac:dyDescent="0.25">
      <c r="A45" s="28" t="s">
        <v>137</v>
      </c>
      <c r="B45" s="22">
        <f>O33</f>
        <v>-53.5</v>
      </c>
      <c r="C45" s="22">
        <v>2.92</v>
      </c>
      <c r="D45" s="22">
        <f>O40</f>
        <v>-77.5</v>
      </c>
      <c r="E45" s="22">
        <v>25.042861258250824</v>
      </c>
      <c r="F45" s="22">
        <f t="shared" si="5"/>
        <v>2.4000000000000004</v>
      </c>
      <c r="G45" s="22">
        <f t="shared" si="6"/>
        <v>0.93330109600047706</v>
      </c>
      <c r="H45" s="22">
        <f t="shared" si="7"/>
        <v>2.5715173916379648</v>
      </c>
    </row>
    <row r="47" spans="1:15" x14ac:dyDescent="0.25">
      <c r="A47" s="28" t="s">
        <v>138</v>
      </c>
      <c r="B47" s="22">
        <f>O47</f>
        <v>-45</v>
      </c>
      <c r="C47" s="22">
        <v>2.92</v>
      </c>
      <c r="D47" s="22">
        <f>O49</f>
        <v>-55.5</v>
      </c>
      <c r="E47" s="22">
        <v>7.16</v>
      </c>
      <c r="F47" s="22">
        <f t="shared" ref="F47:F60" si="11">0.1*(B47-D47)</f>
        <v>1.05</v>
      </c>
      <c r="G47" s="22">
        <f t="shared" ref="G47:G60" si="12">LOG(E47/C47,10)</f>
        <v>0.38953017085943725</v>
      </c>
      <c r="H47" s="22">
        <f t="shared" ref="H47:H60" si="13">F47/G47</f>
        <v>2.6955550007418929</v>
      </c>
      <c r="J47" s="22">
        <v>-44</v>
      </c>
      <c r="K47" s="22">
        <v>-46</v>
      </c>
      <c r="L47" s="22">
        <v>-51</v>
      </c>
      <c r="M47" s="22">
        <v>-39</v>
      </c>
      <c r="N47" s="22">
        <f>AVERAGE(J47:M47)</f>
        <v>-45</v>
      </c>
      <c r="O47" s="22">
        <f>MEDIAN(J47:M47)</f>
        <v>-45</v>
      </c>
    </row>
    <row r="48" spans="1:15" x14ac:dyDescent="0.25">
      <c r="A48" s="28" t="s">
        <v>138</v>
      </c>
      <c r="B48" s="22">
        <f>O48</f>
        <v>-47.5</v>
      </c>
      <c r="C48" s="22">
        <v>2.92</v>
      </c>
      <c r="D48" s="22">
        <f>O49</f>
        <v>-55.5</v>
      </c>
      <c r="E48" s="22">
        <v>7.16</v>
      </c>
      <c r="F48" s="22">
        <f t="shared" si="11"/>
        <v>0.8</v>
      </c>
      <c r="G48" s="22">
        <f t="shared" si="12"/>
        <v>0.38953017085943725</v>
      </c>
      <c r="H48" s="22">
        <f t="shared" si="13"/>
        <v>2.0537561910414421</v>
      </c>
      <c r="J48" s="22">
        <v>-43</v>
      </c>
      <c r="K48" s="22">
        <v>-44</v>
      </c>
      <c r="L48" s="22">
        <v>-53</v>
      </c>
      <c r="M48" s="22">
        <v>-51</v>
      </c>
      <c r="N48" s="22">
        <f t="shared" ref="N48:N55" si="14">AVERAGE(J48:M48)</f>
        <v>-47.75</v>
      </c>
      <c r="O48" s="22">
        <f t="shared" ref="O48:O55" si="15">MEDIAN(J48:M48)</f>
        <v>-47.5</v>
      </c>
    </row>
    <row r="49" spans="1:15" x14ac:dyDescent="0.25">
      <c r="A49" s="28" t="s">
        <v>138</v>
      </c>
      <c r="B49" s="22">
        <f>O47</f>
        <v>-45</v>
      </c>
      <c r="C49" s="22">
        <v>2.92</v>
      </c>
      <c r="D49" s="22">
        <f t="shared" ref="D49" si="16">O50</f>
        <v>-55</v>
      </c>
      <c r="E49" s="22">
        <v>12.09</v>
      </c>
      <c r="F49" s="22">
        <f t="shared" si="11"/>
        <v>1</v>
      </c>
      <c r="G49" s="22">
        <f t="shared" si="12"/>
        <v>0.61704344941235356</v>
      </c>
      <c r="H49" s="22">
        <f t="shared" si="13"/>
        <v>1.6206314173699734</v>
      </c>
      <c r="J49" s="22">
        <v>-57</v>
      </c>
      <c r="K49" s="22">
        <v>-55</v>
      </c>
      <c r="L49" s="22">
        <v>-56</v>
      </c>
      <c r="M49" s="22">
        <v>-49</v>
      </c>
      <c r="N49" s="22">
        <f t="shared" si="14"/>
        <v>-54.25</v>
      </c>
      <c r="O49" s="22">
        <f t="shared" si="15"/>
        <v>-55.5</v>
      </c>
    </row>
    <row r="50" spans="1:15" x14ac:dyDescent="0.25">
      <c r="A50" s="28" t="s">
        <v>138</v>
      </c>
      <c r="B50" s="22">
        <f>O48</f>
        <v>-47.5</v>
      </c>
      <c r="C50" s="22">
        <v>2.92</v>
      </c>
      <c r="D50" s="22">
        <f>O50</f>
        <v>-55</v>
      </c>
      <c r="E50" s="22">
        <v>12.09</v>
      </c>
      <c r="F50" s="22">
        <f t="shared" si="11"/>
        <v>0.75</v>
      </c>
      <c r="G50" s="22">
        <f t="shared" si="12"/>
        <v>0.61704344941235356</v>
      </c>
      <c r="H50" s="22">
        <f t="shared" si="13"/>
        <v>1.21547356302748</v>
      </c>
      <c r="J50" s="22">
        <v>-55</v>
      </c>
      <c r="K50" s="22">
        <v>-54</v>
      </c>
      <c r="L50" s="22">
        <v>-65</v>
      </c>
      <c r="M50" s="22">
        <v>-55</v>
      </c>
      <c r="N50" s="22">
        <f t="shared" si="14"/>
        <v>-57.25</v>
      </c>
      <c r="O50" s="22">
        <f t="shared" si="15"/>
        <v>-55</v>
      </c>
    </row>
    <row r="51" spans="1:15" x14ac:dyDescent="0.25">
      <c r="A51" s="28" t="s">
        <v>138</v>
      </c>
      <c r="B51" s="22">
        <f>O47</f>
        <v>-45</v>
      </c>
      <c r="C51" s="22">
        <v>2.92</v>
      </c>
      <c r="D51" s="22">
        <f>O51</f>
        <v>-63.5</v>
      </c>
      <c r="E51" s="22">
        <v>17.059999999999999</v>
      </c>
      <c r="F51" s="22">
        <f t="shared" si="11"/>
        <v>1.85</v>
      </c>
      <c r="G51" s="22">
        <f t="shared" si="12"/>
        <v>0.76659617538308589</v>
      </c>
      <c r="H51" s="22">
        <f t="shared" si="13"/>
        <v>2.4132653663129902</v>
      </c>
      <c r="J51" s="22">
        <v>-61</v>
      </c>
      <c r="K51" s="22">
        <v>-66</v>
      </c>
      <c r="L51" s="22">
        <v>-68</v>
      </c>
      <c r="M51" s="22">
        <v>-60</v>
      </c>
      <c r="N51" s="22">
        <f t="shared" si="14"/>
        <v>-63.75</v>
      </c>
      <c r="O51" s="22">
        <f t="shared" si="15"/>
        <v>-63.5</v>
      </c>
    </row>
    <row r="52" spans="1:15" x14ac:dyDescent="0.25">
      <c r="A52" s="28" t="s">
        <v>138</v>
      </c>
      <c r="B52" s="22">
        <f>O48</f>
        <v>-47.5</v>
      </c>
      <c r="C52" s="22">
        <v>2.92</v>
      </c>
      <c r="D52" s="22">
        <f>O51</f>
        <v>-63.5</v>
      </c>
      <c r="E52" s="22">
        <v>17.059999999999999</v>
      </c>
      <c r="F52" s="22">
        <f t="shared" si="11"/>
        <v>1.6</v>
      </c>
      <c r="G52" s="22">
        <f t="shared" si="12"/>
        <v>0.76659617538308589</v>
      </c>
      <c r="H52" s="22">
        <f t="shared" si="13"/>
        <v>2.0871484249193428</v>
      </c>
      <c r="J52" s="22">
        <v>-75</v>
      </c>
      <c r="K52" s="22">
        <v>-73</v>
      </c>
      <c r="L52" s="22">
        <v>-66</v>
      </c>
      <c r="M52" s="22">
        <v>-66</v>
      </c>
      <c r="N52" s="22">
        <f t="shared" si="14"/>
        <v>-70</v>
      </c>
      <c r="O52" s="22">
        <f t="shared" si="15"/>
        <v>-69.5</v>
      </c>
    </row>
    <row r="53" spans="1:15" x14ac:dyDescent="0.25">
      <c r="A53" s="28" t="s">
        <v>138</v>
      </c>
      <c r="B53" s="22">
        <f>O47</f>
        <v>-45</v>
      </c>
      <c r="C53" s="22">
        <v>2.92</v>
      </c>
      <c r="D53" s="22">
        <f>O52</f>
        <v>-69.5</v>
      </c>
      <c r="E53" s="22">
        <v>23.04</v>
      </c>
      <c r="F53" s="22">
        <f t="shared" si="11"/>
        <v>2.4500000000000002</v>
      </c>
      <c r="G53" s="22">
        <f t="shared" si="12"/>
        <v>0.89709962330275606</v>
      </c>
      <c r="H53" s="22">
        <f t="shared" si="13"/>
        <v>2.7310233293601174</v>
      </c>
      <c r="J53" s="22">
        <v>-75</v>
      </c>
      <c r="K53" s="22">
        <v>-82</v>
      </c>
      <c r="L53" s="22">
        <v>-79</v>
      </c>
      <c r="M53" s="22">
        <v>-74</v>
      </c>
      <c r="N53" s="22">
        <f t="shared" si="14"/>
        <v>-77.5</v>
      </c>
      <c r="O53" s="22">
        <f t="shared" si="15"/>
        <v>-77</v>
      </c>
    </row>
    <row r="54" spans="1:15" x14ac:dyDescent="0.25">
      <c r="A54" s="28" t="s">
        <v>138</v>
      </c>
      <c r="B54" s="22">
        <f>O48</f>
        <v>-47.5</v>
      </c>
      <c r="C54" s="22">
        <v>2.92</v>
      </c>
      <c r="D54" s="22">
        <f>O52</f>
        <v>-69.5</v>
      </c>
      <c r="E54" s="22">
        <v>23.04</v>
      </c>
      <c r="F54" s="22">
        <f t="shared" si="11"/>
        <v>2.2000000000000002</v>
      </c>
      <c r="G54" s="22">
        <f t="shared" si="12"/>
        <v>0.89709962330275606</v>
      </c>
      <c r="H54" s="22">
        <f t="shared" si="13"/>
        <v>2.4523474794254119</v>
      </c>
      <c r="J54" s="22">
        <v>-61</v>
      </c>
      <c r="K54" s="22">
        <v>-62</v>
      </c>
      <c r="L54" s="22">
        <v>-78</v>
      </c>
      <c r="M54" s="22">
        <v>-73</v>
      </c>
      <c r="N54" s="22">
        <f t="shared" si="14"/>
        <v>-68.5</v>
      </c>
      <c r="O54" s="22">
        <f t="shared" si="15"/>
        <v>-67.5</v>
      </c>
    </row>
    <row r="55" spans="1:15" x14ac:dyDescent="0.25">
      <c r="A55" s="28" t="s">
        <v>138</v>
      </c>
      <c r="B55" s="24">
        <f>O47</f>
        <v>-45</v>
      </c>
      <c r="C55" s="24">
        <v>2.92</v>
      </c>
      <c r="D55" s="22">
        <f>O53</f>
        <v>-77</v>
      </c>
      <c r="E55" s="22">
        <v>29.03</v>
      </c>
      <c r="F55" s="22">
        <f t="shared" si="11"/>
        <v>3.2</v>
      </c>
      <c r="G55" s="22">
        <f t="shared" si="12"/>
        <v>0.99746418438325535</v>
      </c>
      <c r="H55" s="24">
        <f t="shared" si="13"/>
        <v>3.2081352394408031</v>
      </c>
      <c r="J55" s="22">
        <v>-79</v>
      </c>
      <c r="K55" s="22">
        <v>-78</v>
      </c>
      <c r="L55" s="22">
        <v>-84</v>
      </c>
      <c r="M55" s="22">
        <v>-82</v>
      </c>
      <c r="N55" s="22">
        <f t="shared" si="14"/>
        <v>-80.75</v>
      </c>
      <c r="O55" s="22">
        <f t="shared" si="15"/>
        <v>-80.5</v>
      </c>
    </row>
    <row r="56" spans="1:15" x14ac:dyDescent="0.25">
      <c r="A56" s="28" t="s">
        <v>138</v>
      </c>
      <c r="B56" s="22">
        <f>O48</f>
        <v>-47.5</v>
      </c>
      <c r="C56" s="22">
        <v>2.92</v>
      </c>
      <c r="D56" s="22">
        <f>O53</f>
        <v>-77</v>
      </c>
      <c r="E56" s="22">
        <v>29.03</v>
      </c>
      <c r="F56" s="22">
        <f t="shared" si="11"/>
        <v>2.95</v>
      </c>
      <c r="G56" s="22">
        <f t="shared" si="12"/>
        <v>0.99746418438325535</v>
      </c>
      <c r="H56" s="22">
        <f t="shared" si="13"/>
        <v>2.9574996738594903</v>
      </c>
    </row>
    <row r="57" spans="1:15" x14ac:dyDescent="0.25">
      <c r="A57" s="28" t="s">
        <v>138</v>
      </c>
      <c r="B57" s="22">
        <f>O47</f>
        <v>-45</v>
      </c>
      <c r="C57" s="22">
        <v>2.92</v>
      </c>
      <c r="D57" s="22">
        <f>O54</f>
        <v>-67.5</v>
      </c>
      <c r="E57" s="22">
        <v>15.07</v>
      </c>
      <c r="F57" s="22">
        <f t="shared" si="11"/>
        <v>2.25</v>
      </c>
      <c r="G57" s="22">
        <f t="shared" si="12"/>
        <v>0.71273040086621353</v>
      </c>
      <c r="H57" s="22">
        <f t="shared" si="13"/>
        <v>3.1568738996757726</v>
      </c>
    </row>
    <row r="58" spans="1:15" x14ac:dyDescent="0.25">
      <c r="A58" s="28" t="s">
        <v>138</v>
      </c>
      <c r="B58" s="22">
        <f>O48</f>
        <v>-47.5</v>
      </c>
      <c r="C58" s="22">
        <v>2.92</v>
      </c>
      <c r="D58" s="22">
        <f>O54</f>
        <v>-67.5</v>
      </c>
      <c r="E58" s="22">
        <v>15.07</v>
      </c>
      <c r="F58" s="22">
        <f t="shared" si="11"/>
        <v>2</v>
      </c>
      <c r="G58" s="22">
        <f t="shared" si="12"/>
        <v>0.71273040086621353</v>
      </c>
      <c r="H58" s="22">
        <f t="shared" si="13"/>
        <v>2.8061101330451308</v>
      </c>
    </row>
    <row r="59" spans="1:15" x14ac:dyDescent="0.25">
      <c r="A59" s="28" t="s">
        <v>138</v>
      </c>
      <c r="B59" s="22">
        <f>O47</f>
        <v>-45</v>
      </c>
      <c r="C59" s="22">
        <v>2.92</v>
      </c>
      <c r="D59" s="22">
        <f>O55</f>
        <v>-80.5</v>
      </c>
      <c r="E59" s="22">
        <v>20.424125440272835</v>
      </c>
      <c r="F59" s="22">
        <f t="shared" si="11"/>
        <v>3.5500000000000003</v>
      </c>
      <c r="G59" s="22">
        <f t="shared" si="12"/>
        <v>0.84476061769261512</v>
      </c>
      <c r="H59" s="22">
        <f t="shared" si="13"/>
        <v>4.2023739336908177</v>
      </c>
    </row>
    <row r="60" spans="1:15" x14ac:dyDescent="0.25">
      <c r="A60" s="28" t="s">
        <v>138</v>
      </c>
      <c r="B60" s="26">
        <f>O48</f>
        <v>-47.5</v>
      </c>
      <c r="C60" s="26">
        <v>2.92</v>
      </c>
      <c r="D60" s="22">
        <f>O55</f>
        <v>-80.5</v>
      </c>
      <c r="E60" s="22">
        <v>20.424125440272835</v>
      </c>
      <c r="F60" s="22">
        <f t="shared" si="11"/>
        <v>3.3000000000000003</v>
      </c>
      <c r="G60" s="22">
        <f t="shared" si="12"/>
        <v>0.84476061769261512</v>
      </c>
      <c r="H60" s="26">
        <f t="shared" si="13"/>
        <v>3.9064321073745631</v>
      </c>
    </row>
    <row r="62" spans="1:15" x14ac:dyDescent="0.25">
      <c r="A62" s="28" t="s">
        <v>139</v>
      </c>
      <c r="B62" s="22">
        <f>O62</f>
        <v>-47</v>
      </c>
      <c r="C62" s="22">
        <v>2.92</v>
      </c>
      <c r="D62" s="22">
        <f>O64</f>
        <v>-55.5</v>
      </c>
      <c r="E62" s="22">
        <v>7.16</v>
      </c>
      <c r="F62" s="22">
        <f t="shared" ref="F62:F75" si="17">0.1*(B62-D62)</f>
        <v>0.85000000000000009</v>
      </c>
      <c r="G62" s="22">
        <f t="shared" ref="G62:G75" si="18">LOG(E62/C62,10)</f>
        <v>0.38953017085943725</v>
      </c>
      <c r="H62" s="22">
        <f t="shared" ref="H62:H75" si="19">F62/G62</f>
        <v>2.1821159529815324</v>
      </c>
      <c r="J62" s="22">
        <v>-46</v>
      </c>
      <c r="K62" s="22">
        <v>-51</v>
      </c>
      <c r="L62" s="22">
        <v>-48</v>
      </c>
      <c r="M62" s="22">
        <v>-42</v>
      </c>
      <c r="N62" s="22">
        <f>AVERAGE(J62:M62)</f>
        <v>-46.75</v>
      </c>
      <c r="O62" s="22">
        <f>MEDIAN(J62:M62)</f>
        <v>-47</v>
      </c>
    </row>
    <row r="63" spans="1:15" x14ac:dyDescent="0.25">
      <c r="A63" s="28" t="s">
        <v>139</v>
      </c>
      <c r="B63" s="22">
        <f>O63</f>
        <v>-45.5</v>
      </c>
      <c r="C63" s="22">
        <v>2.92</v>
      </c>
      <c r="D63" s="22">
        <f>O64</f>
        <v>-55.5</v>
      </c>
      <c r="E63" s="22">
        <v>7.16</v>
      </c>
      <c r="F63" s="22">
        <f t="shared" si="17"/>
        <v>1</v>
      </c>
      <c r="G63" s="22">
        <f t="shared" si="18"/>
        <v>0.38953017085943725</v>
      </c>
      <c r="H63" s="22">
        <f t="shared" si="19"/>
        <v>2.5671952388018027</v>
      </c>
      <c r="J63" s="22">
        <v>-42</v>
      </c>
      <c r="K63" s="22">
        <v>-43</v>
      </c>
      <c r="L63" s="22">
        <v>-51</v>
      </c>
      <c r="M63" s="22">
        <v>-48</v>
      </c>
      <c r="N63" s="22">
        <f t="shared" ref="N63:N70" si="20">AVERAGE(J63:M63)</f>
        <v>-46</v>
      </c>
      <c r="O63" s="22">
        <f t="shared" ref="O63:O70" si="21">MEDIAN(J63:M63)</f>
        <v>-45.5</v>
      </c>
    </row>
    <row r="64" spans="1:15" x14ac:dyDescent="0.25">
      <c r="A64" s="28" t="s">
        <v>139</v>
      </c>
      <c r="B64" s="22">
        <f>O62</f>
        <v>-47</v>
      </c>
      <c r="C64" s="22">
        <v>2.92</v>
      </c>
      <c r="D64" s="22">
        <f t="shared" ref="D64" si="22">O65</f>
        <v>-66</v>
      </c>
      <c r="E64" s="22">
        <v>12.09</v>
      </c>
      <c r="F64" s="22">
        <f t="shared" si="17"/>
        <v>1.9000000000000001</v>
      </c>
      <c r="G64" s="22">
        <f t="shared" si="18"/>
        <v>0.61704344941235356</v>
      </c>
      <c r="H64" s="22">
        <f t="shared" si="19"/>
        <v>3.0791996930029497</v>
      </c>
      <c r="J64" s="22">
        <v>-57</v>
      </c>
      <c r="K64" s="22">
        <v>-58</v>
      </c>
      <c r="L64" s="22">
        <v>-42</v>
      </c>
      <c r="M64" s="22">
        <v>-54</v>
      </c>
      <c r="N64" s="22">
        <f t="shared" si="20"/>
        <v>-52.75</v>
      </c>
      <c r="O64" s="22">
        <f t="shared" si="21"/>
        <v>-55.5</v>
      </c>
    </row>
    <row r="65" spans="1:15" x14ac:dyDescent="0.25">
      <c r="A65" s="28" t="s">
        <v>139</v>
      </c>
      <c r="B65" s="22">
        <f>O63</f>
        <v>-45.5</v>
      </c>
      <c r="C65" s="22">
        <v>2.92</v>
      </c>
      <c r="D65" s="22">
        <f>O65</f>
        <v>-66</v>
      </c>
      <c r="E65" s="22">
        <v>12.09</v>
      </c>
      <c r="F65" s="22">
        <f t="shared" si="17"/>
        <v>2.0500000000000003</v>
      </c>
      <c r="G65" s="22">
        <f t="shared" si="18"/>
        <v>0.61704344941235356</v>
      </c>
      <c r="H65" s="22">
        <f t="shared" si="19"/>
        <v>3.3222944056084458</v>
      </c>
      <c r="J65" s="22">
        <v>-61</v>
      </c>
      <c r="K65" s="22">
        <v>-73</v>
      </c>
      <c r="L65" s="22">
        <v>-66</v>
      </c>
      <c r="M65" s="22">
        <v>-66</v>
      </c>
      <c r="N65" s="22">
        <f t="shared" si="20"/>
        <v>-66.5</v>
      </c>
      <c r="O65" s="22">
        <f t="shared" si="21"/>
        <v>-66</v>
      </c>
    </row>
    <row r="66" spans="1:15" x14ac:dyDescent="0.25">
      <c r="A66" s="28" t="s">
        <v>139</v>
      </c>
      <c r="B66" s="22">
        <f>O62</f>
        <v>-47</v>
      </c>
      <c r="C66" s="22">
        <v>2.92</v>
      </c>
      <c r="D66" s="22">
        <f>O66</f>
        <v>-67.5</v>
      </c>
      <c r="E66" s="22">
        <v>17.059999999999999</v>
      </c>
      <c r="F66" s="22">
        <f t="shared" si="17"/>
        <v>2.0500000000000003</v>
      </c>
      <c r="G66" s="22">
        <f t="shared" si="18"/>
        <v>0.76659617538308589</v>
      </c>
      <c r="H66" s="22">
        <f t="shared" si="19"/>
        <v>2.6741589194279083</v>
      </c>
      <c r="J66" s="22">
        <v>-73</v>
      </c>
      <c r="K66" s="22">
        <v>-67</v>
      </c>
      <c r="L66" s="22">
        <v>-68</v>
      </c>
      <c r="M66" s="22">
        <v>-65</v>
      </c>
      <c r="N66" s="22">
        <f t="shared" si="20"/>
        <v>-68.25</v>
      </c>
      <c r="O66" s="22">
        <f t="shared" si="21"/>
        <v>-67.5</v>
      </c>
    </row>
    <row r="67" spans="1:15" x14ac:dyDescent="0.25">
      <c r="A67" s="28" t="s">
        <v>139</v>
      </c>
      <c r="B67" s="22">
        <f>O63</f>
        <v>-45.5</v>
      </c>
      <c r="C67" s="22">
        <v>2.92</v>
      </c>
      <c r="D67" s="22">
        <f>O66</f>
        <v>-67.5</v>
      </c>
      <c r="E67" s="22">
        <v>17.059999999999999</v>
      </c>
      <c r="F67" s="22">
        <f t="shared" si="17"/>
        <v>2.2000000000000002</v>
      </c>
      <c r="G67" s="22">
        <f t="shared" si="18"/>
        <v>0.76659617538308589</v>
      </c>
      <c r="H67" s="22">
        <f t="shared" si="19"/>
        <v>2.8698290842640968</v>
      </c>
      <c r="J67" s="22">
        <v>-79</v>
      </c>
      <c r="K67" s="22">
        <v>-67</v>
      </c>
      <c r="L67" s="22">
        <v>-79</v>
      </c>
      <c r="M67" s="22">
        <v>-85</v>
      </c>
      <c r="N67" s="22">
        <f t="shared" si="20"/>
        <v>-77.5</v>
      </c>
      <c r="O67" s="22">
        <f t="shared" si="21"/>
        <v>-79</v>
      </c>
    </row>
    <row r="68" spans="1:15" x14ac:dyDescent="0.25">
      <c r="A68" s="28" t="s">
        <v>139</v>
      </c>
      <c r="B68" s="22">
        <f>O62</f>
        <v>-47</v>
      </c>
      <c r="C68" s="22">
        <v>2.92</v>
      </c>
      <c r="D68" s="22">
        <f>O67</f>
        <v>-79</v>
      </c>
      <c r="E68" s="22">
        <v>23.04</v>
      </c>
      <c r="F68" s="22">
        <f t="shared" si="17"/>
        <v>3.2</v>
      </c>
      <c r="G68" s="22">
        <f t="shared" si="18"/>
        <v>0.89709962330275606</v>
      </c>
      <c r="H68" s="22">
        <f t="shared" si="19"/>
        <v>3.5670508791642352</v>
      </c>
      <c r="J68" s="22">
        <v>-88</v>
      </c>
      <c r="K68" s="22">
        <v>-76</v>
      </c>
      <c r="L68" s="22">
        <v>-82</v>
      </c>
      <c r="M68" s="22">
        <v>-84</v>
      </c>
      <c r="N68" s="22">
        <f t="shared" si="20"/>
        <v>-82.5</v>
      </c>
      <c r="O68" s="22">
        <f t="shared" si="21"/>
        <v>-83</v>
      </c>
    </row>
    <row r="69" spans="1:15" x14ac:dyDescent="0.25">
      <c r="A69" s="28" t="s">
        <v>139</v>
      </c>
      <c r="B69" s="22">
        <f>O63</f>
        <v>-45.5</v>
      </c>
      <c r="C69" s="22">
        <v>2.92</v>
      </c>
      <c r="D69" s="22">
        <f>O67</f>
        <v>-79</v>
      </c>
      <c r="E69" s="22">
        <v>23.04</v>
      </c>
      <c r="F69" s="22">
        <f t="shared" si="17"/>
        <v>3.35</v>
      </c>
      <c r="G69" s="22">
        <f t="shared" si="18"/>
        <v>0.89709962330275606</v>
      </c>
      <c r="H69" s="22">
        <f t="shared" si="19"/>
        <v>3.7342563891250586</v>
      </c>
      <c r="J69" s="22">
        <v>-67</v>
      </c>
      <c r="K69" s="22">
        <v>-63</v>
      </c>
      <c r="L69" s="22">
        <v>-76</v>
      </c>
      <c r="M69" s="22">
        <v>-76</v>
      </c>
      <c r="N69" s="22">
        <f t="shared" si="20"/>
        <v>-70.5</v>
      </c>
      <c r="O69" s="22">
        <f t="shared" si="21"/>
        <v>-71.5</v>
      </c>
    </row>
    <row r="70" spans="1:15" x14ac:dyDescent="0.25">
      <c r="A70" s="28" t="s">
        <v>139</v>
      </c>
      <c r="B70" s="22">
        <f>O62</f>
        <v>-47</v>
      </c>
      <c r="C70" s="22">
        <v>2.92</v>
      </c>
      <c r="D70" s="22">
        <f>O68</f>
        <v>-83</v>
      </c>
      <c r="E70" s="22">
        <v>29.03</v>
      </c>
      <c r="F70" s="22">
        <f t="shared" si="17"/>
        <v>3.6</v>
      </c>
      <c r="G70" s="22">
        <f t="shared" si="18"/>
        <v>0.99746418438325535</v>
      </c>
      <c r="H70" s="22">
        <f t="shared" si="19"/>
        <v>3.6091521443709031</v>
      </c>
      <c r="J70" s="22">
        <v>-82</v>
      </c>
      <c r="K70" s="22">
        <v>-78</v>
      </c>
      <c r="L70" s="22">
        <v>-77</v>
      </c>
      <c r="M70" s="22">
        <v>-85</v>
      </c>
      <c r="N70" s="22">
        <f t="shared" si="20"/>
        <v>-80.5</v>
      </c>
      <c r="O70" s="22">
        <f t="shared" si="21"/>
        <v>-80</v>
      </c>
    </row>
    <row r="71" spans="1:15" x14ac:dyDescent="0.25">
      <c r="A71" s="28" t="s">
        <v>139</v>
      </c>
      <c r="B71" s="22">
        <f>O63</f>
        <v>-45.5</v>
      </c>
      <c r="C71" s="22">
        <v>2.92</v>
      </c>
      <c r="D71" s="22">
        <f>O68</f>
        <v>-83</v>
      </c>
      <c r="E71" s="22">
        <v>29.03</v>
      </c>
      <c r="F71" s="22">
        <f t="shared" si="17"/>
        <v>3.75</v>
      </c>
      <c r="G71" s="22">
        <f t="shared" si="18"/>
        <v>0.99746418438325535</v>
      </c>
      <c r="H71" s="22">
        <f t="shared" si="19"/>
        <v>3.7595334837196908</v>
      </c>
    </row>
    <row r="72" spans="1:15" x14ac:dyDescent="0.25">
      <c r="A72" s="28" t="s">
        <v>139</v>
      </c>
      <c r="B72" s="22">
        <f>O62</f>
        <v>-47</v>
      </c>
      <c r="C72" s="22">
        <v>2.92</v>
      </c>
      <c r="D72" s="22">
        <f>O69</f>
        <v>-71.5</v>
      </c>
      <c r="E72" s="22">
        <v>15.07</v>
      </c>
      <c r="F72" s="22">
        <f t="shared" si="17"/>
        <v>2.4500000000000002</v>
      </c>
      <c r="G72" s="22">
        <f t="shared" si="18"/>
        <v>0.71273040086621353</v>
      </c>
      <c r="H72" s="22">
        <f t="shared" si="19"/>
        <v>3.4374849129802856</v>
      </c>
    </row>
    <row r="73" spans="1:15" x14ac:dyDescent="0.25">
      <c r="A73" s="28" t="s">
        <v>139</v>
      </c>
      <c r="B73" s="24">
        <f>O63</f>
        <v>-45.5</v>
      </c>
      <c r="C73" s="24">
        <v>2.92</v>
      </c>
      <c r="D73" s="22">
        <f>O69</f>
        <v>-71.5</v>
      </c>
      <c r="E73" s="22">
        <v>15.07</v>
      </c>
      <c r="F73" s="22">
        <f t="shared" si="17"/>
        <v>2.6</v>
      </c>
      <c r="G73" s="22">
        <f t="shared" si="18"/>
        <v>0.71273040086621353</v>
      </c>
      <c r="H73" s="24">
        <f t="shared" si="19"/>
        <v>3.6479431729586702</v>
      </c>
    </row>
    <row r="74" spans="1:15" x14ac:dyDescent="0.25">
      <c r="A74" s="28" t="s">
        <v>139</v>
      </c>
      <c r="B74" s="22">
        <f>O62</f>
        <v>-47</v>
      </c>
      <c r="C74" s="22">
        <v>2.92</v>
      </c>
      <c r="D74" s="22">
        <f>O70</f>
        <v>-80</v>
      </c>
      <c r="E74" s="22">
        <v>25.04</v>
      </c>
      <c r="F74" s="22">
        <f t="shared" si="17"/>
        <v>3.3000000000000003</v>
      </c>
      <c r="G74" s="22">
        <f t="shared" si="18"/>
        <v>0.93325147308997369</v>
      </c>
      <c r="H74" s="22">
        <f t="shared" si="19"/>
        <v>3.5360244212353376</v>
      </c>
    </row>
    <row r="75" spans="1:15" x14ac:dyDescent="0.25">
      <c r="A75" s="28" t="s">
        <v>139</v>
      </c>
      <c r="B75" s="22">
        <f>O63</f>
        <v>-45.5</v>
      </c>
      <c r="C75" s="22">
        <v>2.92</v>
      </c>
      <c r="D75" s="22">
        <f>O70</f>
        <v>-80</v>
      </c>
      <c r="E75" s="22">
        <v>25.04</v>
      </c>
      <c r="F75" s="22">
        <f t="shared" si="17"/>
        <v>3.45</v>
      </c>
      <c r="G75" s="22">
        <f t="shared" si="18"/>
        <v>0.93325147308997369</v>
      </c>
      <c r="H75" s="22">
        <f t="shared" si="19"/>
        <v>3.6967528040187618</v>
      </c>
    </row>
    <row r="77" spans="1:15" x14ac:dyDescent="0.25">
      <c r="A77" s="28" t="s">
        <v>140</v>
      </c>
      <c r="B77" s="22">
        <f>O77</f>
        <v>-47.5</v>
      </c>
      <c r="C77" s="22">
        <v>2.92</v>
      </c>
      <c r="D77" s="22">
        <f>O79</f>
        <v>-55.5</v>
      </c>
      <c r="E77" s="22">
        <v>7.16</v>
      </c>
      <c r="F77" s="22">
        <f t="shared" ref="F77:F86" si="23">0.1*(B77-D77)</f>
        <v>0.8</v>
      </c>
      <c r="G77" s="22">
        <f t="shared" ref="G77:G86" si="24">LOG(E77/C77,10)</f>
        <v>0.38953017085943725</v>
      </c>
      <c r="H77" s="22">
        <f t="shared" ref="H77:H86" si="25">F77/G77</f>
        <v>2.0537561910414421</v>
      </c>
      <c r="J77" s="22">
        <v>-45</v>
      </c>
      <c r="K77" s="22">
        <v>-52</v>
      </c>
      <c r="L77" s="22">
        <v>-50</v>
      </c>
      <c r="M77" s="22">
        <v>-44</v>
      </c>
      <c r="N77" s="22">
        <f>AVERAGE(J77:M77)</f>
        <v>-47.75</v>
      </c>
      <c r="O77" s="22">
        <f>MEDIAN(J77:M77)</f>
        <v>-47.5</v>
      </c>
    </row>
    <row r="78" spans="1:15" x14ac:dyDescent="0.25">
      <c r="A78" s="28" t="s">
        <v>140</v>
      </c>
      <c r="B78" s="22">
        <f>O78</f>
        <v>-48</v>
      </c>
      <c r="C78" s="22">
        <v>2.92</v>
      </c>
      <c r="D78" s="22">
        <f>O79</f>
        <v>-55.5</v>
      </c>
      <c r="E78" s="22">
        <v>7.16</v>
      </c>
      <c r="F78" s="22">
        <f t="shared" si="23"/>
        <v>0.75</v>
      </c>
      <c r="G78" s="22">
        <f t="shared" si="24"/>
        <v>0.38953017085943725</v>
      </c>
      <c r="H78" s="22">
        <f t="shared" si="25"/>
        <v>1.9253964291013519</v>
      </c>
      <c r="J78" s="22">
        <v>-46</v>
      </c>
      <c r="K78" s="22">
        <v>-49</v>
      </c>
      <c r="L78" s="22">
        <v>-54</v>
      </c>
      <c r="M78" s="22">
        <v>-47</v>
      </c>
      <c r="N78" s="22">
        <f t="shared" ref="N78:N85" si="26">AVERAGE(J78:M78)</f>
        <v>-49</v>
      </c>
      <c r="O78" s="22">
        <f t="shared" ref="O78:O85" si="27">MEDIAN(J78:M78)</f>
        <v>-48</v>
      </c>
    </row>
    <row r="79" spans="1:15" x14ac:dyDescent="0.25">
      <c r="A79" s="28" t="s">
        <v>140</v>
      </c>
      <c r="B79" s="22">
        <f>O77</f>
        <v>-47.5</v>
      </c>
      <c r="C79" s="22">
        <v>2.92</v>
      </c>
      <c r="D79" s="22">
        <f t="shared" ref="D79" si="28">O80</f>
        <v>-63.5</v>
      </c>
      <c r="E79" s="22">
        <v>12.09</v>
      </c>
      <c r="F79" s="22">
        <f t="shared" si="23"/>
        <v>1.6</v>
      </c>
      <c r="G79" s="22">
        <f t="shared" si="24"/>
        <v>0.61704344941235356</v>
      </c>
      <c r="H79" s="22">
        <f t="shared" si="25"/>
        <v>2.5930102677919575</v>
      </c>
      <c r="J79" s="22">
        <v>-54</v>
      </c>
      <c r="K79" s="22">
        <v>-52</v>
      </c>
      <c r="L79" s="22">
        <v>-57</v>
      </c>
      <c r="M79" s="22">
        <v>-59</v>
      </c>
      <c r="N79" s="22">
        <f t="shared" si="26"/>
        <v>-55.5</v>
      </c>
      <c r="O79" s="22">
        <f t="shared" si="27"/>
        <v>-55.5</v>
      </c>
    </row>
    <row r="80" spans="1:15" x14ac:dyDescent="0.25">
      <c r="A80" s="28" t="s">
        <v>140</v>
      </c>
      <c r="B80" s="22">
        <f>O78</f>
        <v>-48</v>
      </c>
      <c r="C80" s="22">
        <v>2.92</v>
      </c>
      <c r="D80" s="22">
        <f>O80</f>
        <v>-63.5</v>
      </c>
      <c r="E80" s="22">
        <v>12.09</v>
      </c>
      <c r="F80" s="22">
        <f t="shared" si="23"/>
        <v>1.55</v>
      </c>
      <c r="G80" s="22">
        <f t="shared" si="24"/>
        <v>0.61704344941235356</v>
      </c>
      <c r="H80" s="22">
        <f t="shared" si="25"/>
        <v>2.5119786969234585</v>
      </c>
      <c r="J80" s="22">
        <v>-63</v>
      </c>
      <c r="K80" s="22">
        <v>-67</v>
      </c>
      <c r="L80" s="22">
        <v>-59</v>
      </c>
      <c r="M80" s="22">
        <v>-64</v>
      </c>
      <c r="N80" s="22">
        <f t="shared" si="26"/>
        <v>-63.25</v>
      </c>
      <c r="O80" s="22">
        <f t="shared" si="27"/>
        <v>-63.5</v>
      </c>
    </row>
    <row r="81" spans="1:15" x14ac:dyDescent="0.25">
      <c r="A81" s="28" t="s">
        <v>140</v>
      </c>
      <c r="B81" s="22">
        <f>O77</f>
        <v>-47.5</v>
      </c>
      <c r="C81" s="22">
        <v>2.92</v>
      </c>
      <c r="D81" s="22">
        <f>O81</f>
        <v>-75.5</v>
      </c>
      <c r="E81" s="22">
        <v>17.059999999999999</v>
      </c>
      <c r="F81" s="22">
        <f t="shared" si="23"/>
        <v>2.8000000000000003</v>
      </c>
      <c r="G81" s="22">
        <f t="shared" si="24"/>
        <v>0.76659617538308589</v>
      </c>
      <c r="H81" s="22">
        <f t="shared" si="25"/>
        <v>3.6525097436088503</v>
      </c>
      <c r="J81" s="22">
        <v>-74</v>
      </c>
      <c r="K81" s="22">
        <v>-77</v>
      </c>
      <c r="L81" s="22">
        <v>-81</v>
      </c>
      <c r="M81" s="22">
        <v>-73</v>
      </c>
      <c r="N81" s="22">
        <f t="shared" si="26"/>
        <v>-76.25</v>
      </c>
      <c r="O81" s="22">
        <f t="shared" si="27"/>
        <v>-75.5</v>
      </c>
    </row>
    <row r="82" spans="1:15" x14ac:dyDescent="0.25">
      <c r="A82" s="28" t="s">
        <v>140</v>
      </c>
      <c r="B82" s="22">
        <f>O78</f>
        <v>-48</v>
      </c>
      <c r="C82" s="22">
        <v>2.92</v>
      </c>
      <c r="D82" s="22">
        <f>O81</f>
        <v>-75.5</v>
      </c>
      <c r="E82" s="22">
        <v>17.059999999999999</v>
      </c>
      <c r="F82" s="22">
        <f t="shared" si="23"/>
        <v>2.75</v>
      </c>
      <c r="G82" s="22">
        <f t="shared" si="24"/>
        <v>0.76659617538308589</v>
      </c>
      <c r="H82" s="22">
        <f t="shared" si="25"/>
        <v>3.5872863553301206</v>
      </c>
      <c r="J82" s="22">
        <v>-83</v>
      </c>
      <c r="K82" s="22">
        <v>-78</v>
      </c>
      <c r="L82" s="22">
        <v>-84</v>
      </c>
      <c r="M82" s="22">
        <v>-87</v>
      </c>
      <c r="N82" s="22">
        <f t="shared" si="26"/>
        <v>-83</v>
      </c>
      <c r="O82" s="22">
        <f t="shared" si="27"/>
        <v>-83.5</v>
      </c>
    </row>
    <row r="83" spans="1:15" x14ac:dyDescent="0.25">
      <c r="A83" s="28" t="s">
        <v>140</v>
      </c>
      <c r="B83" s="22">
        <f>O77</f>
        <v>-47.5</v>
      </c>
      <c r="C83" s="22">
        <v>2.92</v>
      </c>
      <c r="D83" s="22">
        <f>O82</f>
        <v>-83.5</v>
      </c>
      <c r="E83" s="22">
        <v>23.04</v>
      </c>
      <c r="F83" s="22">
        <f t="shared" si="23"/>
        <v>3.6</v>
      </c>
      <c r="G83" s="22">
        <f t="shared" si="24"/>
        <v>0.89709962330275606</v>
      </c>
      <c r="H83" s="22">
        <f t="shared" si="25"/>
        <v>4.0129322390597642</v>
      </c>
      <c r="J83" s="22">
        <v>-85</v>
      </c>
      <c r="K83" s="22">
        <v>-87</v>
      </c>
      <c r="L83" s="22">
        <v>-86</v>
      </c>
      <c r="M83" s="22">
        <v>-86</v>
      </c>
      <c r="N83" s="22">
        <f t="shared" si="26"/>
        <v>-86</v>
      </c>
      <c r="O83" s="22">
        <f t="shared" si="27"/>
        <v>-86</v>
      </c>
    </row>
    <row r="84" spans="1:15" x14ac:dyDescent="0.25">
      <c r="A84" s="28" t="s">
        <v>140</v>
      </c>
      <c r="B84" s="22">
        <f>O78</f>
        <v>-48</v>
      </c>
      <c r="C84" s="22">
        <v>2.92</v>
      </c>
      <c r="D84" s="22">
        <f>O82</f>
        <v>-83.5</v>
      </c>
      <c r="E84" s="22">
        <v>23.04</v>
      </c>
      <c r="F84" s="22">
        <f t="shared" si="23"/>
        <v>3.5500000000000003</v>
      </c>
      <c r="G84" s="22">
        <f t="shared" si="24"/>
        <v>0.89709962330275606</v>
      </c>
      <c r="H84" s="22">
        <f t="shared" si="25"/>
        <v>3.9571970690728233</v>
      </c>
      <c r="N84" s="22" t="e">
        <f t="shared" si="26"/>
        <v>#DIV/0!</v>
      </c>
      <c r="O84" s="22" t="e">
        <f t="shared" si="27"/>
        <v>#NUM!</v>
      </c>
    </row>
    <row r="85" spans="1:15" x14ac:dyDescent="0.25">
      <c r="A85" s="28" t="s">
        <v>140</v>
      </c>
      <c r="B85" s="24">
        <f>O77</f>
        <v>-47.5</v>
      </c>
      <c r="C85" s="24">
        <v>2.92</v>
      </c>
      <c r="D85" s="22">
        <f>O83</f>
        <v>-86</v>
      </c>
      <c r="E85" s="22">
        <v>29.03</v>
      </c>
      <c r="F85" s="22">
        <f t="shared" si="23"/>
        <v>3.85</v>
      </c>
      <c r="G85" s="22">
        <f t="shared" si="24"/>
        <v>0.99746418438325535</v>
      </c>
      <c r="H85" s="24">
        <f t="shared" si="25"/>
        <v>3.859787709952216</v>
      </c>
      <c r="N85" s="22" t="e">
        <f t="shared" si="26"/>
        <v>#DIV/0!</v>
      </c>
      <c r="O85" s="22" t="e">
        <f t="shared" si="27"/>
        <v>#NUM!</v>
      </c>
    </row>
    <row r="86" spans="1:15" x14ac:dyDescent="0.25">
      <c r="A86" s="28" t="s">
        <v>140</v>
      </c>
      <c r="B86" s="22">
        <f>O78</f>
        <v>-48</v>
      </c>
      <c r="C86" s="22">
        <v>2.92</v>
      </c>
      <c r="D86" s="22">
        <f>O83</f>
        <v>-86</v>
      </c>
      <c r="E86" s="22">
        <v>29.03</v>
      </c>
      <c r="F86" s="22">
        <f t="shared" si="23"/>
        <v>3.8000000000000003</v>
      </c>
      <c r="G86" s="22">
        <f t="shared" si="24"/>
        <v>0.99746418438325535</v>
      </c>
      <c r="H86" s="22">
        <f t="shared" si="25"/>
        <v>3.8096605968359536</v>
      </c>
    </row>
    <row r="88" spans="1:15" x14ac:dyDescent="0.25">
      <c r="A88" s="28" t="s">
        <v>146</v>
      </c>
      <c r="B88" s="22">
        <f>O88</f>
        <v>-47.5</v>
      </c>
      <c r="C88" s="22">
        <v>2.92</v>
      </c>
      <c r="D88" s="22">
        <f>O90</f>
        <v>-56.5</v>
      </c>
      <c r="E88" s="22">
        <v>7.16</v>
      </c>
      <c r="F88" s="22">
        <f t="shared" ref="F88:F101" si="29">0.1*(B88-D88)</f>
        <v>0.9</v>
      </c>
      <c r="G88" s="22">
        <f t="shared" ref="G88:G101" si="30">LOG(E88/C88,10)</f>
        <v>0.38953017085943725</v>
      </c>
      <c r="H88" s="22">
        <f t="shared" ref="H88:H101" si="31">F88/G88</f>
        <v>2.3104757149216226</v>
      </c>
      <c r="J88" s="22">
        <v>-46</v>
      </c>
      <c r="K88" s="22">
        <v>-49</v>
      </c>
      <c r="L88" s="22">
        <v>-46</v>
      </c>
      <c r="M88" s="22">
        <v>-50</v>
      </c>
      <c r="N88" s="22">
        <f>AVERAGE(J88:M88)</f>
        <v>-47.75</v>
      </c>
      <c r="O88" s="22">
        <f>MEDIAN(J88:M88)</f>
        <v>-47.5</v>
      </c>
    </row>
    <row r="89" spans="1:15" x14ac:dyDescent="0.25">
      <c r="A89" s="28" t="s">
        <v>146</v>
      </c>
      <c r="B89" s="22">
        <f>O89</f>
        <v>-51.5</v>
      </c>
      <c r="C89" s="22">
        <v>2.92</v>
      </c>
      <c r="D89" s="22">
        <f>O90</f>
        <v>-56.5</v>
      </c>
      <c r="E89" s="22">
        <v>7.16</v>
      </c>
      <c r="F89" s="22">
        <f t="shared" si="29"/>
        <v>0.5</v>
      </c>
      <c r="G89" s="22">
        <f t="shared" si="30"/>
        <v>0.38953017085943725</v>
      </c>
      <c r="H89" s="22">
        <f t="shared" si="31"/>
        <v>1.2835976194009013</v>
      </c>
      <c r="J89" s="22">
        <v>-53</v>
      </c>
      <c r="K89" s="22">
        <v>-53</v>
      </c>
      <c r="L89" s="22">
        <v>-50</v>
      </c>
      <c r="M89" s="22">
        <v>-47</v>
      </c>
      <c r="N89" s="22">
        <f t="shared" ref="N89:N96" si="32">AVERAGE(J89:M89)</f>
        <v>-50.75</v>
      </c>
      <c r="O89" s="22">
        <f t="shared" ref="O89:O96" si="33">MEDIAN(J89:M89)</f>
        <v>-51.5</v>
      </c>
    </row>
    <row r="90" spans="1:15" x14ac:dyDescent="0.25">
      <c r="A90" s="28" t="s">
        <v>146</v>
      </c>
      <c r="B90" s="22">
        <f>O88</f>
        <v>-47.5</v>
      </c>
      <c r="C90" s="22">
        <v>2.92</v>
      </c>
      <c r="D90" s="22">
        <f t="shared" ref="D90" si="34">O91</f>
        <v>-64</v>
      </c>
      <c r="E90" s="22">
        <v>12.09</v>
      </c>
      <c r="F90" s="22">
        <f t="shared" si="29"/>
        <v>1.6500000000000001</v>
      </c>
      <c r="G90" s="22">
        <f t="shared" si="30"/>
        <v>0.61704344941235356</v>
      </c>
      <c r="H90" s="22">
        <f t="shared" si="31"/>
        <v>2.6740418386604561</v>
      </c>
      <c r="J90" s="22">
        <v>-53</v>
      </c>
      <c r="K90" s="22">
        <v>-54</v>
      </c>
      <c r="L90" s="22">
        <v>-59</v>
      </c>
      <c r="M90" s="22">
        <v>-61</v>
      </c>
      <c r="N90" s="22">
        <f t="shared" si="32"/>
        <v>-56.75</v>
      </c>
      <c r="O90" s="22">
        <f t="shared" si="33"/>
        <v>-56.5</v>
      </c>
    </row>
    <row r="91" spans="1:15" x14ac:dyDescent="0.25">
      <c r="A91" s="28" t="s">
        <v>146</v>
      </c>
      <c r="B91" s="22">
        <f>O89</f>
        <v>-51.5</v>
      </c>
      <c r="C91" s="22">
        <v>2.92</v>
      </c>
      <c r="D91" s="22">
        <f>O91</f>
        <v>-64</v>
      </c>
      <c r="E91" s="22">
        <v>12.09</v>
      </c>
      <c r="F91" s="22">
        <f t="shared" si="29"/>
        <v>1.25</v>
      </c>
      <c r="G91" s="22">
        <f t="shared" si="30"/>
        <v>0.61704344941235356</v>
      </c>
      <c r="H91" s="22">
        <f t="shared" si="31"/>
        <v>2.0257892717124668</v>
      </c>
      <c r="J91" s="22">
        <v>-60</v>
      </c>
      <c r="K91" s="22">
        <v>-60</v>
      </c>
      <c r="L91" s="22">
        <v>-73</v>
      </c>
      <c r="M91" s="22">
        <v>-68</v>
      </c>
      <c r="N91" s="22">
        <f t="shared" si="32"/>
        <v>-65.25</v>
      </c>
      <c r="O91" s="22">
        <f t="shared" si="33"/>
        <v>-64</v>
      </c>
    </row>
    <row r="92" spans="1:15" x14ac:dyDescent="0.25">
      <c r="A92" s="28" t="s">
        <v>146</v>
      </c>
      <c r="B92" s="22">
        <f>O88</f>
        <v>-47.5</v>
      </c>
      <c r="C92" s="22">
        <v>2.92</v>
      </c>
      <c r="D92" s="22">
        <f>O92</f>
        <v>-74</v>
      </c>
      <c r="E92" s="22">
        <v>17.059999999999999</v>
      </c>
      <c r="F92" s="22">
        <f t="shared" si="29"/>
        <v>2.6500000000000004</v>
      </c>
      <c r="G92" s="22">
        <f t="shared" si="30"/>
        <v>0.76659617538308589</v>
      </c>
      <c r="H92" s="22">
        <f t="shared" si="31"/>
        <v>3.4568395787726622</v>
      </c>
      <c r="J92" s="22">
        <v>-75</v>
      </c>
      <c r="K92" s="22">
        <v>-73</v>
      </c>
      <c r="L92" s="22">
        <v>-77</v>
      </c>
      <c r="M92" s="22">
        <v>-72</v>
      </c>
      <c r="N92" s="22">
        <f t="shared" si="32"/>
        <v>-74.25</v>
      </c>
      <c r="O92" s="22">
        <f t="shared" si="33"/>
        <v>-74</v>
      </c>
    </row>
    <row r="93" spans="1:15" x14ac:dyDescent="0.25">
      <c r="A93" s="28" t="s">
        <v>146</v>
      </c>
      <c r="B93" s="22">
        <f>O89</f>
        <v>-51.5</v>
      </c>
      <c r="C93" s="22">
        <v>2.92</v>
      </c>
      <c r="D93" s="22">
        <f>O92</f>
        <v>-74</v>
      </c>
      <c r="E93" s="22">
        <v>17.059999999999999</v>
      </c>
      <c r="F93" s="22">
        <f t="shared" si="29"/>
        <v>2.25</v>
      </c>
      <c r="G93" s="22">
        <f t="shared" si="30"/>
        <v>0.76659617538308589</v>
      </c>
      <c r="H93" s="22">
        <f t="shared" si="31"/>
        <v>2.935052472542826</v>
      </c>
      <c r="J93" s="22">
        <v>-72</v>
      </c>
      <c r="K93" s="22">
        <v>-66</v>
      </c>
      <c r="L93" s="22">
        <v>-79</v>
      </c>
      <c r="M93" s="22">
        <v>-75</v>
      </c>
      <c r="N93" s="22">
        <f t="shared" si="32"/>
        <v>-73</v>
      </c>
      <c r="O93" s="22">
        <f t="shared" si="33"/>
        <v>-73.5</v>
      </c>
    </row>
    <row r="94" spans="1:15" x14ac:dyDescent="0.25">
      <c r="A94" s="28" t="s">
        <v>146</v>
      </c>
      <c r="B94" s="24">
        <f>O88</f>
        <v>-47.5</v>
      </c>
      <c r="C94" s="24">
        <v>2.92</v>
      </c>
      <c r="D94" s="22">
        <f>O93</f>
        <v>-73.5</v>
      </c>
      <c r="E94" s="22">
        <v>23.04</v>
      </c>
      <c r="F94" s="22">
        <f t="shared" si="29"/>
        <v>2.6</v>
      </c>
      <c r="G94" s="22">
        <f t="shared" si="30"/>
        <v>0.89709962330275606</v>
      </c>
      <c r="H94" s="24">
        <f t="shared" si="31"/>
        <v>2.8982288393209412</v>
      </c>
      <c r="J94" s="22">
        <v>-78</v>
      </c>
      <c r="K94" s="22">
        <v>-72</v>
      </c>
      <c r="L94" s="22">
        <v>-83</v>
      </c>
      <c r="M94" s="22">
        <v>-78</v>
      </c>
      <c r="N94" s="22">
        <f t="shared" si="32"/>
        <v>-77.75</v>
      </c>
      <c r="O94" s="22">
        <f t="shared" si="33"/>
        <v>-78</v>
      </c>
    </row>
    <row r="95" spans="1:15" x14ac:dyDescent="0.25">
      <c r="A95" s="28" t="s">
        <v>146</v>
      </c>
      <c r="B95" s="22">
        <f>O89</f>
        <v>-51.5</v>
      </c>
      <c r="C95" s="22">
        <v>2.92</v>
      </c>
      <c r="D95" s="22">
        <f>O93</f>
        <v>-73.5</v>
      </c>
      <c r="E95" s="22">
        <v>23.04</v>
      </c>
      <c r="F95" s="22">
        <f t="shared" si="29"/>
        <v>2.2000000000000002</v>
      </c>
      <c r="G95" s="22">
        <f t="shared" si="30"/>
        <v>0.89709962330275606</v>
      </c>
      <c r="H95" s="22">
        <f t="shared" si="31"/>
        <v>2.4523474794254119</v>
      </c>
      <c r="J95" s="22">
        <v>-63</v>
      </c>
      <c r="K95" s="22">
        <v>-66</v>
      </c>
      <c r="L95" s="22">
        <v>-68</v>
      </c>
      <c r="M95" s="22">
        <v>-73</v>
      </c>
      <c r="N95" s="22">
        <f t="shared" si="32"/>
        <v>-67.5</v>
      </c>
      <c r="O95" s="22">
        <f t="shared" si="33"/>
        <v>-67</v>
      </c>
    </row>
    <row r="96" spans="1:15" x14ac:dyDescent="0.25">
      <c r="A96" s="28" t="s">
        <v>146</v>
      </c>
      <c r="B96" s="22">
        <f>O88</f>
        <v>-47.5</v>
      </c>
      <c r="C96" s="22">
        <v>2.92</v>
      </c>
      <c r="D96" s="22">
        <f>O94</f>
        <v>-78</v>
      </c>
      <c r="E96" s="22">
        <v>29.03</v>
      </c>
      <c r="F96" s="22">
        <f t="shared" si="29"/>
        <v>3.0500000000000003</v>
      </c>
      <c r="G96" s="22">
        <f t="shared" si="30"/>
        <v>0.99746418438325535</v>
      </c>
      <c r="H96" s="22">
        <f t="shared" si="31"/>
        <v>3.0577539000920155</v>
      </c>
      <c r="J96" s="22">
        <v>-73</v>
      </c>
      <c r="K96" s="22">
        <v>-77</v>
      </c>
      <c r="L96" s="22">
        <v>-75</v>
      </c>
      <c r="M96" s="22">
        <v>-73</v>
      </c>
      <c r="N96" s="22">
        <f t="shared" si="32"/>
        <v>-74.5</v>
      </c>
      <c r="O96" s="22">
        <f t="shared" si="33"/>
        <v>-74</v>
      </c>
    </row>
    <row r="97" spans="1:15" x14ac:dyDescent="0.25">
      <c r="A97" s="28" t="s">
        <v>146</v>
      </c>
      <c r="B97" s="22">
        <f>O89</f>
        <v>-51.5</v>
      </c>
      <c r="C97" s="22">
        <v>2.92</v>
      </c>
      <c r="D97" s="22">
        <f>O94</f>
        <v>-78</v>
      </c>
      <c r="E97" s="22">
        <v>29.03</v>
      </c>
      <c r="F97" s="22">
        <f t="shared" si="29"/>
        <v>2.6500000000000004</v>
      </c>
      <c r="G97" s="22">
        <f t="shared" si="30"/>
        <v>0.99746418438325535</v>
      </c>
      <c r="H97" s="22">
        <f t="shared" si="31"/>
        <v>2.6567369951619151</v>
      </c>
    </row>
    <row r="98" spans="1:15" x14ac:dyDescent="0.25">
      <c r="A98" s="28" t="s">
        <v>146</v>
      </c>
      <c r="B98" s="22">
        <f>O88</f>
        <v>-47.5</v>
      </c>
      <c r="C98" s="22">
        <v>2.92</v>
      </c>
      <c r="D98" s="22">
        <f>O95</f>
        <v>-67</v>
      </c>
      <c r="E98" s="22">
        <v>15.07</v>
      </c>
      <c r="F98" s="22">
        <f t="shared" si="29"/>
        <v>1.9500000000000002</v>
      </c>
      <c r="G98" s="22">
        <f t="shared" si="30"/>
        <v>0.71273040086621353</v>
      </c>
      <c r="H98" s="22">
        <f t="shared" si="31"/>
        <v>2.7359573797190029</v>
      </c>
    </row>
    <row r="99" spans="1:15" x14ac:dyDescent="0.25">
      <c r="A99" s="28" t="s">
        <v>146</v>
      </c>
      <c r="B99" s="22">
        <f>O89</f>
        <v>-51.5</v>
      </c>
      <c r="C99" s="22">
        <v>2.92</v>
      </c>
      <c r="D99" s="22">
        <f>O95</f>
        <v>-67</v>
      </c>
      <c r="E99" s="22">
        <v>15.07</v>
      </c>
      <c r="F99" s="22">
        <f t="shared" si="29"/>
        <v>1.55</v>
      </c>
      <c r="G99" s="22">
        <f t="shared" si="30"/>
        <v>0.71273040086621353</v>
      </c>
      <c r="H99" s="22">
        <f t="shared" si="31"/>
        <v>2.1747353531099765</v>
      </c>
    </row>
    <row r="100" spans="1:15" x14ac:dyDescent="0.25">
      <c r="A100" s="28" t="s">
        <v>146</v>
      </c>
      <c r="B100" s="22">
        <f>O88</f>
        <v>-47.5</v>
      </c>
      <c r="C100" s="22">
        <v>2.92</v>
      </c>
      <c r="D100" s="22">
        <f>O96</f>
        <v>-74</v>
      </c>
      <c r="E100" s="22">
        <v>25.04</v>
      </c>
      <c r="F100" s="22">
        <f t="shared" si="29"/>
        <v>2.6500000000000004</v>
      </c>
      <c r="G100" s="22">
        <f t="shared" si="30"/>
        <v>0.93325147308997369</v>
      </c>
      <c r="H100" s="22">
        <f t="shared" si="31"/>
        <v>2.839534762507165</v>
      </c>
    </row>
    <row r="101" spans="1:15" x14ac:dyDescent="0.25">
      <c r="A101" s="28" t="s">
        <v>146</v>
      </c>
      <c r="B101" s="22">
        <f>O89</f>
        <v>-51.5</v>
      </c>
      <c r="C101" s="22">
        <v>2.92</v>
      </c>
      <c r="D101" s="22">
        <f>O96</f>
        <v>-74</v>
      </c>
      <c r="E101" s="22">
        <v>25.04</v>
      </c>
      <c r="F101" s="22">
        <f t="shared" si="29"/>
        <v>2.25</v>
      </c>
      <c r="G101" s="22">
        <f t="shared" si="30"/>
        <v>0.93325147308997369</v>
      </c>
      <c r="H101" s="22">
        <f t="shared" si="31"/>
        <v>2.4109257417513663</v>
      </c>
    </row>
    <row r="103" spans="1:15" x14ac:dyDescent="0.25">
      <c r="A103" s="28" t="s">
        <v>148</v>
      </c>
      <c r="B103" s="22">
        <f>O103</f>
        <v>-48.5</v>
      </c>
      <c r="C103" s="22">
        <v>2.92</v>
      </c>
      <c r="D103" s="22">
        <f>O105</f>
        <v>-54.5</v>
      </c>
      <c r="E103" s="22">
        <v>7.16</v>
      </c>
      <c r="F103" s="22">
        <f t="shared" ref="F103:F116" si="35">0.1*(B103-D103)</f>
        <v>0.60000000000000009</v>
      </c>
      <c r="G103" s="22">
        <f t="shared" ref="G103:G116" si="36">LOG(E103/C103,10)</f>
        <v>0.38953017085943725</v>
      </c>
      <c r="H103" s="22">
        <f t="shared" ref="H103:H116" si="37">F103/G103</f>
        <v>1.5403171432810818</v>
      </c>
      <c r="J103" s="22">
        <v>-47</v>
      </c>
      <c r="K103" s="22">
        <v>-41</v>
      </c>
      <c r="L103" s="22">
        <v>-50</v>
      </c>
      <c r="M103" s="22">
        <v>-52</v>
      </c>
      <c r="N103" s="22">
        <f>AVERAGE(J103:M103)</f>
        <v>-47.5</v>
      </c>
      <c r="O103" s="22">
        <f>MEDIAN(J103:M103)</f>
        <v>-48.5</v>
      </c>
    </row>
    <row r="104" spans="1:15" x14ac:dyDescent="0.25">
      <c r="A104" s="28" t="s">
        <v>148</v>
      </c>
      <c r="B104" s="22">
        <f>O104</f>
        <v>-49.5</v>
      </c>
      <c r="C104" s="22">
        <v>2.92</v>
      </c>
      <c r="D104" s="22">
        <f>O105</f>
        <v>-54.5</v>
      </c>
      <c r="E104" s="22">
        <v>7.16</v>
      </c>
      <c r="F104" s="22">
        <f t="shared" si="35"/>
        <v>0.5</v>
      </c>
      <c r="G104" s="22">
        <f t="shared" si="36"/>
        <v>0.38953017085943725</v>
      </c>
      <c r="H104" s="22">
        <f t="shared" si="37"/>
        <v>1.2835976194009013</v>
      </c>
      <c r="J104" s="22">
        <v>-52</v>
      </c>
      <c r="K104" s="22">
        <v>-47</v>
      </c>
      <c r="L104" s="22">
        <v>-52</v>
      </c>
      <c r="M104" s="22">
        <v>-46</v>
      </c>
      <c r="N104" s="22">
        <f t="shared" ref="N104:N111" si="38">AVERAGE(J104:M104)</f>
        <v>-49.25</v>
      </c>
      <c r="O104" s="22">
        <f t="shared" ref="O104:O111" si="39">MEDIAN(J104:M104)</f>
        <v>-49.5</v>
      </c>
    </row>
    <row r="105" spans="1:15" x14ac:dyDescent="0.25">
      <c r="A105" s="28" t="s">
        <v>148</v>
      </c>
      <c r="B105" s="22">
        <f>O103</f>
        <v>-48.5</v>
      </c>
      <c r="C105" s="22">
        <v>2.92</v>
      </c>
      <c r="D105" s="22">
        <f t="shared" ref="D105" si="40">O106</f>
        <v>-60</v>
      </c>
      <c r="E105" s="22">
        <v>12.09</v>
      </c>
      <c r="F105" s="22">
        <f t="shared" si="35"/>
        <v>1.1500000000000001</v>
      </c>
      <c r="G105" s="22">
        <f t="shared" si="36"/>
        <v>0.61704344941235356</v>
      </c>
      <c r="H105" s="22">
        <f t="shared" si="37"/>
        <v>1.8637261299754695</v>
      </c>
      <c r="J105" s="22">
        <v>-52</v>
      </c>
      <c r="K105" s="22">
        <v>-46</v>
      </c>
      <c r="L105" s="22">
        <v>-57</v>
      </c>
      <c r="M105" s="22">
        <v>-62</v>
      </c>
      <c r="N105" s="22">
        <f t="shared" si="38"/>
        <v>-54.25</v>
      </c>
      <c r="O105" s="22">
        <f t="shared" si="39"/>
        <v>-54.5</v>
      </c>
    </row>
    <row r="106" spans="1:15" x14ac:dyDescent="0.25">
      <c r="A106" s="28" t="s">
        <v>148</v>
      </c>
      <c r="B106" s="22">
        <f>O104</f>
        <v>-49.5</v>
      </c>
      <c r="C106" s="22">
        <v>2.92</v>
      </c>
      <c r="D106" s="22">
        <f>O106</f>
        <v>-60</v>
      </c>
      <c r="E106" s="22">
        <v>12.09</v>
      </c>
      <c r="F106" s="22">
        <f t="shared" si="35"/>
        <v>1.05</v>
      </c>
      <c r="G106" s="22">
        <f t="shared" si="36"/>
        <v>0.61704344941235356</v>
      </c>
      <c r="H106" s="22">
        <f t="shared" si="37"/>
        <v>1.7016629882384722</v>
      </c>
      <c r="J106" s="22">
        <v>-58</v>
      </c>
      <c r="K106" s="22">
        <v>-57</v>
      </c>
      <c r="L106" s="22">
        <v>-62</v>
      </c>
      <c r="M106" s="22">
        <v>-62</v>
      </c>
      <c r="N106" s="22">
        <f t="shared" si="38"/>
        <v>-59.75</v>
      </c>
      <c r="O106" s="22">
        <f t="shared" si="39"/>
        <v>-60</v>
      </c>
    </row>
    <row r="107" spans="1:15" x14ac:dyDescent="0.25">
      <c r="A107" s="28" t="s">
        <v>148</v>
      </c>
      <c r="B107" s="22">
        <f>O103</f>
        <v>-48.5</v>
      </c>
      <c r="C107" s="22">
        <v>2.92</v>
      </c>
      <c r="D107" s="22">
        <f>O107</f>
        <v>-69.5</v>
      </c>
      <c r="E107" s="22">
        <v>17.059999999999999</v>
      </c>
      <c r="F107" s="22">
        <f t="shared" si="35"/>
        <v>2.1</v>
      </c>
      <c r="G107" s="22">
        <f t="shared" si="36"/>
        <v>0.76659617538308589</v>
      </c>
      <c r="H107" s="22">
        <f t="shared" si="37"/>
        <v>2.7393823077066375</v>
      </c>
      <c r="J107" s="22">
        <v>-67</v>
      </c>
      <c r="K107" s="22">
        <v>-62</v>
      </c>
      <c r="L107" s="22">
        <v>-72</v>
      </c>
      <c r="M107" s="22">
        <v>-74</v>
      </c>
      <c r="N107" s="22">
        <f t="shared" si="38"/>
        <v>-68.75</v>
      </c>
      <c r="O107" s="22">
        <f t="shared" si="39"/>
        <v>-69.5</v>
      </c>
    </row>
    <row r="108" spans="1:15" x14ac:dyDescent="0.25">
      <c r="A108" s="28" t="s">
        <v>148</v>
      </c>
      <c r="B108" s="22">
        <f>O104</f>
        <v>-49.5</v>
      </c>
      <c r="C108" s="22">
        <v>2.92</v>
      </c>
      <c r="D108" s="22">
        <f>O107</f>
        <v>-69.5</v>
      </c>
      <c r="E108" s="22">
        <v>17.059999999999999</v>
      </c>
      <c r="F108" s="22">
        <f t="shared" si="35"/>
        <v>2</v>
      </c>
      <c r="G108" s="22">
        <f t="shared" si="36"/>
        <v>0.76659617538308589</v>
      </c>
      <c r="H108" s="22">
        <f t="shared" si="37"/>
        <v>2.6089355311491786</v>
      </c>
      <c r="J108" s="22">
        <v>-68</v>
      </c>
      <c r="K108" s="22">
        <v>-66</v>
      </c>
      <c r="L108" s="22">
        <v>-78</v>
      </c>
      <c r="M108" s="22">
        <v>-77</v>
      </c>
      <c r="N108" s="22">
        <f t="shared" si="38"/>
        <v>-72.25</v>
      </c>
      <c r="O108" s="22">
        <f t="shared" si="39"/>
        <v>-72.5</v>
      </c>
    </row>
    <row r="109" spans="1:15" x14ac:dyDescent="0.25">
      <c r="A109" s="28" t="s">
        <v>148</v>
      </c>
      <c r="B109" s="22">
        <f>O103</f>
        <v>-48.5</v>
      </c>
      <c r="C109" s="22">
        <v>2.92</v>
      </c>
      <c r="D109" s="22">
        <f>O108</f>
        <v>-72.5</v>
      </c>
      <c r="E109" s="22">
        <v>23.04</v>
      </c>
      <c r="F109" s="22">
        <f t="shared" si="35"/>
        <v>2.4000000000000004</v>
      </c>
      <c r="G109" s="22">
        <f t="shared" si="36"/>
        <v>0.89709962330275606</v>
      </c>
      <c r="H109" s="22">
        <f t="shared" si="37"/>
        <v>2.6752881593731765</v>
      </c>
      <c r="J109" s="22">
        <v>-77</v>
      </c>
      <c r="K109" s="22">
        <v>-72</v>
      </c>
      <c r="L109" s="22">
        <v>-79</v>
      </c>
      <c r="M109" s="22">
        <v>-83</v>
      </c>
      <c r="N109" s="22">
        <f t="shared" si="38"/>
        <v>-77.75</v>
      </c>
      <c r="O109" s="22">
        <f t="shared" si="39"/>
        <v>-78</v>
      </c>
    </row>
    <row r="110" spans="1:15" x14ac:dyDescent="0.25">
      <c r="A110" s="28" t="s">
        <v>148</v>
      </c>
      <c r="B110" s="22">
        <f>O104</f>
        <v>-49.5</v>
      </c>
      <c r="C110" s="22">
        <v>2.92</v>
      </c>
      <c r="D110" s="22">
        <f>O108</f>
        <v>-72.5</v>
      </c>
      <c r="E110" s="22">
        <v>23.04</v>
      </c>
      <c r="F110" s="22">
        <f t="shared" si="35"/>
        <v>2.3000000000000003</v>
      </c>
      <c r="G110" s="22">
        <f t="shared" si="36"/>
        <v>0.89709962330275606</v>
      </c>
      <c r="H110" s="22">
        <f t="shared" si="37"/>
        <v>2.563817819399294</v>
      </c>
      <c r="J110" s="22">
        <v>-71</v>
      </c>
      <c r="K110" s="22">
        <v>-65</v>
      </c>
      <c r="L110" s="22">
        <v>-79</v>
      </c>
      <c r="M110" s="22">
        <v>-84</v>
      </c>
      <c r="N110" s="22">
        <f t="shared" si="38"/>
        <v>-74.75</v>
      </c>
      <c r="O110" s="22">
        <f t="shared" si="39"/>
        <v>-75</v>
      </c>
    </row>
    <row r="111" spans="1:15" x14ac:dyDescent="0.25">
      <c r="A111" s="28" t="s">
        <v>148</v>
      </c>
      <c r="B111" s="24">
        <f>O103</f>
        <v>-48.5</v>
      </c>
      <c r="C111" s="24">
        <v>2.92</v>
      </c>
      <c r="D111" s="22">
        <f>O109</f>
        <v>-78</v>
      </c>
      <c r="E111" s="22">
        <v>29.03</v>
      </c>
      <c r="F111" s="22">
        <f t="shared" si="35"/>
        <v>2.95</v>
      </c>
      <c r="G111" s="22">
        <f t="shared" si="36"/>
        <v>0.99746418438325535</v>
      </c>
      <c r="H111" s="24">
        <f t="shared" si="37"/>
        <v>2.9574996738594903</v>
      </c>
      <c r="J111" s="22">
        <v>-78</v>
      </c>
      <c r="K111" s="22">
        <v>-80</v>
      </c>
      <c r="L111" s="22">
        <v>-83</v>
      </c>
      <c r="M111" s="22">
        <v>-80</v>
      </c>
      <c r="N111" s="22">
        <f t="shared" si="38"/>
        <v>-80.25</v>
      </c>
      <c r="O111" s="22">
        <f t="shared" si="39"/>
        <v>-80</v>
      </c>
    </row>
    <row r="112" spans="1:15" x14ac:dyDescent="0.25">
      <c r="A112" s="28" t="s">
        <v>148</v>
      </c>
      <c r="B112" s="22">
        <f>O104</f>
        <v>-49.5</v>
      </c>
      <c r="C112" s="22">
        <v>2.92</v>
      </c>
      <c r="D112" s="22">
        <f>O109</f>
        <v>-78</v>
      </c>
      <c r="E112" s="22">
        <v>29.03</v>
      </c>
      <c r="F112" s="22">
        <f t="shared" si="35"/>
        <v>2.85</v>
      </c>
      <c r="G112" s="22">
        <f t="shared" si="36"/>
        <v>0.99746418438325535</v>
      </c>
      <c r="H112" s="22">
        <f t="shared" si="37"/>
        <v>2.8572454476269651</v>
      </c>
    </row>
    <row r="113" spans="1:15" x14ac:dyDescent="0.25">
      <c r="A113" s="28" t="s">
        <v>148</v>
      </c>
      <c r="B113" s="22">
        <f>O103</f>
        <v>-48.5</v>
      </c>
      <c r="C113" s="22">
        <v>2.92</v>
      </c>
      <c r="D113" s="22">
        <f>O110</f>
        <v>-75</v>
      </c>
      <c r="E113" s="22">
        <v>15.07</v>
      </c>
      <c r="F113" s="22">
        <f t="shared" si="35"/>
        <v>2.6500000000000004</v>
      </c>
      <c r="G113" s="22">
        <f t="shared" si="36"/>
        <v>0.71273040086621353</v>
      </c>
      <c r="H113" s="22">
        <f t="shared" si="37"/>
        <v>3.718095926284799</v>
      </c>
    </row>
    <row r="114" spans="1:15" x14ac:dyDescent="0.25">
      <c r="A114" s="28" t="s">
        <v>148</v>
      </c>
      <c r="B114" s="22">
        <f>O104</f>
        <v>-49.5</v>
      </c>
      <c r="C114" s="22">
        <v>2.92</v>
      </c>
      <c r="D114" s="22">
        <f>O110</f>
        <v>-75</v>
      </c>
      <c r="E114" s="22">
        <v>15.07</v>
      </c>
      <c r="F114" s="22">
        <f t="shared" si="35"/>
        <v>2.5500000000000003</v>
      </c>
      <c r="G114" s="22">
        <f t="shared" si="36"/>
        <v>0.71273040086621353</v>
      </c>
      <c r="H114" s="22">
        <f t="shared" si="37"/>
        <v>3.5777904196325423</v>
      </c>
    </row>
    <row r="115" spans="1:15" x14ac:dyDescent="0.25">
      <c r="A115" s="28" t="s">
        <v>148</v>
      </c>
      <c r="B115" s="22">
        <f>O103</f>
        <v>-48.5</v>
      </c>
      <c r="C115" s="22">
        <v>2.92</v>
      </c>
      <c r="D115" s="22">
        <f>O111</f>
        <v>-80</v>
      </c>
      <c r="E115" s="22">
        <v>25.04</v>
      </c>
      <c r="F115" s="22">
        <f t="shared" si="35"/>
        <v>3.1500000000000004</v>
      </c>
      <c r="G115" s="22">
        <f t="shared" si="36"/>
        <v>0.93325147308997369</v>
      </c>
      <c r="H115" s="22">
        <f t="shared" si="37"/>
        <v>3.3752960384519133</v>
      </c>
    </row>
    <row r="116" spans="1:15" x14ac:dyDescent="0.25">
      <c r="A116" s="28" t="s">
        <v>148</v>
      </c>
      <c r="B116" s="22">
        <f>O104</f>
        <v>-49.5</v>
      </c>
      <c r="C116" s="22">
        <v>2.92</v>
      </c>
      <c r="D116" s="22">
        <f>O111</f>
        <v>-80</v>
      </c>
      <c r="E116" s="22">
        <v>25.04</v>
      </c>
      <c r="F116" s="22">
        <f t="shared" si="35"/>
        <v>3.0500000000000003</v>
      </c>
      <c r="G116" s="22">
        <f t="shared" si="36"/>
        <v>0.93325147308997369</v>
      </c>
      <c r="H116" s="22">
        <f t="shared" si="37"/>
        <v>3.2681437832629632</v>
      </c>
    </row>
    <row r="118" spans="1:15" x14ac:dyDescent="0.25">
      <c r="A118" s="28" t="s">
        <v>150</v>
      </c>
      <c r="B118" s="22">
        <f>O118</f>
        <v>-42</v>
      </c>
      <c r="C118" s="22">
        <v>2.92</v>
      </c>
      <c r="D118" s="22">
        <f>O120</f>
        <v>-50.5</v>
      </c>
      <c r="E118" s="22">
        <v>7.1515662620156153</v>
      </c>
      <c r="F118" s="22">
        <f t="shared" ref="F118:F131" si="41">0.1*(B118-D118)</f>
        <v>0.85000000000000009</v>
      </c>
      <c r="G118" s="22">
        <f t="shared" ref="G118:G131" si="42">LOG(E118/C118,10)</f>
        <v>0.38901831545166948</v>
      </c>
      <c r="H118" s="22">
        <f t="shared" ref="H118:H131" si="43">F118/G118</f>
        <v>2.1849870976206045</v>
      </c>
      <c r="J118" s="22">
        <v>-40</v>
      </c>
      <c r="K118" s="22">
        <v>-35</v>
      </c>
      <c r="L118" s="22">
        <v>-50</v>
      </c>
      <c r="M118" s="22">
        <v>-44</v>
      </c>
      <c r="N118" s="22">
        <f>AVERAGE(J118:M118)</f>
        <v>-42.25</v>
      </c>
      <c r="O118" s="22">
        <f>MEDIAN(J118:M118)</f>
        <v>-42</v>
      </c>
    </row>
    <row r="119" spans="1:15" x14ac:dyDescent="0.25">
      <c r="A119" s="28" t="s">
        <v>150</v>
      </c>
      <c r="B119" s="22">
        <f>O119</f>
        <v>-43.5</v>
      </c>
      <c r="C119" s="22">
        <v>2.92</v>
      </c>
      <c r="D119" s="22">
        <f>O120</f>
        <v>-50.5</v>
      </c>
      <c r="E119" s="22">
        <v>7.1515662620156153</v>
      </c>
      <c r="F119" s="22">
        <f t="shared" si="41"/>
        <v>0.70000000000000007</v>
      </c>
      <c r="G119" s="22">
        <f t="shared" si="42"/>
        <v>0.38901831545166948</v>
      </c>
      <c r="H119" s="22">
        <f t="shared" si="43"/>
        <v>1.7994011392169684</v>
      </c>
      <c r="J119" s="22">
        <v>-42</v>
      </c>
      <c r="K119" s="22">
        <v>-44</v>
      </c>
      <c r="L119" s="22">
        <v>-45</v>
      </c>
      <c r="M119" s="22">
        <v>-43</v>
      </c>
      <c r="N119" s="22">
        <f t="shared" ref="N119:N126" si="44">AVERAGE(J119:M119)</f>
        <v>-43.5</v>
      </c>
      <c r="O119" s="22">
        <f t="shared" ref="O119:O126" si="45">MEDIAN(J119:M119)</f>
        <v>-43.5</v>
      </c>
    </row>
    <row r="120" spans="1:15" x14ac:dyDescent="0.25">
      <c r="A120" s="28" t="s">
        <v>150</v>
      </c>
      <c r="B120" s="22">
        <f>O118</f>
        <v>-42</v>
      </c>
      <c r="C120" s="22">
        <v>2.92</v>
      </c>
      <c r="D120" s="22">
        <f t="shared" ref="D120" si="46">O121</f>
        <v>-54.5</v>
      </c>
      <c r="E120" s="22">
        <v>12.089040491287967</v>
      </c>
      <c r="F120" s="22">
        <f t="shared" si="41"/>
        <v>1.25</v>
      </c>
      <c r="G120" s="22">
        <f t="shared" si="42"/>
        <v>0.61700898077085864</v>
      </c>
      <c r="H120" s="22">
        <f t="shared" si="43"/>
        <v>2.0259024405743911</v>
      </c>
      <c r="J120" s="22">
        <v>-51</v>
      </c>
      <c r="K120" s="22">
        <v>-48</v>
      </c>
      <c r="L120" s="22">
        <v>-50</v>
      </c>
      <c r="M120" s="22">
        <v>-53</v>
      </c>
      <c r="N120" s="22">
        <f t="shared" si="44"/>
        <v>-50.5</v>
      </c>
      <c r="O120" s="22">
        <f t="shared" si="45"/>
        <v>-50.5</v>
      </c>
    </row>
    <row r="121" spans="1:15" x14ac:dyDescent="0.25">
      <c r="A121" s="28" t="s">
        <v>150</v>
      </c>
      <c r="B121" s="22">
        <f>O119</f>
        <v>-43.5</v>
      </c>
      <c r="C121" s="22">
        <v>2.92</v>
      </c>
      <c r="D121" s="22">
        <f>O121</f>
        <v>-54.5</v>
      </c>
      <c r="E121" s="22">
        <v>12.089040491287967</v>
      </c>
      <c r="F121" s="22">
        <f t="shared" si="41"/>
        <v>1.1000000000000001</v>
      </c>
      <c r="G121" s="22">
        <f t="shared" si="42"/>
        <v>0.61700898077085864</v>
      </c>
      <c r="H121" s="22">
        <f t="shared" si="43"/>
        <v>1.7827941477054643</v>
      </c>
      <c r="J121" s="22">
        <v>-52</v>
      </c>
      <c r="K121" s="22">
        <v>-57</v>
      </c>
      <c r="L121" s="22">
        <v>-60</v>
      </c>
      <c r="M121" s="22">
        <v>-50</v>
      </c>
      <c r="N121" s="22">
        <f t="shared" si="44"/>
        <v>-54.75</v>
      </c>
      <c r="O121" s="22">
        <f t="shared" si="45"/>
        <v>-54.5</v>
      </c>
    </row>
    <row r="122" spans="1:15" x14ac:dyDescent="0.25">
      <c r="A122" s="28" t="s">
        <v>150</v>
      </c>
      <c r="B122" s="22">
        <f>O118</f>
        <v>-42</v>
      </c>
      <c r="C122" s="22">
        <v>2.92</v>
      </c>
      <c r="D122" s="22">
        <f>O122</f>
        <v>-65</v>
      </c>
      <c r="E122" s="22">
        <v>13.459008135817438</v>
      </c>
      <c r="F122" s="22">
        <f t="shared" si="41"/>
        <v>2.3000000000000003</v>
      </c>
      <c r="G122" s="22">
        <f t="shared" si="42"/>
        <v>0.66363020420377394</v>
      </c>
      <c r="H122" s="22">
        <f t="shared" si="43"/>
        <v>3.4657855917808158</v>
      </c>
      <c r="J122" s="22">
        <v>-71</v>
      </c>
      <c r="K122" s="22">
        <v>-60</v>
      </c>
      <c r="L122" s="22">
        <v>-64</v>
      </c>
      <c r="M122" s="22">
        <v>-66</v>
      </c>
      <c r="N122" s="22">
        <f t="shared" si="44"/>
        <v>-65.25</v>
      </c>
      <c r="O122" s="22">
        <f t="shared" si="45"/>
        <v>-65</v>
      </c>
    </row>
    <row r="123" spans="1:15" x14ac:dyDescent="0.25">
      <c r="A123" s="28" t="s">
        <v>150</v>
      </c>
      <c r="B123" s="22">
        <f>O119</f>
        <v>-43.5</v>
      </c>
      <c r="C123" s="22">
        <v>2.92</v>
      </c>
      <c r="D123" s="22">
        <f>O122</f>
        <v>-65</v>
      </c>
      <c r="E123" s="22">
        <v>13.459008135817438</v>
      </c>
      <c r="F123" s="22">
        <f t="shared" si="41"/>
        <v>2.15</v>
      </c>
      <c r="G123" s="22">
        <f t="shared" si="42"/>
        <v>0.66363020420377394</v>
      </c>
      <c r="H123" s="22">
        <f t="shared" si="43"/>
        <v>3.2397560966646752</v>
      </c>
      <c r="J123" s="22">
        <v>-67</v>
      </c>
      <c r="K123" s="22">
        <v>-71</v>
      </c>
      <c r="L123" s="22">
        <v>-72</v>
      </c>
      <c r="M123" s="22">
        <v>-71</v>
      </c>
      <c r="N123" s="22">
        <f t="shared" si="44"/>
        <v>-70.25</v>
      </c>
      <c r="O123" s="22">
        <f t="shared" si="45"/>
        <v>-71</v>
      </c>
    </row>
    <row r="124" spans="1:15" x14ac:dyDescent="0.25">
      <c r="A124" s="28" t="s">
        <v>150</v>
      </c>
      <c r="B124" s="24">
        <f>O118</f>
        <v>-42</v>
      </c>
      <c r="C124" s="24">
        <v>2.92</v>
      </c>
      <c r="D124" s="22">
        <f>O123</f>
        <v>-71</v>
      </c>
      <c r="E124" s="22">
        <v>17.004261230644513</v>
      </c>
      <c r="F124" s="22">
        <f t="shared" si="41"/>
        <v>2.9000000000000004</v>
      </c>
      <c r="G124" s="22">
        <f t="shared" si="42"/>
        <v>0.76517491681537753</v>
      </c>
      <c r="H124" s="24">
        <f t="shared" si="43"/>
        <v>3.7899830957209963</v>
      </c>
      <c r="J124" s="22">
        <v>-72</v>
      </c>
      <c r="K124" s="22">
        <v>-79</v>
      </c>
      <c r="L124" s="22">
        <v>-81</v>
      </c>
      <c r="M124" s="22">
        <v>-75</v>
      </c>
      <c r="N124" s="22">
        <f t="shared" si="44"/>
        <v>-76.75</v>
      </c>
      <c r="O124" s="22">
        <f t="shared" si="45"/>
        <v>-77</v>
      </c>
    </row>
    <row r="125" spans="1:15" x14ac:dyDescent="0.25">
      <c r="A125" s="28" t="s">
        <v>150</v>
      </c>
      <c r="B125" s="22">
        <f>O119</f>
        <v>-43.5</v>
      </c>
      <c r="C125" s="22">
        <v>2.92</v>
      </c>
      <c r="D125" s="22">
        <f>O123</f>
        <v>-71</v>
      </c>
      <c r="E125" s="22">
        <v>17.004261230644513</v>
      </c>
      <c r="F125" s="22">
        <f t="shared" si="41"/>
        <v>2.75</v>
      </c>
      <c r="G125" s="22">
        <f t="shared" si="42"/>
        <v>0.76517491681537753</v>
      </c>
      <c r="H125" s="22">
        <f t="shared" si="43"/>
        <v>3.593949487321634</v>
      </c>
      <c r="J125" s="22">
        <v>-55</v>
      </c>
      <c r="K125" s="22">
        <v>-53</v>
      </c>
      <c r="L125" s="22">
        <v>-59</v>
      </c>
      <c r="M125" s="22">
        <v>-64</v>
      </c>
      <c r="N125" s="22">
        <f t="shared" si="44"/>
        <v>-57.75</v>
      </c>
      <c r="O125" s="22">
        <f t="shared" si="45"/>
        <v>-57</v>
      </c>
    </row>
    <row r="126" spans="1:15" x14ac:dyDescent="0.25">
      <c r="A126" s="28" t="s">
        <v>150</v>
      </c>
      <c r="B126" s="22">
        <f>O118</f>
        <v>-42</v>
      </c>
      <c r="C126" s="22">
        <v>2.92</v>
      </c>
      <c r="D126" s="22">
        <f>O124</f>
        <v>-77</v>
      </c>
      <c r="E126" s="22">
        <v>21.659752999515021</v>
      </c>
      <c r="F126" s="22">
        <f t="shared" si="41"/>
        <v>3.5</v>
      </c>
      <c r="G126" s="22">
        <f t="shared" si="42"/>
        <v>0.87027064832198686</v>
      </c>
      <c r="H126" s="22">
        <f t="shared" si="43"/>
        <v>4.0217373833628978</v>
      </c>
      <c r="J126" s="22">
        <v>-83</v>
      </c>
      <c r="K126" s="22">
        <v>-82</v>
      </c>
      <c r="L126" s="22">
        <v>-85</v>
      </c>
      <c r="M126" s="22">
        <v>-76</v>
      </c>
      <c r="N126" s="22">
        <f t="shared" si="44"/>
        <v>-81.5</v>
      </c>
      <c r="O126" s="22">
        <f t="shared" si="45"/>
        <v>-82.5</v>
      </c>
    </row>
    <row r="127" spans="1:15" x14ac:dyDescent="0.25">
      <c r="A127" s="28" t="s">
        <v>150</v>
      </c>
      <c r="B127" s="22">
        <f>O119</f>
        <v>-43.5</v>
      </c>
      <c r="C127" s="22">
        <v>2.92</v>
      </c>
      <c r="D127" s="22">
        <f>O124</f>
        <v>-77</v>
      </c>
      <c r="E127" s="22">
        <v>21.659752999515021</v>
      </c>
      <c r="F127" s="22">
        <f t="shared" si="41"/>
        <v>3.35</v>
      </c>
      <c r="G127" s="22">
        <f t="shared" si="42"/>
        <v>0.87027064832198686</v>
      </c>
      <c r="H127" s="22">
        <f t="shared" si="43"/>
        <v>3.8493772097902021</v>
      </c>
    </row>
    <row r="128" spans="1:15" x14ac:dyDescent="0.25">
      <c r="A128" s="28" t="s">
        <v>150</v>
      </c>
      <c r="B128" s="22">
        <f>O118</f>
        <v>-42</v>
      </c>
      <c r="C128" s="22">
        <v>2.92</v>
      </c>
      <c r="D128" s="22">
        <f>O125</f>
        <v>-57</v>
      </c>
      <c r="E128" s="22">
        <v>14.076395135118934</v>
      </c>
      <c r="F128" s="22">
        <f t="shared" si="41"/>
        <v>1.5</v>
      </c>
      <c r="G128" s="22">
        <f t="shared" si="42"/>
        <v>0.68310859786230571</v>
      </c>
      <c r="H128" s="22">
        <f t="shared" si="43"/>
        <v>2.195844123019449</v>
      </c>
    </row>
    <row r="129" spans="1:15" x14ac:dyDescent="0.25">
      <c r="A129" s="28" t="s">
        <v>150</v>
      </c>
      <c r="B129" s="22">
        <f>O119</f>
        <v>-43.5</v>
      </c>
      <c r="C129" s="22">
        <v>2.92</v>
      </c>
      <c r="D129" s="22">
        <f>O125</f>
        <v>-57</v>
      </c>
      <c r="E129" s="22">
        <v>14.076395135118934</v>
      </c>
      <c r="F129" s="22">
        <f t="shared" si="41"/>
        <v>1.35</v>
      </c>
      <c r="G129" s="22">
        <f t="shared" si="42"/>
        <v>0.68310859786230571</v>
      </c>
      <c r="H129" s="22">
        <f t="shared" si="43"/>
        <v>1.9762597107175039</v>
      </c>
    </row>
    <row r="130" spans="1:15" x14ac:dyDescent="0.25">
      <c r="A130" s="28" t="s">
        <v>150</v>
      </c>
      <c r="B130" s="22">
        <f>O118</f>
        <v>-42</v>
      </c>
      <c r="C130" s="22">
        <v>2.92</v>
      </c>
      <c r="D130" s="22">
        <f>O126</f>
        <v>-82.5</v>
      </c>
      <c r="E130" s="22">
        <v>18.415887162990547</v>
      </c>
      <c r="F130" s="22">
        <f t="shared" si="41"/>
        <v>4.05</v>
      </c>
      <c r="G130" s="22">
        <f t="shared" si="42"/>
        <v>0.79980979385550588</v>
      </c>
      <c r="H130" s="22">
        <f t="shared" si="43"/>
        <v>5.0637039345028017</v>
      </c>
    </row>
    <row r="131" spans="1:15" x14ac:dyDescent="0.25">
      <c r="A131" s="28" t="s">
        <v>150</v>
      </c>
      <c r="B131" s="22">
        <f>O119</f>
        <v>-43.5</v>
      </c>
      <c r="C131" s="22">
        <v>2.92</v>
      </c>
      <c r="D131" s="22">
        <f>O126</f>
        <v>-82.5</v>
      </c>
      <c r="E131" s="22">
        <v>18.415887162990547</v>
      </c>
      <c r="F131" s="22">
        <f t="shared" si="41"/>
        <v>3.9000000000000004</v>
      </c>
      <c r="G131" s="22">
        <f t="shared" si="42"/>
        <v>0.79980979385550588</v>
      </c>
      <c r="H131" s="22">
        <f t="shared" si="43"/>
        <v>4.876159344336032</v>
      </c>
    </row>
    <row r="133" spans="1:15" x14ac:dyDescent="0.25">
      <c r="A133" s="28" t="s">
        <v>151</v>
      </c>
      <c r="B133" s="22">
        <f>O133</f>
        <v>-43</v>
      </c>
      <c r="C133" s="22">
        <v>2.206218484194165</v>
      </c>
      <c r="D133" s="22">
        <f>O135</f>
        <v>-54.5</v>
      </c>
      <c r="E133" s="22">
        <v>8.2381672719118786</v>
      </c>
      <c r="F133" s="22">
        <f t="shared" ref="F133:F142" si="47">0.1*(B133-D133)</f>
        <v>1.1500000000000001</v>
      </c>
      <c r="G133" s="22">
        <f t="shared" ref="G133:G142" si="48">LOG(E133/C133,10)</f>
        <v>0.57218208696008022</v>
      </c>
      <c r="H133" s="22">
        <f t="shared" ref="H133:H142" si="49">F133/G133</f>
        <v>2.0098497073017123</v>
      </c>
      <c r="J133" s="22">
        <v>-45</v>
      </c>
      <c r="K133" s="22">
        <v>-41</v>
      </c>
      <c r="L133" s="22">
        <v>-46</v>
      </c>
      <c r="M133" s="22">
        <v>-35</v>
      </c>
      <c r="N133" s="22">
        <f>AVERAGE(J133:M133)</f>
        <v>-41.75</v>
      </c>
      <c r="O133" s="22">
        <f>MEDIAN(J133:M133)</f>
        <v>-43</v>
      </c>
    </row>
    <row r="134" spans="1:15" x14ac:dyDescent="0.25">
      <c r="A134" s="28" t="s">
        <v>151</v>
      </c>
      <c r="B134" s="22">
        <f>O134</f>
        <v>-41</v>
      </c>
      <c r="C134" s="22">
        <v>2.206218484194165</v>
      </c>
      <c r="D134" s="22">
        <f>O135</f>
        <v>-54.5</v>
      </c>
      <c r="E134" s="22">
        <v>8.2381672719118786</v>
      </c>
      <c r="F134" s="22">
        <f t="shared" si="47"/>
        <v>1.35</v>
      </c>
      <c r="G134" s="22">
        <f t="shared" si="48"/>
        <v>0.57218208696008022</v>
      </c>
      <c r="H134" s="22">
        <f t="shared" si="49"/>
        <v>2.3593887868324446</v>
      </c>
      <c r="J134" s="22">
        <v>-38</v>
      </c>
      <c r="K134" s="22">
        <v>-37</v>
      </c>
      <c r="L134" s="22">
        <v>-44</v>
      </c>
      <c r="M134" s="22">
        <v>-44</v>
      </c>
      <c r="N134" s="22">
        <f t="shared" ref="N134:N141" si="50">AVERAGE(J134:M134)</f>
        <v>-40.75</v>
      </c>
      <c r="O134" s="22">
        <f t="shared" ref="O134:O141" si="51">MEDIAN(J134:M134)</f>
        <v>-41</v>
      </c>
    </row>
    <row r="135" spans="1:15" x14ac:dyDescent="0.25">
      <c r="A135" s="28" t="s">
        <v>151</v>
      </c>
      <c r="B135" s="24">
        <f>O133</f>
        <v>-43</v>
      </c>
      <c r="C135" s="24">
        <v>2.206218484194165</v>
      </c>
      <c r="D135" s="22">
        <f t="shared" ref="D135" si="52">O136</f>
        <v>-78.5</v>
      </c>
      <c r="E135" s="22">
        <v>10.457886975866588</v>
      </c>
      <c r="F135" s="22">
        <f t="shared" si="47"/>
        <v>3.5500000000000003</v>
      </c>
      <c r="G135" s="22">
        <f t="shared" si="48"/>
        <v>0.6757954249752981</v>
      </c>
      <c r="H135" s="24">
        <f t="shared" si="49"/>
        <v>5.2530690040255319</v>
      </c>
      <c r="J135" s="22">
        <v>-50</v>
      </c>
      <c r="K135" s="22">
        <v>-60</v>
      </c>
      <c r="L135" s="22">
        <v>-53</v>
      </c>
      <c r="M135" s="22">
        <v>-56</v>
      </c>
      <c r="N135" s="22">
        <f t="shared" si="50"/>
        <v>-54.75</v>
      </c>
      <c r="O135" s="22">
        <f t="shared" si="51"/>
        <v>-54.5</v>
      </c>
    </row>
    <row r="136" spans="1:15" x14ac:dyDescent="0.25">
      <c r="A136" s="28" t="s">
        <v>151</v>
      </c>
      <c r="B136" s="22">
        <f>O134</f>
        <v>-41</v>
      </c>
      <c r="C136" s="22">
        <v>2.206218484194165</v>
      </c>
      <c r="D136" s="22">
        <f>O136</f>
        <v>-78.5</v>
      </c>
      <c r="E136" s="22">
        <v>10.457886975866588</v>
      </c>
      <c r="F136" s="22">
        <f t="shared" si="47"/>
        <v>3.75</v>
      </c>
      <c r="G136" s="22">
        <f t="shared" si="48"/>
        <v>0.6757954249752981</v>
      </c>
      <c r="H136" s="22">
        <f t="shared" si="49"/>
        <v>5.5490165535480971</v>
      </c>
      <c r="J136" s="22">
        <v>-72</v>
      </c>
      <c r="K136" s="22">
        <v>-82</v>
      </c>
      <c r="L136" s="22">
        <v>-75</v>
      </c>
      <c r="M136" s="22">
        <v>-83</v>
      </c>
      <c r="N136" s="22">
        <f t="shared" si="50"/>
        <v>-78</v>
      </c>
      <c r="O136" s="22">
        <f t="shared" si="51"/>
        <v>-78.5</v>
      </c>
    </row>
    <row r="137" spans="1:15" x14ac:dyDescent="0.25">
      <c r="A137" s="28" t="s">
        <v>151</v>
      </c>
      <c r="B137" s="22">
        <f>O133</f>
        <v>-43</v>
      </c>
      <c r="C137" s="22">
        <v>2.206218484194165</v>
      </c>
      <c r="D137" s="22">
        <f>O137</f>
        <v>-86</v>
      </c>
      <c r="E137" s="22">
        <v>14.172769665806328</v>
      </c>
      <c r="F137" s="22">
        <f t="shared" si="47"/>
        <v>4.3</v>
      </c>
      <c r="G137" s="22">
        <f t="shared" si="48"/>
        <v>0.80780621019410148</v>
      </c>
      <c r="H137" s="22">
        <f t="shared" si="49"/>
        <v>5.3230588546314666</v>
      </c>
      <c r="J137" s="22">
        <v>-87</v>
      </c>
      <c r="K137" s="22">
        <v>-81</v>
      </c>
      <c r="L137" s="22">
        <v>-86</v>
      </c>
      <c r="M137" s="22">
        <v>-86</v>
      </c>
      <c r="N137" s="22">
        <f t="shared" si="50"/>
        <v>-85</v>
      </c>
      <c r="O137" s="22">
        <f t="shared" si="51"/>
        <v>-86</v>
      </c>
    </row>
    <row r="138" spans="1:15" x14ac:dyDescent="0.25">
      <c r="A138" s="28" t="s">
        <v>151</v>
      </c>
      <c r="B138" s="22">
        <f>O134</f>
        <v>-41</v>
      </c>
      <c r="C138" s="22">
        <v>2.206218484194165</v>
      </c>
      <c r="D138" s="22">
        <f>O137</f>
        <v>-86</v>
      </c>
      <c r="E138" s="22">
        <v>14.172769665806328</v>
      </c>
      <c r="F138" s="22">
        <f t="shared" si="47"/>
        <v>4.5</v>
      </c>
      <c r="G138" s="22">
        <f t="shared" si="48"/>
        <v>0.80780621019410148</v>
      </c>
      <c r="H138" s="22">
        <f t="shared" si="49"/>
        <v>5.5706429874050238</v>
      </c>
      <c r="J138" s="22">
        <v>-57</v>
      </c>
      <c r="K138" s="22">
        <v>-51</v>
      </c>
      <c r="L138" s="22">
        <v>-60</v>
      </c>
      <c r="M138" s="22">
        <v>-59</v>
      </c>
      <c r="N138" s="22">
        <f t="shared" si="50"/>
        <v>-56.75</v>
      </c>
      <c r="O138" s="22">
        <f t="shared" si="51"/>
        <v>-58</v>
      </c>
    </row>
    <row r="139" spans="1:15" x14ac:dyDescent="0.25">
      <c r="A139" s="28" t="s">
        <v>151</v>
      </c>
      <c r="B139" s="26">
        <f>O133</f>
        <v>-43</v>
      </c>
      <c r="C139" s="22">
        <v>2.206218484194165</v>
      </c>
      <c r="D139" s="22">
        <f>O138</f>
        <v>-58</v>
      </c>
      <c r="E139" s="22">
        <v>15.071327081581105</v>
      </c>
      <c r="F139" s="22">
        <f t="shared" si="47"/>
        <v>1.5</v>
      </c>
      <c r="G139" s="22">
        <f t="shared" si="48"/>
        <v>0.83450297621928027</v>
      </c>
      <c r="H139" s="26">
        <f t="shared" si="49"/>
        <v>1.7974771124193676</v>
      </c>
      <c r="J139" s="22">
        <v>-73</v>
      </c>
      <c r="K139" s="22">
        <v>-69</v>
      </c>
      <c r="L139" s="22">
        <v>-68</v>
      </c>
      <c r="M139" s="22">
        <v>-59</v>
      </c>
      <c r="N139" s="22">
        <f t="shared" si="50"/>
        <v>-67.25</v>
      </c>
      <c r="O139" s="22">
        <f t="shared" si="51"/>
        <v>-68.5</v>
      </c>
    </row>
    <row r="140" spans="1:15" x14ac:dyDescent="0.25">
      <c r="A140" s="28" t="s">
        <v>151</v>
      </c>
      <c r="B140" s="22">
        <f>O134</f>
        <v>-41</v>
      </c>
      <c r="C140" s="22">
        <v>2.206218484194165</v>
      </c>
      <c r="D140" s="22">
        <f>O138</f>
        <v>-58</v>
      </c>
      <c r="E140" s="22">
        <v>15.071327081581105</v>
      </c>
      <c r="F140" s="22">
        <f t="shared" si="47"/>
        <v>1.7000000000000002</v>
      </c>
      <c r="G140" s="22">
        <f t="shared" si="48"/>
        <v>0.83450297621928027</v>
      </c>
      <c r="H140" s="22">
        <f t="shared" si="49"/>
        <v>2.0371407274086168</v>
      </c>
      <c r="N140" s="22" t="e">
        <f t="shared" si="50"/>
        <v>#DIV/0!</v>
      </c>
      <c r="O140" s="22" t="e">
        <f t="shared" si="51"/>
        <v>#NUM!</v>
      </c>
    </row>
    <row r="141" spans="1:15" x14ac:dyDescent="0.25">
      <c r="A141" s="28" t="s">
        <v>151</v>
      </c>
      <c r="B141" s="22">
        <f>O133</f>
        <v>-43</v>
      </c>
      <c r="C141" s="22">
        <v>2.206218484194165</v>
      </c>
      <c r="D141" s="22">
        <f>O139</f>
        <v>-68.5</v>
      </c>
      <c r="E141" s="22">
        <v>25.983550565694443</v>
      </c>
      <c r="F141" s="22">
        <f t="shared" si="47"/>
        <v>2.5500000000000003</v>
      </c>
      <c r="G141" s="22">
        <f t="shared" si="48"/>
        <v>1.0710499768028561</v>
      </c>
      <c r="H141" s="22">
        <f t="shared" si="49"/>
        <v>2.3808412821331575</v>
      </c>
      <c r="N141" s="22" t="e">
        <f t="shared" si="50"/>
        <v>#DIV/0!</v>
      </c>
      <c r="O141" s="22" t="e">
        <f t="shared" si="51"/>
        <v>#NUM!</v>
      </c>
    </row>
    <row r="142" spans="1:15" x14ac:dyDescent="0.25">
      <c r="A142" s="28" t="s">
        <v>151</v>
      </c>
      <c r="B142" s="22">
        <f>O134</f>
        <v>-41</v>
      </c>
      <c r="C142" s="22">
        <v>2.206218484194165</v>
      </c>
      <c r="D142" s="22">
        <f>O139</f>
        <v>-68.5</v>
      </c>
      <c r="E142" s="22">
        <v>25.983550565694443</v>
      </c>
      <c r="F142" s="22">
        <f t="shared" si="47"/>
        <v>2.75</v>
      </c>
      <c r="G142" s="22">
        <f t="shared" si="48"/>
        <v>1.0710499768028561</v>
      </c>
      <c r="H142" s="22">
        <f t="shared" si="49"/>
        <v>2.5675739317122281</v>
      </c>
    </row>
    <row r="144" spans="1:15" x14ac:dyDescent="0.25">
      <c r="A144" s="28" t="s">
        <v>152</v>
      </c>
      <c r="B144" s="22">
        <f>O144</f>
        <v>-45</v>
      </c>
      <c r="C144" s="22">
        <v>2.92</v>
      </c>
      <c r="D144" s="22">
        <f>O146</f>
        <v>-55.5</v>
      </c>
      <c r="E144" s="22">
        <v>7.16</v>
      </c>
      <c r="F144" s="22">
        <f t="shared" ref="F144:F157" si="53">0.1*(B144-D144)</f>
        <v>1.05</v>
      </c>
      <c r="G144" s="22">
        <f t="shared" ref="G144:G157" si="54">LOG(E144/C144,10)</f>
        <v>0.38953017085943725</v>
      </c>
      <c r="H144" s="22">
        <f t="shared" ref="H144:H157" si="55">F144/G144</f>
        <v>2.6955550007418929</v>
      </c>
      <c r="J144" s="22">
        <v>-44</v>
      </c>
      <c r="K144" s="22">
        <v>-37</v>
      </c>
      <c r="L144" s="22">
        <v>-49</v>
      </c>
      <c r="M144" s="22">
        <v>-46</v>
      </c>
      <c r="N144" s="22">
        <f>AVERAGE(J144:M144)</f>
        <v>-44</v>
      </c>
      <c r="O144" s="22">
        <f>MEDIAN(J144:M144)</f>
        <v>-45</v>
      </c>
    </row>
    <row r="145" spans="1:15" x14ac:dyDescent="0.25">
      <c r="A145" s="28" t="s">
        <v>152</v>
      </c>
      <c r="B145" s="22">
        <f>O145</f>
        <v>-44.5</v>
      </c>
      <c r="C145" s="22">
        <v>2.92</v>
      </c>
      <c r="D145" s="22">
        <f>O146</f>
        <v>-55.5</v>
      </c>
      <c r="E145" s="22">
        <v>7.16</v>
      </c>
      <c r="F145" s="22">
        <f t="shared" si="53"/>
        <v>1.1000000000000001</v>
      </c>
      <c r="G145" s="22">
        <f t="shared" si="54"/>
        <v>0.38953017085943725</v>
      </c>
      <c r="H145" s="22">
        <f t="shared" si="55"/>
        <v>2.8239147626819832</v>
      </c>
      <c r="J145" s="22">
        <v>-45</v>
      </c>
      <c r="K145" s="22">
        <v>-49</v>
      </c>
      <c r="L145" s="22">
        <v>-44</v>
      </c>
      <c r="M145" s="22">
        <v>-44</v>
      </c>
      <c r="N145" s="22">
        <f t="shared" ref="N145:N152" si="56">AVERAGE(J145:M145)</f>
        <v>-45.5</v>
      </c>
      <c r="O145" s="22">
        <f t="shared" ref="O145:O152" si="57">MEDIAN(J145:M145)</f>
        <v>-44.5</v>
      </c>
    </row>
    <row r="146" spans="1:15" x14ac:dyDescent="0.25">
      <c r="A146" s="28" t="s">
        <v>152</v>
      </c>
      <c r="B146" s="22">
        <f>O144</f>
        <v>-45</v>
      </c>
      <c r="C146" s="22">
        <v>2.92</v>
      </c>
      <c r="D146" s="22">
        <f t="shared" ref="D146" si="58">O147</f>
        <v>-62.5</v>
      </c>
      <c r="E146" s="22">
        <v>12.09</v>
      </c>
      <c r="F146" s="22">
        <f t="shared" si="53"/>
        <v>1.75</v>
      </c>
      <c r="G146" s="22">
        <f t="shared" si="54"/>
        <v>0.61704344941235356</v>
      </c>
      <c r="H146" s="22">
        <f t="shared" si="55"/>
        <v>2.8361049803974532</v>
      </c>
      <c r="J146" s="22">
        <v>-55</v>
      </c>
      <c r="K146" s="22">
        <v>-53</v>
      </c>
      <c r="L146" s="22">
        <v>-56</v>
      </c>
      <c r="M146" s="22">
        <v>-56</v>
      </c>
      <c r="N146" s="22">
        <f t="shared" si="56"/>
        <v>-55</v>
      </c>
      <c r="O146" s="22">
        <f t="shared" si="57"/>
        <v>-55.5</v>
      </c>
    </row>
    <row r="147" spans="1:15" x14ac:dyDescent="0.25">
      <c r="A147" s="28" t="s">
        <v>152</v>
      </c>
      <c r="B147" s="22">
        <f>O145</f>
        <v>-44.5</v>
      </c>
      <c r="C147" s="22">
        <v>2.92</v>
      </c>
      <c r="D147" s="22">
        <f>O147</f>
        <v>-62.5</v>
      </c>
      <c r="E147" s="22">
        <v>12.09</v>
      </c>
      <c r="F147" s="22">
        <f t="shared" si="53"/>
        <v>1.8</v>
      </c>
      <c r="G147" s="22">
        <f t="shared" si="54"/>
        <v>0.61704344941235356</v>
      </c>
      <c r="H147" s="22">
        <f t="shared" si="55"/>
        <v>2.9171365512659522</v>
      </c>
      <c r="J147" s="22">
        <v>-61</v>
      </c>
      <c r="K147" s="22">
        <v>-63</v>
      </c>
      <c r="L147" s="22">
        <v>-69</v>
      </c>
      <c r="M147" s="22">
        <v>-62</v>
      </c>
      <c r="N147" s="22">
        <f t="shared" si="56"/>
        <v>-63.75</v>
      </c>
      <c r="O147" s="22">
        <f t="shared" si="57"/>
        <v>-62.5</v>
      </c>
    </row>
    <row r="148" spans="1:15" x14ac:dyDescent="0.25">
      <c r="A148" s="28" t="s">
        <v>152</v>
      </c>
      <c r="B148" s="22">
        <f>O144</f>
        <v>-45</v>
      </c>
      <c r="C148" s="22">
        <v>2.92</v>
      </c>
      <c r="D148" s="22">
        <f>O148</f>
        <v>-71</v>
      </c>
      <c r="E148" s="22">
        <v>17.059999999999999</v>
      </c>
      <c r="F148" s="22">
        <f t="shared" si="53"/>
        <v>2.6</v>
      </c>
      <c r="G148" s="22">
        <f t="shared" si="54"/>
        <v>0.76659617538308589</v>
      </c>
      <c r="H148" s="22">
        <f t="shared" si="55"/>
        <v>3.3916161904939321</v>
      </c>
      <c r="J148" s="22">
        <v>-70</v>
      </c>
      <c r="K148" s="22">
        <v>-69</v>
      </c>
      <c r="L148" s="22">
        <v>-72</v>
      </c>
      <c r="M148" s="22">
        <v>-77</v>
      </c>
      <c r="N148" s="22">
        <f t="shared" si="56"/>
        <v>-72</v>
      </c>
      <c r="O148" s="22">
        <f t="shared" si="57"/>
        <v>-71</v>
      </c>
    </row>
    <row r="149" spans="1:15" x14ac:dyDescent="0.25">
      <c r="A149" s="28" t="s">
        <v>152</v>
      </c>
      <c r="B149" s="22">
        <f>O145</f>
        <v>-44.5</v>
      </c>
      <c r="C149" s="22">
        <v>2.92</v>
      </c>
      <c r="D149" s="22">
        <f>O148</f>
        <v>-71</v>
      </c>
      <c r="E149" s="22">
        <v>17.059999999999999</v>
      </c>
      <c r="F149" s="22">
        <f t="shared" si="53"/>
        <v>2.6500000000000004</v>
      </c>
      <c r="G149" s="22">
        <f t="shared" si="54"/>
        <v>0.76659617538308589</v>
      </c>
      <c r="H149" s="22">
        <f t="shared" si="55"/>
        <v>3.4568395787726622</v>
      </c>
      <c r="J149" s="22">
        <v>-75</v>
      </c>
      <c r="K149" s="22">
        <v>-83</v>
      </c>
      <c r="L149" s="22">
        <v>-81</v>
      </c>
      <c r="M149" s="22">
        <v>-68</v>
      </c>
      <c r="N149" s="22">
        <f t="shared" si="56"/>
        <v>-76.75</v>
      </c>
      <c r="O149" s="22">
        <f t="shared" si="57"/>
        <v>-78</v>
      </c>
    </row>
    <row r="150" spans="1:15" x14ac:dyDescent="0.25">
      <c r="A150" s="28" t="s">
        <v>152</v>
      </c>
      <c r="B150" s="26">
        <f>O144</f>
        <v>-45</v>
      </c>
      <c r="C150" s="22">
        <v>2.92</v>
      </c>
      <c r="D150" s="22">
        <f>O149</f>
        <v>-78</v>
      </c>
      <c r="E150" s="22">
        <v>21.051007101799193</v>
      </c>
      <c r="F150" s="22">
        <f t="shared" si="53"/>
        <v>3.3000000000000003</v>
      </c>
      <c r="G150" s="22">
        <f t="shared" si="54"/>
        <v>0.85789002631431921</v>
      </c>
      <c r="H150" s="26">
        <f t="shared" si="55"/>
        <v>3.8466468880370517</v>
      </c>
      <c r="J150" s="22">
        <v>-81</v>
      </c>
      <c r="K150" s="22">
        <v>-81</v>
      </c>
      <c r="L150" s="22">
        <v>-88</v>
      </c>
      <c r="M150" s="22">
        <v>-86</v>
      </c>
      <c r="N150" s="22">
        <f t="shared" si="56"/>
        <v>-84</v>
      </c>
      <c r="O150" s="22">
        <f t="shared" si="57"/>
        <v>-83.5</v>
      </c>
    </row>
    <row r="151" spans="1:15" x14ac:dyDescent="0.25">
      <c r="A151" s="28" t="s">
        <v>152</v>
      </c>
      <c r="B151" s="22">
        <f>O145</f>
        <v>-44.5</v>
      </c>
      <c r="C151" s="22">
        <v>2.92</v>
      </c>
      <c r="D151" s="22">
        <f>O149</f>
        <v>-78</v>
      </c>
      <c r="E151" s="22">
        <v>21.051007101799193</v>
      </c>
      <c r="F151" s="22">
        <f t="shared" si="53"/>
        <v>3.35</v>
      </c>
      <c r="G151" s="22">
        <f t="shared" si="54"/>
        <v>0.85789002631431921</v>
      </c>
      <c r="H151" s="22">
        <f t="shared" si="55"/>
        <v>3.9049294166436734</v>
      </c>
      <c r="J151" s="22">
        <v>-62</v>
      </c>
      <c r="K151" s="22">
        <v>-69</v>
      </c>
      <c r="L151" s="22">
        <v>-70</v>
      </c>
      <c r="M151" s="22">
        <v>-64</v>
      </c>
      <c r="N151" s="22">
        <f t="shared" si="56"/>
        <v>-66.25</v>
      </c>
      <c r="O151" s="22">
        <f t="shared" si="57"/>
        <v>-66.5</v>
      </c>
    </row>
    <row r="152" spans="1:15" x14ac:dyDescent="0.25">
      <c r="A152" s="28" t="s">
        <v>152</v>
      </c>
      <c r="B152" s="22">
        <f>O144</f>
        <v>-45</v>
      </c>
      <c r="C152" s="22">
        <v>2.92</v>
      </c>
      <c r="D152" s="22">
        <f>O150</f>
        <v>-83.5</v>
      </c>
      <c r="E152" s="22">
        <v>27.039691196461547</v>
      </c>
      <c r="F152" s="22">
        <f t="shared" si="53"/>
        <v>3.85</v>
      </c>
      <c r="G152" s="22">
        <f t="shared" si="54"/>
        <v>0.96661887604164809</v>
      </c>
      <c r="H152" s="22">
        <f t="shared" si="55"/>
        <v>3.9829555323458399</v>
      </c>
      <c r="J152" s="22">
        <v>-78</v>
      </c>
      <c r="K152" s="22">
        <v>-79</v>
      </c>
      <c r="L152" s="22">
        <v>-85</v>
      </c>
      <c r="M152" s="22">
        <v>-77</v>
      </c>
      <c r="N152" s="22">
        <f t="shared" si="56"/>
        <v>-79.75</v>
      </c>
      <c r="O152" s="22">
        <f t="shared" si="57"/>
        <v>-78.5</v>
      </c>
    </row>
    <row r="153" spans="1:15" x14ac:dyDescent="0.25">
      <c r="A153" s="28" t="s">
        <v>152</v>
      </c>
      <c r="B153" s="22">
        <f>O145</f>
        <v>-44.5</v>
      </c>
      <c r="C153" s="22">
        <v>2.92</v>
      </c>
      <c r="D153" s="22">
        <f>O150</f>
        <v>-83.5</v>
      </c>
      <c r="E153" s="22">
        <v>27.039691196461547</v>
      </c>
      <c r="F153" s="22">
        <f t="shared" si="53"/>
        <v>3.9000000000000004</v>
      </c>
      <c r="G153" s="22">
        <f t="shared" si="54"/>
        <v>0.96661887604164809</v>
      </c>
      <c r="H153" s="22">
        <f t="shared" si="55"/>
        <v>4.0346822275711114</v>
      </c>
    </row>
    <row r="154" spans="1:15" x14ac:dyDescent="0.25">
      <c r="A154" s="28" t="s">
        <v>152</v>
      </c>
      <c r="B154" s="22">
        <f>O144</f>
        <v>-45</v>
      </c>
      <c r="C154" s="22">
        <v>2.92</v>
      </c>
      <c r="D154" s="22">
        <f>O151</f>
        <v>-66.5</v>
      </c>
      <c r="E154" s="22">
        <v>15.07</v>
      </c>
      <c r="F154" s="22">
        <f t="shared" si="53"/>
        <v>2.15</v>
      </c>
      <c r="G154" s="22">
        <f t="shared" si="54"/>
        <v>0.71273040086621353</v>
      </c>
      <c r="H154" s="22">
        <f t="shared" si="55"/>
        <v>3.0165683930235159</v>
      </c>
    </row>
    <row r="155" spans="1:15" x14ac:dyDescent="0.25">
      <c r="A155" s="28" t="s">
        <v>152</v>
      </c>
      <c r="B155" s="22">
        <f>O145</f>
        <v>-44.5</v>
      </c>
      <c r="C155" s="22">
        <v>2.92</v>
      </c>
      <c r="D155" s="22">
        <f>O151</f>
        <v>-66.5</v>
      </c>
      <c r="E155" s="22">
        <v>15.07</v>
      </c>
      <c r="F155" s="22">
        <f t="shared" si="53"/>
        <v>2.2000000000000002</v>
      </c>
      <c r="G155" s="22">
        <f t="shared" si="54"/>
        <v>0.71273040086621353</v>
      </c>
      <c r="H155" s="22">
        <f t="shared" si="55"/>
        <v>3.0867211463496442</v>
      </c>
    </row>
    <row r="156" spans="1:15" x14ac:dyDescent="0.25">
      <c r="A156" s="28" t="s">
        <v>152</v>
      </c>
      <c r="B156" s="22">
        <f>O144</f>
        <v>-45</v>
      </c>
      <c r="C156" s="22">
        <v>2.92</v>
      </c>
      <c r="D156" s="22">
        <f>O152</f>
        <v>-78.5</v>
      </c>
      <c r="E156" s="22">
        <v>25.027882451378105</v>
      </c>
      <c r="F156" s="22">
        <f t="shared" si="53"/>
        <v>3.35</v>
      </c>
      <c r="G156" s="22">
        <f t="shared" si="54"/>
        <v>0.93304125510807501</v>
      </c>
      <c r="H156" s="22">
        <f t="shared" si="55"/>
        <v>3.5904093004032993</v>
      </c>
    </row>
    <row r="157" spans="1:15" x14ac:dyDescent="0.25">
      <c r="A157" s="28" t="s">
        <v>152</v>
      </c>
      <c r="B157" s="24">
        <f>O145</f>
        <v>-44.5</v>
      </c>
      <c r="C157" s="24">
        <v>2.92</v>
      </c>
      <c r="D157" s="22">
        <f>O152</f>
        <v>-78.5</v>
      </c>
      <c r="E157" s="22">
        <v>25.027882451378105</v>
      </c>
      <c r="F157" s="22">
        <f t="shared" si="53"/>
        <v>3.4000000000000004</v>
      </c>
      <c r="G157" s="22">
        <f t="shared" si="54"/>
        <v>0.93304125510807501</v>
      </c>
      <c r="H157" s="24">
        <f t="shared" si="55"/>
        <v>3.6439974989167818</v>
      </c>
    </row>
    <row r="159" spans="1:15" x14ac:dyDescent="0.25">
      <c r="A159" s="28" t="s">
        <v>159</v>
      </c>
      <c r="B159" s="23">
        <f>O159</f>
        <v>-43.5</v>
      </c>
      <c r="C159" s="23">
        <v>2.92</v>
      </c>
      <c r="D159" s="23">
        <f>O161</f>
        <v>-55</v>
      </c>
      <c r="E159" s="23">
        <v>7.16</v>
      </c>
      <c r="F159" s="23">
        <f t="shared" ref="F159:F172" si="59">0.1*(B159-D159)</f>
        <v>1.1500000000000001</v>
      </c>
      <c r="G159" s="23">
        <f t="shared" ref="G159:G172" si="60">LOG(E159/C159,10)</f>
        <v>0.38953017085943725</v>
      </c>
      <c r="H159" s="23">
        <f t="shared" ref="H159:H172" si="61">F159/G159</f>
        <v>2.9522745246220734</v>
      </c>
      <c r="I159" s="23"/>
      <c r="J159" s="23">
        <v>-43</v>
      </c>
      <c r="K159" s="23">
        <v>-40</v>
      </c>
      <c r="L159" s="23">
        <v>-45</v>
      </c>
      <c r="M159" s="23">
        <v>-44</v>
      </c>
      <c r="N159" s="23">
        <f>AVERAGE(J159:M159)</f>
        <v>-43</v>
      </c>
      <c r="O159" s="23">
        <f>MEDIAN(J159:M159)</f>
        <v>-43.5</v>
      </c>
    </row>
    <row r="160" spans="1:15" x14ac:dyDescent="0.25">
      <c r="A160" s="28" t="s">
        <v>159</v>
      </c>
      <c r="B160" s="23">
        <f>O160</f>
        <v>-40.5</v>
      </c>
      <c r="C160" s="23">
        <v>2.92</v>
      </c>
      <c r="D160" s="23">
        <f>O161</f>
        <v>-55</v>
      </c>
      <c r="E160" s="23">
        <v>7.16</v>
      </c>
      <c r="F160" s="23">
        <f t="shared" si="59"/>
        <v>1.4500000000000002</v>
      </c>
      <c r="G160" s="23">
        <f t="shared" si="60"/>
        <v>0.38953017085943725</v>
      </c>
      <c r="H160" s="23">
        <f t="shared" si="61"/>
        <v>3.7224330962626144</v>
      </c>
      <c r="I160" s="23"/>
      <c r="J160" s="23">
        <v>-39</v>
      </c>
      <c r="K160" s="23">
        <v>-41</v>
      </c>
      <c r="L160" s="23">
        <v>-46</v>
      </c>
      <c r="M160" s="23">
        <v>-40</v>
      </c>
      <c r="N160" s="23">
        <f t="shared" ref="N160:N167" si="62">AVERAGE(J160:M160)</f>
        <v>-41.5</v>
      </c>
      <c r="O160" s="23">
        <f t="shared" ref="O160:O167" si="63">MEDIAN(J160:M160)</f>
        <v>-40.5</v>
      </c>
    </row>
    <row r="161" spans="1:15" x14ac:dyDescent="0.25">
      <c r="A161" s="28" t="s">
        <v>159</v>
      </c>
      <c r="B161" s="23">
        <f>O159</f>
        <v>-43.5</v>
      </c>
      <c r="C161" s="23">
        <v>2.92</v>
      </c>
      <c r="D161" s="23">
        <f t="shared" ref="D161" si="64">O162</f>
        <v>-62</v>
      </c>
      <c r="E161" s="23">
        <v>12.09</v>
      </c>
      <c r="F161" s="23">
        <f t="shared" si="59"/>
        <v>1.85</v>
      </c>
      <c r="G161" s="23">
        <f t="shared" si="60"/>
        <v>0.61704344941235356</v>
      </c>
      <c r="H161" s="23">
        <f t="shared" si="61"/>
        <v>2.9981681221344507</v>
      </c>
      <c r="I161" s="23"/>
      <c r="J161" s="23">
        <v>-56</v>
      </c>
      <c r="K161" s="23">
        <v>-52</v>
      </c>
      <c r="L161" s="23">
        <v>-61</v>
      </c>
      <c r="M161" s="23">
        <v>-54</v>
      </c>
      <c r="N161" s="23">
        <f t="shared" si="62"/>
        <v>-55.75</v>
      </c>
      <c r="O161" s="23">
        <f t="shared" si="63"/>
        <v>-55</v>
      </c>
    </row>
    <row r="162" spans="1:15" x14ac:dyDescent="0.25">
      <c r="A162" s="28" t="s">
        <v>159</v>
      </c>
      <c r="B162" s="16">
        <f>O160</f>
        <v>-40.5</v>
      </c>
      <c r="C162" s="16">
        <v>2.92</v>
      </c>
      <c r="D162" s="23">
        <f>O162</f>
        <v>-62</v>
      </c>
      <c r="E162" s="23">
        <v>12.09</v>
      </c>
      <c r="F162" s="23">
        <f t="shared" si="59"/>
        <v>2.15</v>
      </c>
      <c r="G162" s="23">
        <f t="shared" si="60"/>
        <v>0.61704344941235356</v>
      </c>
      <c r="H162" s="16">
        <f t="shared" si="61"/>
        <v>3.4843575473454425</v>
      </c>
      <c r="I162" s="23"/>
      <c r="J162" s="23">
        <v>-54</v>
      </c>
      <c r="K162" s="23">
        <v>-62</v>
      </c>
      <c r="L162" s="23">
        <v>-62</v>
      </c>
      <c r="M162" s="23">
        <v>-62</v>
      </c>
      <c r="N162" s="23">
        <f t="shared" si="62"/>
        <v>-60</v>
      </c>
      <c r="O162" s="23">
        <f t="shared" si="63"/>
        <v>-62</v>
      </c>
    </row>
    <row r="163" spans="1:15" x14ac:dyDescent="0.25">
      <c r="A163" s="28" t="s">
        <v>159</v>
      </c>
      <c r="B163" s="23">
        <f>O159</f>
        <v>-43.5</v>
      </c>
      <c r="C163" s="23">
        <v>2.92</v>
      </c>
      <c r="D163" s="23">
        <f>O163</f>
        <v>-61</v>
      </c>
      <c r="E163" s="23">
        <v>17.059999999999999</v>
      </c>
      <c r="F163" s="23">
        <f t="shared" si="59"/>
        <v>1.75</v>
      </c>
      <c r="G163" s="23">
        <f t="shared" si="60"/>
        <v>0.76659617538308589</v>
      </c>
      <c r="H163" s="23">
        <f t="shared" si="61"/>
        <v>2.2828185897555313</v>
      </c>
      <c r="I163" s="23"/>
      <c r="J163" s="23">
        <v>-58</v>
      </c>
      <c r="K163" s="23">
        <v>-59</v>
      </c>
      <c r="L163" s="23">
        <v>-72</v>
      </c>
      <c r="M163" s="23">
        <v>-63</v>
      </c>
      <c r="N163" s="23">
        <f t="shared" si="62"/>
        <v>-63</v>
      </c>
      <c r="O163" s="23">
        <f t="shared" si="63"/>
        <v>-61</v>
      </c>
    </row>
    <row r="164" spans="1:15" x14ac:dyDescent="0.25">
      <c r="A164" s="28" t="s">
        <v>159</v>
      </c>
      <c r="B164" s="23">
        <f>O160</f>
        <v>-40.5</v>
      </c>
      <c r="C164" s="23">
        <v>2.92</v>
      </c>
      <c r="D164" s="23">
        <f>O163</f>
        <v>-61</v>
      </c>
      <c r="E164" s="23">
        <v>17.059999999999999</v>
      </c>
      <c r="F164" s="23">
        <f t="shared" si="59"/>
        <v>2.0500000000000003</v>
      </c>
      <c r="G164" s="23">
        <f t="shared" si="60"/>
        <v>0.76659617538308589</v>
      </c>
      <c r="H164" s="23">
        <f t="shared" si="61"/>
        <v>2.6741589194279083</v>
      </c>
      <c r="I164" s="23"/>
      <c r="J164" s="23">
        <v>-60</v>
      </c>
      <c r="K164" s="23">
        <v>-61</v>
      </c>
      <c r="L164" s="23">
        <v>-69</v>
      </c>
      <c r="M164" s="23">
        <v>-71</v>
      </c>
      <c r="N164" s="23">
        <f t="shared" si="62"/>
        <v>-65.25</v>
      </c>
      <c r="O164" s="23">
        <f t="shared" si="63"/>
        <v>-65</v>
      </c>
    </row>
    <row r="165" spans="1:15" x14ac:dyDescent="0.25">
      <c r="A165" s="28" t="s">
        <v>159</v>
      </c>
      <c r="B165" s="29">
        <f>O159</f>
        <v>-43.5</v>
      </c>
      <c r="C165" s="23">
        <v>2.92</v>
      </c>
      <c r="D165" s="23">
        <f>O164</f>
        <v>-65</v>
      </c>
      <c r="E165" s="23">
        <v>23.04</v>
      </c>
      <c r="F165" s="23">
        <f t="shared" si="59"/>
        <v>2.15</v>
      </c>
      <c r="G165" s="23">
        <f t="shared" si="60"/>
        <v>0.89709962330275606</v>
      </c>
      <c r="H165" s="29">
        <f t="shared" si="61"/>
        <v>2.3966123094384701</v>
      </c>
      <c r="I165" s="23"/>
      <c r="J165" s="23">
        <v>-72</v>
      </c>
      <c r="K165" s="23">
        <v>-78</v>
      </c>
      <c r="L165" s="23">
        <v>-81</v>
      </c>
      <c r="M165" s="23">
        <v>-80</v>
      </c>
      <c r="N165" s="23">
        <f t="shared" si="62"/>
        <v>-77.75</v>
      </c>
      <c r="O165" s="23">
        <f t="shared" si="63"/>
        <v>-79</v>
      </c>
    </row>
    <row r="166" spans="1:15" x14ac:dyDescent="0.25">
      <c r="A166" s="28" t="s">
        <v>159</v>
      </c>
      <c r="B166" s="23">
        <f>O160</f>
        <v>-40.5</v>
      </c>
      <c r="C166" s="23">
        <v>2.92</v>
      </c>
      <c r="D166" s="23">
        <f>O164</f>
        <v>-65</v>
      </c>
      <c r="E166" s="23">
        <v>23.04</v>
      </c>
      <c r="F166" s="23">
        <f t="shared" si="59"/>
        <v>2.4500000000000002</v>
      </c>
      <c r="G166" s="23">
        <f t="shared" si="60"/>
        <v>0.89709962330275606</v>
      </c>
      <c r="H166" s="23">
        <f t="shared" si="61"/>
        <v>2.7310233293601174</v>
      </c>
      <c r="I166" s="23"/>
      <c r="J166" s="23">
        <v>-52</v>
      </c>
      <c r="K166" s="23">
        <v>-59</v>
      </c>
      <c r="L166" s="23">
        <v>-59</v>
      </c>
      <c r="M166" s="23">
        <v>-50</v>
      </c>
      <c r="N166" s="23">
        <f t="shared" si="62"/>
        <v>-55</v>
      </c>
      <c r="O166" s="23">
        <f t="shared" si="63"/>
        <v>-55.5</v>
      </c>
    </row>
    <row r="167" spans="1:15" x14ac:dyDescent="0.25">
      <c r="A167" s="28" t="s">
        <v>159</v>
      </c>
      <c r="B167" s="23">
        <f>O159</f>
        <v>-43.5</v>
      </c>
      <c r="C167" s="23">
        <v>2.92</v>
      </c>
      <c r="D167" s="23">
        <f>O165</f>
        <v>-79</v>
      </c>
      <c r="E167" s="23">
        <v>29.03</v>
      </c>
      <c r="F167" s="23">
        <f t="shared" si="59"/>
        <v>3.5500000000000003</v>
      </c>
      <c r="G167" s="23">
        <f t="shared" si="60"/>
        <v>0.99746418438325535</v>
      </c>
      <c r="H167" s="23">
        <f t="shared" si="61"/>
        <v>3.5590250312546408</v>
      </c>
      <c r="I167" s="23"/>
      <c r="J167" s="23">
        <v>-67</v>
      </c>
      <c r="K167" s="23">
        <v>-64</v>
      </c>
      <c r="L167" s="23">
        <v>-71</v>
      </c>
      <c r="M167" s="23">
        <v>-76</v>
      </c>
      <c r="N167" s="23">
        <f t="shared" si="62"/>
        <v>-69.5</v>
      </c>
      <c r="O167" s="23">
        <f t="shared" si="63"/>
        <v>-69</v>
      </c>
    </row>
    <row r="168" spans="1:15" x14ac:dyDescent="0.25">
      <c r="A168" s="28" t="s">
        <v>159</v>
      </c>
      <c r="B168" s="23">
        <f>O160</f>
        <v>-40.5</v>
      </c>
      <c r="C168" s="23">
        <v>2.92</v>
      </c>
      <c r="D168" s="23">
        <f>O165</f>
        <v>-79</v>
      </c>
      <c r="E168" s="23">
        <v>29.03</v>
      </c>
      <c r="F168" s="23">
        <f t="shared" si="59"/>
        <v>3.85</v>
      </c>
      <c r="G168" s="23">
        <f t="shared" si="60"/>
        <v>0.99746418438325535</v>
      </c>
      <c r="H168" s="23">
        <f t="shared" si="61"/>
        <v>3.859787709952216</v>
      </c>
      <c r="I168" s="23"/>
      <c r="J168" s="23"/>
      <c r="K168" s="23"/>
      <c r="L168" s="23"/>
      <c r="M168" s="23"/>
      <c r="N168" s="23"/>
      <c r="O168" s="23"/>
    </row>
    <row r="169" spans="1:15" x14ac:dyDescent="0.25">
      <c r="A169" s="28" t="s">
        <v>159</v>
      </c>
      <c r="B169" s="23">
        <f>O159</f>
        <v>-43.5</v>
      </c>
      <c r="C169" s="23">
        <v>2.92</v>
      </c>
      <c r="D169" s="23">
        <f>O166</f>
        <v>-55.5</v>
      </c>
      <c r="E169" s="23">
        <v>15.07</v>
      </c>
      <c r="F169" s="23">
        <f t="shared" si="59"/>
        <v>1.2000000000000002</v>
      </c>
      <c r="G169" s="23">
        <f t="shared" si="60"/>
        <v>0.71273040086621353</v>
      </c>
      <c r="H169" s="23">
        <f t="shared" si="61"/>
        <v>1.6836660798270788</v>
      </c>
      <c r="I169" s="23"/>
      <c r="J169" s="23"/>
      <c r="K169" s="23"/>
      <c r="L169" s="23"/>
      <c r="M169" s="23"/>
      <c r="N169" s="23"/>
      <c r="O169" s="23"/>
    </row>
    <row r="170" spans="1:15" x14ac:dyDescent="0.25">
      <c r="A170" s="28" t="s">
        <v>159</v>
      </c>
      <c r="B170" s="23">
        <f>O160</f>
        <v>-40.5</v>
      </c>
      <c r="C170" s="23">
        <v>2.92</v>
      </c>
      <c r="D170" s="23">
        <f>O166</f>
        <v>-55.5</v>
      </c>
      <c r="E170" s="23">
        <v>15.07</v>
      </c>
      <c r="F170" s="23">
        <f t="shared" si="59"/>
        <v>1.5</v>
      </c>
      <c r="G170" s="23">
        <f t="shared" si="60"/>
        <v>0.71273040086621353</v>
      </c>
      <c r="H170" s="23">
        <f t="shared" si="61"/>
        <v>2.1045825997838481</v>
      </c>
      <c r="I170" s="23"/>
      <c r="J170" s="23"/>
      <c r="K170" s="23"/>
      <c r="L170" s="23"/>
      <c r="M170" s="23"/>
      <c r="N170" s="23"/>
      <c r="O170" s="23"/>
    </row>
    <row r="171" spans="1:15" x14ac:dyDescent="0.25">
      <c r="A171" s="28" t="s">
        <v>159</v>
      </c>
      <c r="B171" s="23">
        <f>O159</f>
        <v>-43.5</v>
      </c>
      <c r="C171" s="23">
        <v>2.92</v>
      </c>
      <c r="D171" s="23">
        <f>O167</f>
        <v>-69</v>
      </c>
      <c r="E171" s="23">
        <v>25.04</v>
      </c>
      <c r="F171" s="23">
        <f t="shared" si="59"/>
        <v>2.5500000000000003</v>
      </c>
      <c r="G171" s="23">
        <f t="shared" si="60"/>
        <v>0.93325147308997369</v>
      </c>
      <c r="H171" s="23">
        <f t="shared" si="61"/>
        <v>2.7323825073182153</v>
      </c>
      <c r="I171" s="23"/>
      <c r="J171" s="23"/>
      <c r="K171" s="23"/>
      <c r="L171" s="23"/>
      <c r="M171" s="23"/>
      <c r="N171" s="23"/>
      <c r="O171" s="23"/>
    </row>
    <row r="172" spans="1:15" x14ac:dyDescent="0.25">
      <c r="A172" s="28" t="s">
        <v>159</v>
      </c>
      <c r="B172" s="23">
        <f>O160</f>
        <v>-40.5</v>
      </c>
      <c r="C172" s="23">
        <v>2.92</v>
      </c>
      <c r="D172" s="23">
        <f>O167</f>
        <v>-69</v>
      </c>
      <c r="E172" s="23">
        <v>25.04</v>
      </c>
      <c r="F172" s="23">
        <f t="shared" si="59"/>
        <v>2.85</v>
      </c>
      <c r="G172" s="23">
        <f t="shared" si="60"/>
        <v>0.93325147308997369</v>
      </c>
      <c r="H172" s="23">
        <f t="shared" si="61"/>
        <v>3.0538392728850638</v>
      </c>
      <c r="I172" s="23"/>
      <c r="J172" s="23"/>
      <c r="K172" s="23"/>
      <c r="L172" s="23"/>
      <c r="M172" s="23"/>
      <c r="N172" s="23"/>
      <c r="O172" s="23"/>
    </row>
    <row r="174" spans="1:15" x14ac:dyDescent="0.25">
      <c r="A174" s="28" t="s">
        <v>160</v>
      </c>
      <c r="B174" s="23">
        <f>O174</f>
        <v>-44.5</v>
      </c>
      <c r="C174" s="23">
        <v>2.92</v>
      </c>
      <c r="D174" s="23">
        <f>O176</f>
        <v>-52</v>
      </c>
      <c r="E174" s="22">
        <v>7.16</v>
      </c>
      <c r="F174" s="23">
        <f t="shared" ref="F174:F187" si="65">0.1*(B174-D174)</f>
        <v>0.75</v>
      </c>
      <c r="G174" s="23">
        <f t="shared" ref="G174:G187" si="66">LOG(E174/C174,10)</f>
        <v>0.38953017085943725</v>
      </c>
      <c r="H174" s="23">
        <f t="shared" ref="H174:H187" si="67">F174/G174</f>
        <v>1.9253964291013519</v>
      </c>
      <c r="I174" s="23"/>
      <c r="J174" s="23">
        <v>-45</v>
      </c>
      <c r="K174" s="23">
        <v>-44</v>
      </c>
      <c r="L174" s="23">
        <v>-46</v>
      </c>
      <c r="M174" s="23">
        <v>-39</v>
      </c>
      <c r="N174" s="23">
        <f>AVERAGE(J174:M174)</f>
        <v>-43.5</v>
      </c>
      <c r="O174" s="23">
        <f>MEDIAN(J174:M174)</f>
        <v>-44.5</v>
      </c>
    </row>
    <row r="175" spans="1:15" x14ac:dyDescent="0.25">
      <c r="A175" s="28" t="s">
        <v>160</v>
      </c>
      <c r="B175" s="23">
        <f>O175</f>
        <v>-46</v>
      </c>
      <c r="C175" s="23">
        <v>2.92</v>
      </c>
      <c r="D175" s="23">
        <f>O176</f>
        <v>-52</v>
      </c>
      <c r="E175" s="22">
        <v>7.16</v>
      </c>
      <c r="F175" s="23">
        <f t="shared" si="65"/>
        <v>0.60000000000000009</v>
      </c>
      <c r="G175" s="23">
        <f t="shared" si="66"/>
        <v>0.38953017085943725</v>
      </c>
      <c r="H175" s="23">
        <f t="shared" si="67"/>
        <v>1.5403171432810818</v>
      </c>
      <c r="I175" s="23"/>
      <c r="J175" s="23">
        <v>-45</v>
      </c>
      <c r="K175" s="23">
        <v>-39</v>
      </c>
      <c r="L175" s="23">
        <v>-47</v>
      </c>
      <c r="M175" s="23">
        <v>-52</v>
      </c>
      <c r="N175" s="23">
        <f t="shared" ref="N175:N182" si="68">AVERAGE(J175:M175)</f>
        <v>-45.75</v>
      </c>
      <c r="O175" s="23">
        <f t="shared" ref="O175:O182" si="69">MEDIAN(J175:M175)</f>
        <v>-46</v>
      </c>
    </row>
    <row r="176" spans="1:15" x14ac:dyDescent="0.25">
      <c r="A176" s="28" t="s">
        <v>160</v>
      </c>
      <c r="B176" s="23">
        <f>O174</f>
        <v>-44.5</v>
      </c>
      <c r="C176" s="23">
        <v>2.92</v>
      </c>
      <c r="D176" s="23">
        <f t="shared" ref="D176" si="70">O177</f>
        <v>-57.5</v>
      </c>
      <c r="E176" s="22">
        <v>12.09</v>
      </c>
      <c r="F176" s="23">
        <f t="shared" si="65"/>
        <v>1.3</v>
      </c>
      <c r="G176" s="23">
        <f t="shared" si="66"/>
        <v>0.61704344941235356</v>
      </c>
      <c r="H176" s="23">
        <f t="shared" si="67"/>
        <v>2.1068208425809654</v>
      </c>
      <c r="I176" s="23"/>
      <c r="J176" s="23">
        <v>-49</v>
      </c>
      <c r="K176" s="23">
        <v>-50</v>
      </c>
      <c r="L176" s="23">
        <v>-59</v>
      </c>
      <c r="M176" s="23">
        <v>-54</v>
      </c>
      <c r="N176" s="23">
        <f t="shared" si="68"/>
        <v>-53</v>
      </c>
      <c r="O176" s="23">
        <f t="shared" si="69"/>
        <v>-52</v>
      </c>
    </row>
    <row r="177" spans="1:15" x14ac:dyDescent="0.25">
      <c r="A177" s="28" t="s">
        <v>160</v>
      </c>
      <c r="B177" s="23">
        <f>O175</f>
        <v>-46</v>
      </c>
      <c r="C177" s="23">
        <v>2.92</v>
      </c>
      <c r="D177" s="23">
        <f>O177</f>
        <v>-57.5</v>
      </c>
      <c r="E177" s="22">
        <v>12.09</v>
      </c>
      <c r="F177" s="23">
        <f t="shared" si="65"/>
        <v>1.1500000000000001</v>
      </c>
      <c r="G177" s="23">
        <f t="shared" si="66"/>
        <v>0.61704344941235356</v>
      </c>
      <c r="H177" s="23">
        <f t="shared" si="67"/>
        <v>1.8637261299754695</v>
      </c>
      <c r="I177" s="23"/>
      <c r="J177" s="23">
        <v>-58</v>
      </c>
      <c r="K177" s="23">
        <v>-56</v>
      </c>
      <c r="L177" s="23">
        <v>-57</v>
      </c>
      <c r="M177" s="23">
        <v>-66</v>
      </c>
      <c r="N177" s="23">
        <f t="shared" si="68"/>
        <v>-59.25</v>
      </c>
      <c r="O177" s="23">
        <f t="shared" si="69"/>
        <v>-57.5</v>
      </c>
    </row>
    <row r="178" spans="1:15" x14ac:dyDescent="0.25">
      <c r="A178" s="28" t="s">
        <v>160</v>
      </c>
      <c r="B178" s="16">
        <f>O174</f>
        <v>-44.5</v>
      </c>
      <c r="C178" s="16">
        <v>2.92</v>
      </c>
      <c r="D178" s="23">
        <f>O178</f>
        <v>-70.5</v>
      </c>
      <c r="E178" s="22">
        <v>17.059999999999999</v>
      </c>
      <c r="F178" s="23">
        <f t="shared" si="65"/>
        <v>2.6</v>
      </c>
      <c r="G178" s="23">
        <f t="shared" si="66"/>
        <v>0.76659617538308589</v>
      </c>
      <c r="H178" s="16">
        <f t="shared" si="67"/>
        <v>3.3916161904939321</v>
      </c>
      <c r="I178" s="23"/>
      <c r="J178" s="23">
        <v>-71</v>
      </c>
      <c r="K178" s="23">
        <v>-68</v>
      </c>
      <c r="L178" s="23">
        <v>-70</v>
      </c>
      <c r="M178" s="23">
        <v>-72</v>
      </c>
      <c r="N178" s="23">
        <f t="shared" si="68"/>
        <v>-70.25</v>
      </c>
      <c r="O178" s="23">
        <f t="shared" si="69"/>
        <v>-70.5</v>
      </c>
    </row>
    <row r="179" spans="1:15" x14ac:dyDescent="0.25">
      <c r="A179" s="28" t="s">
        <v>160</v>
      </c>
      <c r="B179" s="23">
        <f>O175</f>
        <v>-46</v>
      </c>
      <c r="C179" s="23">
        <v>2.92</v>
      </c>
      <c r="D179" s="23">
        <f>O178</f>
        <v>-70.5</v>
      </c>
      <c r="E179" s="22">
        <v>17.059999999999999</v>
      </c>
      <c r="F179" s="23">
        <f t="shared" si="65"/>
        <v>2.4500000000000002</v>
      </c>
      <c r="G179" s="23">
        <f t="shared" si="66"/>
        <v>0.76659617538308589</v>
      </c>
      <c r="H179" s="23">
        <f t="shared" si="67"/>
        <v>3.1959460256577441</v>
      </c>
      <c r="I179" s="23"/>
      <c r="J179" s="23">
        <v>-79</v>
      </c>
      <c r="K179" s="23">
        <v>-74</v>
      </c>
      <c r="L179" s="23">
        <v>-75</v>
      </c>
      <c r="M179" s="23">
        <v>-81</v>
      </c>
      <c r="N179" s="23">
        <f t="shared" si="68"/>
        <v>-77.25</v>
      </c>
      <c r="O179" s="23">
        <f t="shared" si="69"/>
        <v>-77</v>
      </c>
    </row>
    <row r="180" spans="1:15" x14ac:dyDescent="0.25">
      <c r="A180" s="28" t="s">
        <v>160</v>
      </c>
      <c r="B180" s="29">
        <f>O174</f>
        <v>-44.5</v>
      </c>
      <c r="C180" s="23">
        <v>2.92</v>
      </c>
      <c r="D180" s="23">
        <f>O179</f>
        <v>-77</v>
      </c>
      <c r="E180" s="22">
        <v>23.04</v>
      </c>
      <c r="F180" s="23">
        <f t="shared" si="65"/>
        <v>3.25</v>
      </c>
      <c r="G180" s="23">
        <f t="shared" si="66"/>
        <v>0.89709962330275606</v>
      </c>
      <c r="H180" s="29">
        <f t="shared" si="67"/>
        <v>3.6227860491511761</v>
      </c>
      <c r="I180" s="23"/>
      <c r="J180" s="23">
        <v>-82</v>
      </c>
      <c r="K180" s="23">
        <v>-76</v>
      </c>
      <c r="L180" s="23">
        <v>-79</v>
      </c>
      <c r="M180" s="23">
        <v>-82</v>
      </c>
      <c r="N180" s="23">
        <f t="shared" si="68"/>
        <v>-79.75</v>
      </c>
      <c r="O180" s="23">
        <f t="shared" si="69"/>
        <v>-80.5</v>
      </c>
    </row>
    <row r="181" spans="1:15" x14ac:dyDescent="0.25">
      <c r="A181" s="28" t="s">
        <v>160</v>
      </c>
      <c r="B181" s="23">
        <f>O175</f>
        <v>-46</v>
      </c>
      <c r="C181" s="23">
        <v>2.92</v>
      </c>
      <c r="D181" s="23">
        <f>O179</f>
        <v>-77</v>
      </c>
      <c r="E181" s="22">
        <v>23.04</v>
      </c>
      <c r="F181" s="23">
        <f t="shared" si="65"/>
        <v>3.1</v>
      </c>
      <c r="G181" s="23">
        <f t="shared" si="66"/>
        <v>0.89709962330275606</v>
      </c>
      <c r="H181" s="23">
        <f t="shared" si="67"/>
        <v>3.4555805391903527</v>
      </c>
      <c r="I181" s="23"/>
      <c r="J181" s="23">
        <v>-60</v>
      </c>
      <c r="K181" s="23">
        <v>-55</v>
      </c>
      <c r="L181" s="23">
        <v>-64</v>
      </c>
      <c r="M181" s="23">
        <v>-65</v>
      </c>
      <c r="N181" s="23">
        <f t="shared" si="68"/>
        <v>-61</v>
      </c>
      <c r="O181" s="23">
        <f t="shared" si="69"/>
        <v>-62</v>
      </c>
    </row>
    <row r="182" spans="1:15" x14ac:dyDescent="0.25">
      <c r="A182" s="28" t="s">
        <v>160</v>
      </c>
      <c r="B182" s="23">
        <f>O174</f>
        <v>-44.5</v>
      </c>
      <c r="C182" s="23">
        <v>2.92</v>
      </c>
      <c r="D182" s="23">
        <f>O180</f>
        <v>-80.5</v>
      </c>
      <c r="E182" s="22">
        <v>28.03827562458148</v>
      </c>
      <c r="F182" s="23">
        <f t="shared" si="65"/>
        <v>3.6</v>
      </c>
      <c r="G182" s="23">
        <f t="shared" si="66"/>
        <v>0.9823684492243383</v>
      </c>
      <c r="H182" s="23">
        <f t="shared" si="67"/>
        <v>3.6646128067758079</v>
      </c>
      <c r="I182" s="23"/>
      <c r="J182" s="23">
        <v>-72</v>
      </c>
      <c r="K182" s="23">
        <v>-63</v>
      </c>
      <c r="L182" s="23">
        <v>-76</v>
      </c>
      <c r="M182" s="23">
        <v>-70</v>
      </c>
      <c r="N182" s="23">
        <f t="shared" si="68"/>
        <v>-70.25</v>
      </c>
      <c r="O182" s="23">
        <f t="shared" si="69"/>
        <v>-71</v>
      </c>
    </row>
    <row r="183" spans="1:15" x14ac:dyDescent="0.25">
      <c r="A183" s="28" t="s">
        <v>160</v>
      </c>
      <c r="B183" s="23">
        <f>O175</f>
        <v>-46</v>
      </c>
      <c r="C183" s="23">
        <v>2.92</v>
      </c>
      <c r="D183" s="23">
        <f>O180</f>
        <v>-80.5</v>
      </c>
      <c r="E183" s="22">
        <v>28.03827562458148</v>
      </c>
      <c r="F183" s="23">
        <f t="shared" si="65"/>
        <v>3.45</v>
      </c>
      <c r="G183" s="23">
        <f t="shared" si="66"/>
        <v>0.9823684492243383</v>
      </c>
      <c r="H183" s="23">
        <f t="shared" si="67"/>
        <v>3.5119206064934825</v>
      </c>
      <c r="I183" s="23"/>
      <c r="J183" s="23"/>
      <c r="K183" s="23"/>
      <c r="L183" s="23"/>
      <c r="M183" s="23"/>
      <c r="N183" s="23"/>
      <c r="O183" s="23"/>
    </row>
    <row r="184" spans="1:15" x14ac:dyDescent="0.25">
      <c r="A184" s="28" t="s">
        <v>160</v>
      </c>
      <c r="B184" s="23">
        <f>O174</f>
        <v>-44.5</v>
      </c>
      <c r="C184" s="23">
        <v>2.92</v>
      </c>
      <c r="D184" s="23">
        <f>O181</f>
        <v>-62</v>
      </c>
      <c r="E184" s="22">
        <v>15.07</v>
      </c>
      <c r="F184" s="23">
        <f t="shared" si="65"/>
        <v>1.75</v>
      </c>
      <c r="G184" s="23">
        <f t="shared" si="66"/>
        <v>0.71273040086621353</v>
      </c>
      <c r="H184" s="23">
        <f t="shared" si="67"/>
        <v>2.4553463664144894</v>
      </c>
      <c r="I184" s="23"/>
      <c r="J184" s="23"/>
      <c r="K184" s="23"/>
      <c r="L184" s="23"/>
      <c r="M184" s="23"/>
      <c r="N184" s="23"/>
      <c r="O184" s="23"/>
    </row>
    <row r="185" spans="1:15" x14ac:dyDescent="0.25">
      <c r="A185" s="28" t="s">
        <v>160</v>
      </c>
      <c r="B185" s="23">
        <f>O175</f>
        <v>-46</v>
      </c>
      <c r="C185" s="23">
        <v>2.92</v>
      </c>
      <c r="D185" s="23">
        <f>O181</f>
        <v>-62</v>
      </c>
      <c r="E185" s="22">
        <v>15.07</v>
      </c>
      <c r="F185" s="23">
        <f t="shared" si="65"/>
        <v>1.6</v>
      </c>
      <c r="G185" s="23">
        <f t="shared" si="66"/>
        <v>0.71273040086621353</v>
      </c>
      <c r="H185" s="23">
        <f t="shared" si="67"/>
        <v>2.2448881064361048</v>
      </c>
      <c r="I185" s="23"/>
      <c r="J185" s="23"/>
      <c r="K185" s="23"/>
      <c r="L185" s="23"/>
      <c r="M185" s="23"/>
      <c r="N185" s="23"/>
      <c r="O185" s="23"/>
    </row>
    <row r="186" spans="1:15" x14ac:dyDescent="0.25">
      <c r="A186" s="28" t="s">
        <v>160</v>
      </c>
      <c r="B186" s="23">
        <f>O174</f>
        <v>-44.5</v>
      </c>
      <c r="C186" s="23">
        <v>2.92</v>
      </c>
      <c r="D186" s="23">
        <f>O182</f>
        <v>-71</v>
      </c>
      <c r="E186" s="22">
        <v>25.04</v>
      </c>
      <c r="F186" s="23">
        <f t="shared" si="65"/>
        <v>2.6500000000000004</v>
      </c>
      <c r="G186" s="23">
        <f t="shared" si="66"/>
        <v>0.93325147308997369</v>
      </c>
      <c r="H186" s="23">
        <f t="shared" si="67"/>
        <v>2.839534762507165</v>
      </c>
      <c r="I186" s="23"/>
      <c r="J186" s="23"/>
      <c r="K186" s="23"/>
      <c r="L186" s="23"/>
      <c r="M186" s="23"/>
      <c r="N186" s="23"/>
      <c r="O186" s="23"/>
    </row>
    <row r="187" spans="1:15" x14ac:dyDescent="0.25">
      <c r="A187" s="28" t="s">
        <v>160</v>
      </c>
      <c r="B187" s="23">
        <f>O175</f>
        <v>-46</v>
      </c>
      <c r="C187" s="23">
        <v>2.92</v>
      </c>
      <c r="D187" s="23">
        <f>O182</f>
        <v>-71</v>
      </c>
      <c r="E187" s="22">
        <v>25.04</v>
      </c>
      <c r="F187" s="23">
        <f t="shared" si="65"/>
        <v>2.5</v>
      </c>
      <c r="G187" s="23">
        <f t="shared" si="66"/>
        <v>0.93325147308997369</v>
      </c>
      <c r="H187" s="23">
        <f t="shared" si="67"/>
        <v>2.6788063797237402</v>
      </c>
      <c r="I187" s="23"/>
      <c r="J187" s="23"/>
      <c r="K187" s="23"/>
      <c r="L187" s="23"/>
      <c r="M187" s="23"/>
      <c r="N187" s="23"/>
      <c r="O187" s="23"/>
    </row>
    <row r="189" spans="1:15" x14ac:dyDescent="0.25">
      <c r="A189" s="28" t="s">
        <v>161</v>
      </c>
      <c r="B189" s="23">
        <f>O189</f>
        <v>-41.5</v>
      </c>
      <c r="C189" s="23">
        <v>2.92</v>
      </c>
      <c r="D189" s="23">
        <f>O191</f>
        <v>-51</v>
      </c>
      <c r="E189" s="22">
        <v>7.16</v>
      </c>
      <c r="F189" s="23">
        <f t="shared" ref="F189:F202" si="71">0.1*(B189-D189)</f>
        <v>0.95000000000000007</v>
      </c>
      <c r="G189" s="23">
        <f t="shared" ref="G189:G202" si="72">LOG(E189/C189,10)</f>
        <v>0.38953017085943725</v>
      </c>
      <c r="H189" s="23">
        <f t="shared" ref="H189:H202" si="73">F189/G189</f>
        <v>2.4388354768617129</v>
      </c>
      <c r="I189" s="23"/>
      <c r="J189" s="23">
        <v>-39</v>
      </c>
      <c r="K189" s="23">
        <v>-44</v>
      </c>
      <c r="L189" s="23">
        <v>-44</v>
      </c>
      <c r="M189" s="23">
        <v>-38</v>
      </c>
      <c r="N189" s="23">
        <f>AVERAGE(J189:M189)</f>
        <v>-41.25</v>
      </c>
      <c r="O189" s="23">
        <f>MEDIAN(J189:M189)</f>
        <v>-41.5</v>
      </c>
    </row>
    <row r="190" spans="1:15" x14ac:dyDescent="0.25">
      <c r="A190" s="28" t="s">
        <v>161</v>
      </c>
      <c r="B190" s="23">
        <f>O190</f>
        <v>-42.5</v>
      </c>
      <c r="C190" s="23">
        <v>2.92</v>
      </c>
      <c r="D190" s="23">
        <f>O191</f>
        <v>-51</v>
      </c>
      <c r="E190" s="22">
        <v>7.16</v>
      </c>
      <c r="F190" s="23">
        <f t="shared" si="71"/>
        <v>0.85000000000000009</v>
      </c>
      <c r="G190" s="23">
        <f t="shared" si="72"/>
        <v>0.38953017085943725</v>
      </c>
      <c r="H190" s="23">
        <f t="shared" si="73"/>
        <v>2.1821159529815324</v>
      </c>
      <c r="I190" s="23"/>
      <c r="J190" s="23">
        <v>-45</v>
      </c>
      <c r="K190" s="23">
        <v>-38</v>
      </c>
      <c r="L190" s="23">
        <v>-48</v>
      </c>
      <c r="M190" s="23">
        <v>-40</v>
      </c>
      <c r="N190" s="23">
        <f t="shared" ref="N190:N197" si="74">AVERAGE(J190:M190)</f>
        <v>-42.75</v>
      </c>
      <c r="O190" s="23">
        <f t="shared" ref="O190:O197" si="75">MEDIAN(J190:M190)</f>
        <v>-42.5</v>
      </c>
    </row>
    <row r="191" spans="1:15" x14ac:dyDescent="0.25">
      <c r="A191" s="28" t="s">
        <v>161</v>
      </c>
      <c r="B191" s="23">
        <f>O189</f>
        <v>-41.5</v>
      </c>
      <c r="C191" s="23">
        <v>2.92</v>
      </c>
      <c r="D191" s="23">
        <f t="shared" ref="D191" si="76">O192</f>
        <v>-58.5</v>
      </c>
      <c r="E191" s="22">
        <v>12.09</v>
      </c>
      <c r="F191" s="23">
        <f t="shared" si="71"/>
        <v>1.7000000000000002</v>
      </c>
      <c r="G191" s="23">
        <f t="shared" si="72"/>
        <v>0.61704344941235356</v>
      </c>
      <c r="H191" s="23">
        <f t="shared" si="73"/>
        <v>2.7550734095289551</v>
      </c>
      <c r="I191" s="23"/>
      <c r="J191" s="23">
        <v>-50</v>
      </c>
      <c r="K191" s="23">
        <v>-48</v>
      </c>
      <c r="L191" s="23">
        <v>-52</v>
      </c>
      <c r="M191" s="23">
        <v>-57</v>
      </c>
      <c r="N191" s="23">
        <f t="shared" si="74"/>
        <v>-51.75</v>
      </c>
      <c r="O191" s="23">
        <f t="shared" si="75"/>
        <v>-51</v>
      </c>
    </row>
    <row r="192" spans="1:15" x14ac:dyDescent="0.25">
      <c r="A192" s="28" t="s">
        <v>161</v>
      </c>
      <c r="B192" s="23">
        <f>O190</f>
        <v>-42.5</v>
      </c>
      <c r="C192" s="23">
        <v>2.92</v>
      </c>
      <c r="D192" s="23">
        <f>O192</f>
        <v>-58.5</v>
      </c>
      <c r="E192" s="22">
        <v>12.09</v>
      </c>
      <c r="F192" s="23">
        <f t="shared" si="71"/>
        <v>1.6</v>
      </c>
      <c r="G192" s="23">
        <f t="shared" si="72"/>
        <v>0.61704344941235356</v>
      </c>
      <c r="H192" s="23">
        <f t="shared" si="73"/>
        <v>2.5930102677919575</v>
      </c>
      <c r="I192" s="23"/>
      <c r="J192" s="23">
        <v>-55</v>
      </c>
      <c r="K192" s="23">
        <v>-58</v>
      </c>
      <c r="L192" s="23">
        <v>-63</v>
      </c>
      <c r="M192" s="23">
        <v>-59</v>
      </c>
      <c r="N192" s="23">
        <f t="shared" si="74"/>
        <v>-58.75</v>
      </c>
      <c r="O192" s="23">
        <f t="shared" si="75"/>
        <v>-58.5</v>
      </c>
    </row>
    <row r="193" spans="1:15" x14ac:dyDescent="0.25">
      <c r="A193" s="28" t="s">
        <v>161</v>
      </c>
      <c r="B193" s="23">
        <f>O189</f>
        <v>-41.5</v>
      </c>
      <c r="C193" s="23">
        <v>2.92</v>
      </c>
      <c r="D193" s="23">
        <f>O193</f>
        <v>-63</v>
      </c>
      <c r="E193" s="22">
        <v>17.059999999999999</v>
      </c>
      <c r="F193" s="23">
        <f t="shared" si="71"/>
        <v>2.15</v>
      </c>
      <c r="G193" s="23">
        <f t="shared" si="72"/>
        <v>0.76659617538308589</v>
      </c>
      <c r="H193" s="23">
        <f t="shared" si="73"/>
        <v>2.8046056959853667</v>
      </c>
      <c r="I193" s="23"/>
      <c r="J193" s="23">
        <v>-62</v>
      </c>
      <c r="K193" s="23">
        <v>-58</v>
      </c>
      <c r="L193" s="23">
        <v>-64</v>
      </c>
      <c r="M193" s="23">
        <v>-65</v>
      </c>
      <c r="N193" s="23">
        <f t="shared" si="74"/>
        <v>-62.25</v>
      </c>
      <c r="O193" s="23">
        <f t="shared" si="75"/>
        <v>-63</v>
      </c>
    </row>
    <row r="194" spans="1:15" x14ac:dyDescent="0.25">
      <c r="A194" s="28" t="s">
        <v>161</v>
      </c>
      <c r="B194" s="23">
        <f>O190</f>
        <v>-42.5</v>
      </c>
      <c r="C194" s="23">
        <v>2.92</v>
      </c>
      <c r="D194" s="23">
        <f>O193</f>
        <v>-63</v>
      </c>
      <c r="E194" s="22">
        <v>17.059999999999999</v>
      </c>
      <c r="F194" s="23">
        <f t="shared" si="71"/>
        <v>2.0500000000000003</v>
      </c>
      <c r="G194" s="23">
        <f t="shared" si="72"/>
        <v>0.76659617538308589</v>
      </c>
      <c r="H194" s="23">
        <f t="shared" si="73"/>
        <v>2.6741589194279083</v>
      </c>
      <c r="I194" s="23"/>
      <c r="J194" s="23">
        <v>-73</v>
      </c>
      <c r="K194" s="23">
        <v>-73</v>
      </c>
      <c r="L194" s="23">
        <v>-75</v>
      </c>
      <c r="M194" s="23">
        <v>-62</v>
      </c>
      <c r="N194" s="23">
        <f t="shared" si="74"/>
        <v>-70.75</v>
      </c>
      <c r="O194" s="23">
        <f t="shared" si="75"/>
        <v>-73</v>
      </c>
    </row>
    <row r="195" spans="1:15" x14ac:dyDescent="0.25">
      <c r="A195" s="28" t="s">
        <v>161</v>
      </c>
      <c r="B195" s="16">
        <f>O189</f>
        <v>-41.5</v>
      </c>
      <c r="C195" s="16">
        <v>2.92</v>
      </c>
      <c r="D195" s="23">
        <f>O194</f>
        <v>-73</v>
      </c>
      <c r="E195" s="22">
        <v>18.712159148532272</v>
      </c>
      <c r="F195" s="23">
        <f t="shared" si="71"/>
        <v>3.1500000000000004</v>
      </c>
      <c r="G195" s="23">
        <f t="shared" si="72"/>
        <v>0.80674105108052374</v>
      </c>
      <c r="H195" s="16">
        <f t="shared" si="73"/>
        <v>3.9045986265121737</v>
      </c>
      <c r="I195" s="23"/>
      <c r="J195" s="23">
        <v>-76</v>
      </c>
      <c r="K195" s="23">
        <v>-68</v>
      </c>
      <c r="L195" s="23">
        <v>-79</v>
      </c>
      <c r="M195" s="23">
        <v>-85</v>
      </c>
      <c r="N195" s="23">
        <f t="shared" si="74"/>
        <v>-77</v>
      </c>
      <c r="O195" s="23">
        <f t="shared" si="75"/>
        <v>-77.5</v>
      </c>
    </row>
    <row r="196" spans="1:15" x14ac:dyDescent="0.25">
      <c r="A196" s="28" t="s">
        <v>161</v>
      </c>
      <c r="B196" s="23">
        <f>O190</f>
        <v>-42.5</v>
      </c>
      <c r="C196" s="23">
        <v>2.92</v>
      </c>
      <c r="D196" s="23">
        <f>O194</f>
        <v>-73</v>
      </c>
      <c r="E196" s="22">
        <v>18.712159148532272</v>
      </c>
      <c r="F196" s="23">
        <f t="shared" si="71"/>
        <v>3.0500000000000003</v>
      </c>
      <c r="G196" s="23">
        <f t="shared" si="72"/>
        <v>0.80674105108052374</v>
      </c>
      <c r="H196" s="23">
        <f t="shared" si="73"/>
        <v>3.7806431145594064</v>
      </c>
      <c r="I196" s="23"/>
      <c r="J196" s="23">
        <v>-67</v>
      </c>
      <c r="K196" s="23">
        <v>-74</v>
      </c>
      <c r="L196" s="23">
        <v>-81</v>
      </c>
      <c r="M196" s="23">
        <v>-77</v>
      </c>
      <c r="N196" s="23">
        <f t="shared" si="74"/>
        <v>-74.75</v>
      </c>
      <c r="O196" s="23">
        <f t="shared" si="75"/>
        <v>-75.5</v>
      </c>
    </row>
    <row r="197" spans="1:15" x14ac:dyDescent="0.25">
      <c r="A197" s="28" t="s">
        <v>161</v>
      </c>
      <c r="B197" s="23">
        <f>O189</f>
        <v>-41.5</v>
      </c>
      <c r="C197" s="23">
        <v>2.92</v>
      </c>
      <c r="D197" s="23">
        <f>O195</f>
        <v>-77.5</v>
      </c>
      <c r="E197" s="22">
        <v>24.538640956662615</v>
      </c>
      <c r="F197" s="23">
        <f t="shared" si="71"/>
        <v>3.6</v>
      </c>
      <c r="G197" s="23">
        <f t="shared" si="72"/>
        <v>0.92446765472715364</v>
      </c>
      <c r="H197" s="23">
        <f t="shared" si="73"/>
        <v>3.8941329981550301</v>
      </c>
      <c r="I197" s="23"/>
      <c r="J197" s="23">
        <v>-79</v>
      </c>
      <c r="K197" s="23">
        <v>-78</v>
      </c>
      <c r="L197" s="23">
        <v>-86</v>
      </c>
      <c r="M197" s="23">
        <v>-86</v>
      </c>
      <c r="N197" s="23">
        <f t="shared" si="74"/>
        <v>-82.25</v>
      </c>
      <c r="O197" s="23">
        <f t="shared" si="75"/>
        <v>-82.5</v>
      </c>
    </row>
    <row r="198" spans="1:15" x14ac:dyDescent="0.25">
      <c r="A198" s="28" t="s">
        <v>161</v>
      </c>
      <c r="B198" s="23">
        <f>O190</f>
        <v>-42.5</v>
      </c>
      <c r="C198" s="23">
        <v>2.92</v>
      </c>
      <c r="D198" s="23">
        <f>O195</f>
        <v>-77.5</v>
      </c>
      <c r="E198" s="22">
        <v>24.538640956662615</v>
      </c>
      <c r="F198" s="23">
        <f t="shared" si="71"/>
        <v>3.5</v>
      </c>
      <c r="G198" s="23">
        <f t="shared" si="72"/>
        <v>0.92446765472715364</v>
      </c>
      <c r="H198" s="23">
        <f t="shared" si="73"/>
        <v>3.7859626370951682</v>
      </c>
      <c r="I198" s="23"/>
      <c r="J198" s="23"/>
      <c r="K198" s="23"/>
      <c r="L198" s="23"/>
      <c r="M198" s="23"/>
      <c r="N198" s="23"/>
      <c r="O198" s="23"/>
    </row>
    <row r="199" spans="1:15" x14ac:dyDescent="0.25">
      <c r="A199" s="28" t="s">
        <v>161</v>
      </c>
      <c r="B199" s="23">
        <f>O189</f>
        <v>-41.5</v>
      </c>
      <c r="C199" s="23">
        <v>2.92</v>
      </c>
      <c r="D199" s="23">
        <f>O196</f>
        <v>-75.5</v>
      </c>
      <c r="E199" s="22">
        <v>10.683861661403146</v>
      </c>
      <c r="F199" s="23">
        <f t="shared" si="71"/>
        <v>3.4000000000000004</v>
      </c>
      <c r="G199" s="23">
        <f t="shared" si="72"/>
        <v>0.56334540453155957</v>
      </c>
      <c r="H199" s="23">
        <f t="shared" si="73"/>
        <v>6.0353736316127637</v>
      </c>
      <c r="I199" s="23"/>
      <c r="J199" s="23"/>
      <c r="K199" s="23"/>
      <c r="L199" s="23"/>
      <c r="M199" s="23"/>
      <c r="N199" s="23"/>
      <c r="O199" s="23"/>
    </row>
    <row r="200" spans="1:15" x14ac:dyDescent="0.25">
      <c r="A200" s="28" t="s">
        <v>161</v>
      </c>
      <c r="B200" s="23">
        <f>O190</f>
        <v>-42.5</v>
      </c>
      <c r="C200" s="23">
        <v>2.92</v>
      </c>
      <c r="D200" s="23">
        <f>O196</f>
        <v>-75.5</v>
      </c>
      <c r="E200" s="22">
        <v>10.683861661403146</v>
      </c>
      <c r="F200" s="23">
        <f t="shared" si="71"/>
        <v>3.3000000000000003</v>
      </c>
      <c r="G200" s="23">
        <f t="shared" si="72"/>
        <v>0.56334540453155957</v>
      </c>
      <c r="H200" s="23">
        <f t="shared" si="73"/>
        <v>5.8578626424476825</v>
      </c>
      <c r="I200" s="23"/>
      <c r="J200" s="23"/>
      <c r="K200" s="23"/>
      <c r="L200" s="23"/>
      <c r="M200" s="23"/>
      <c r="N200" s="23"/>
      <c r="O200" s="23"/>
    </row>
    <row r="201" spans="1:15" x14ac:dyDescent="0.25">
      <c r="A201" s="28" t="s">
        <v>161</v>
      </c>
      <c r="B201" s="23">
        <f>O189</f>
        <v>-41.5</v>
      </c>
      <c r="C201" s="23">
        <v>2.92</v>
      </c>
      <c r="D201" s="23">
        <f>O197</f>
        <v>-82.5</v>
      </c>
      <c r="E201" s="22">
        <v>19.342825543337767</v>
      </c>
      <c r="F201" s="23">
        <f t="shared" si="71"/>
        <v>4.1000000000000005</v>
      </c>
      <c r="G201" s="23">
        <f t="shared" si="72"/>
        <v>0.82113706339932524</v>
      </c>
      <c r="H201" s="23">
        <f t="shared" si="73"/>
        <v>4.993076287443305</v>
      </c>
      <c r="I201" s="23"/>
      <c r="J201" s="23"/>
      <c r="K201" s="23"/>
      <c r="L201" s="23"/>
      <c r="M201" s="23"/>
      <c r="N201" s="23"/>
      <c r="O201" s="23"/>
    </row>
    <row r="202" spans="1:15" x14ac:dyDescent="0.25">
      <c r="A202" s="28" t="s">
        <v>161</v>
      </c>
      <c r="B202" s="23">
        <f>O190</f>
        <v>-42.5</v>
      </c>
      <c r="C202" s="23">
        <v>2.92</v>
      </c>
      <c r="D202" s="23">
        <f>O197</f>
        <v>-82.5</v>
      </c>
      <c r="E202" s="22">
        <v>19.342825543337767</v>
      </c>
      <c r="F202" s="23">
        <f t="shared" si="71"/>
        <v>4</v>
      </c>
      <c r="G202" s="23">
        <f t="shared" si="72"/>
        <v>0.82113706339932524</v>
      </c>
      <c r="H202" s="23">
        <f t="shared" si="73"/>
        <v>4.8712939389690773</v>
      </c>
      <c r="I202" s="23"/>
      <c r="J202" s="23"/>
      <c r="K202" s="23"/>
      <c r="L202" s="23"/>
      <c r="M202" s="23"/>
      <c r="N202" s="23"/>
      <c r="O202" s="23"/>
    </row>
    <row r="204" spans="1:15" x14ac:dyDescent="0.25">
      <c r="A204" s="28" t="s">
        <v>163</v>
      </c>
      <c r="B204" s="23">
        <f>O204</f>
        <v>-44.5</v>
      </c>
      <c r="C204" s="23">
        <v>2.92</v>
      </c>
      <c r="D204" s="23">
        <f>O206</f>
        <v>-56</v>
      </c>
      <c r="E204" s="23">
        <v>7.16</v>
      </c>
      <c r="F204" s="23">
        <f t="shared" ref="F204:F217" si="77">0.1*(B204-D204)</f>
        <v>1.1500000000000001</v>
      </c>
      <c r="G204" s="23">
        <f t="shared" ref="G204:G217" si="78">LOG(E204/C204,10)</f>
        <v>0.38953017085943725</v>
      </c>
      <c r="H204" s="23">
        <f t="shared" ref="H204:H217" si="79">F204/G204</f>
        <v>2.9522745246220734</v>
      </c>
      <c r="I204" s="23"/>
      <c r="J204" s="23">
        <v>-41</v>
      </c>
      <c r="K204" s="23">
        <v>-49</v>
      </c>
      <c r="L204" s="23">
        <v>-46</v>
      </c>
      <c r="M204" s="23">
        <v>-43</v>
      </c>
      <c r="N204" s="23">
        <f>AVERAGE(J204:M204)</f>
        <v>-44.75</v>
      </c>
      <c r="O204" s="23">
        <f>MEDIAN(J204:M204)</f>
        <v>-44.5</v>
      </c>
    </row>
    <row r="205" spans="1:15" x14ac:dyDescent="0.25">
      <c r="A205" s="28" t="s">
        <v>163</v>
      </c>
      <c r="B205" s="23">
        <f>O205</f>
        <v>-43</v>
      </c>
      <c r="C205" s="23">
        <v>2.92</v>
      </c>
      <c r="D205" s="23">
        <f>O206</f>
        <v>-56</v>
      </c>
      <c r="E205" s="23">
        <v>7.16</v>
      </c>
      <c r="F205" s="23">
        <f t="shared" si="77"/>
        <v>1.3</v>
      </c>
      <c r="G205" s="23">
        <f t="shared" si="78"/>
        <v>0.38953017085943725</v>
      </c>
      <c r="H205" s="23">
        <f t="shared" si="79"/>
        <v>3.3373538104423437</v>
      </c>
      <c r="I205" s="23"/>
      <c r="J205" s="23">
        <v>-44</v>
      </c>
      <c r="K205" s="23">
        <v>-42</v>
      </c>
      <c r="L205" s="23">
        <v>-42</v>
      </c>
      <c r="M205" s="23">
        <v>-47</v>
      </c>
      <c r="N205" s="23">
        <f t="shared" ref="N205:N212" si="80">AVERAGE(J205:M205)</f>
        <v>-43.75</v>
      </c>
      <c r="O205" s="23">
        <f t="shared" ref="O205:O212" si="81">MEDIAN(J205:M205)</f>
        <v>-43</v>
      </c>
    </row>
    <row r="206" spans="1:15" x14ac:dyDescent="0.25">
      <c r="A206" s="28" t="s">
        <v>163</v>
      </c>
      <c r="B206" s="23">
        <f>O204</f>
        <v>-44.5</v>
      </c>
      <c r="C206" s="23">
        <v>2.92</v>
      </c>
      <c r="D206" s="23">
        <f t="shared" ref="D206" si="82">O207</f>
        <v>-59</v>
      </c>
      <c r="E206" s="23">
        <v>12.09</v>
      </c>
      <c r="F206" s="23">
        <f t="shared" si="77"/>
        <v>1.4500000000000002</v>
      </c>
      <c r="G206" s="23">
        <f t="shared" si="78"/>
        <v>0.61704344941235356</v>
      </c>
      <c r="H206" s="23">
        <f t="shared" si="79"/>
        <v>2.3499155551864614</v>
      </c>
      <c r="I206" s="23"/>
      <c r="J206" s="23">
        <v>-54</v>
      </c>
      <c r="K206" s="23">
        <v>-58</v>
      </c>
      <c r="L206" s="23">
        <v>-58</v>
      </c>
      <c r="M206" s="23">
        <v>-49</v>
      </c>
      <c r="N206" s="23">
        <f t="shared" si="80"/>
        <v>-54.75</v>
      </c>
      <c r="O206" s="23">
        <f t="shared" si="81"/>
        <v>-56</v>
      </c>
    </row>
    <row r="207" spans="1:15" x14ac:dyDescent="0.25">
      <c r="A207" s="28" t="s">
        <v>163</v>
      </c>
      <c r="B207" s="23">
        <f>O205</f>
        <v>-43</v>
      </c>
      <c r="C207" s="23">
        <v>2.92</v>
      </c>
      <c r="D207" s="23">
        <f>O207</f>
        <v>-59</v>
      </c>
      <c r="E207" s="23">
        <v>12.09</v>
      </c>
      <c r="F207" s="23">
        <f t="shared" si="77"/>
        <v>1.6</v>
      </c>
      <c r="G207" s="23">
        <f t="shared" si="78"/>
        <v>0.61704344941235356</v>
      </c>
      <c r="H207" s="23">
        <f t="shared" si="79"/>
        <v>2.5930102677919575</v>
      </c>
      <c r="I207" s="23"/>
      <c r="J207" s="23">
        <v>-59</v>
      </c>
      <c r="K207" s="23">
        <v>-59</v>
      </c>
      <c r="L207" s="23">
        <v>-68</v>
      </c>
      <c r="M207" s="23">
        <v>-53</v>
      </c>
      <c r="N207" s="23">
        <f t="shared" si="80"/>
        <v>-59.75</v>
      </c>
      <c r="O207" s="23">
        <f t="shared" si="81"/>
        <v>-59</v>
      </c>
    </row>
    <row r="208" spans="1:15" x14ac:dyDescent="0.25">
      <c r="A208" s="28" t="s">
        <v>163</v>
      </c>
      <c r="B208" s="23">
        <f>O204</f>
        <v>-44.5</v>
      </c>
      <c r="C208" s="23">
        <v>2.92</v>
      </c>
      <c r="D208" s="23">
        <f>O208</f>
        <v>-61</v>
      </c>
      <c r="E208" s="23">
        <v>17.059999999999999</v>
      </c>
      <c r="F208" s="23">
        <f t="shared" si="77"/>
        <v>1.6500000000000001</v>
      </c>
      <c r="G208" s="23">
        <f t="shared" si="78"/>
        <v>0.76659617538308589</v>
      </c>
      <c r="H208" s="23">
        <f t="shared" si="79"/>
        <v>2.1523718131980725</v>
      </c>
      <c r="I208" s="23"/>
      <c r="J208" s="23">
        <v>-58</v>
      </c>
      <c r="K208" s="23">
        <v>-66</v>
      </c>
      <c r="L208" s="23">
        <v>-64</v>
      </c>
      <c r="M208" s="23">
        <v>-55</v>
      </c>
      <c r="N208" s="23">
        <f t="shared" si="80"/>
        <v>-60.75</v>
      </c>
      <c r="O208" s="23">
        <f t="shared" si="81"/>
        <v>-61</v>
      </c>
    </row>
    <row r="209" spans="1:15" x14ac:dyDescent="0.25">
      <c r="A209" s="28" t="s">
        <v>163</v>
      </c>
      <c r="B209" s="23">
        <f>O205</f>
        <v>-43</v>
      </c>
      <c r="C209" s="23">
        <v>2.92</v>
      </c>
      <c r="D209" s="23">
        <f>O208</f>
        <v>-61</v>
      </c>
      <c r="E209" s="23">
        <v>17.059999999999999</v>
      </c>
      <c r="F209" s="23">
        <f t="shared" si="77"/>
        <v>1.8</v>
      </c>
      <c r="G209" s="23">
        <f t="shared" si="78"/>
        <v>0.76659617538308589</v>
      </c>
      <c r="H209" s="23">
        <f t="shared" si="79"/>
        <v>2.348041978034261</v>
      </c>
      <c r="I209" s="23"/>
      <c r="J209" s="23">
        <v>-76</v>
      </c>
      <c r="K209" s="23">
        <v>-71</v>
      </c>
      <c r="L209" s="23">
        <v>-81</v>
      </c>
      <c r="M209" s="23">
        <v>-77</v>
      </c>
      <c r="N209" s="23">
        <f t="shared" si="80"/>
        <v>-76.25</v>
      </c>
      <c r="O209" s="23">
        <f t="shared" si="81"/>
        <v>-76.5</v>
      </c>
    </row>
    <row r="210" spans="1:15" x14ac:dyDescent="0.25">
      <c r="A210" s="28" t="s">
        <v>163</v>
      </c>
      <c r="B210" s="16">
        <f>O204</f>
        <v>-44.5</v>
      </c>
      <c r="C210" s="16">
        <v>2.92</v>
      </c>
      <c r="D210" s="23">
        <f>O209</f>
        <v>-76.5</v>
      </c>
      <c r="E210" s="23">
        <v>23.04</v>
      </c>
      <c r="F210" s="23">
        <f t="shared" si="77"/>
        <v>3.2</v>
      </c>
      <c r="G210" s="23">
        <f t="shared" si="78"/>
        <v>0.89709962330275606</v>
      </c>
      <c r="H210" s="16">
        <f t="shared" si="79"/>
        <v>3.5670508791642352</v>
      </c>
      <c r="I210" s="23"/>
      <c r="J210" s="23">
        <v>-82</v>
      </c>
      <c r="K210" s="23">
        <v>-76</v>
      </c>
      <c r="L210" s="23">
        <v>-79</v>
      </c>
      <c r="M210" s="23">
        <v>-82</v>
      </c>
      <c r="N210" s="23">
        <f t="shared" si="80"/>
        <v>-79.75</v>
      </c>
      <c r="O210" s="23">
        <f t="shared" si="81"/>
        <v>-80.5</v>
      </c>
    </row>
    <row r="211" spans="1:15" x14ac:dyDescent="0.25">
      <c r="A211" s="28" t="s">
        <v>163</v>
      </c>
      <c r="B211" s="23">
        <f>O205</f>
        <v>-43</v>
      </c>
      <c r="C211" s="23">
        <v>2.92</v>
      </c>
      <c r="D211" s="23">
        <f>O209</f>
        <v>-76.5</v>
      </c>
      <c r="E211" s="23">
        <v>23.04</v>
      </c>
      <c r="F211" s="23">
        <f t="shared" si="77"/>
        <v>3.35</v>
      </c>
      <c r="G211" s="23">
        <f t="shared" si="78"/>
        <v>0.89709962330275606</v>
      </c>
      <c r="H211" s="23">
        <f t="shared" si="79"/>
        <v>3.7342563891250586</v>
      </c>
      <c r="I211" s="23"/>
      <c r="J211" s="23">
        <v>-65</v>
      </c>
      <c r="K211" s="23">
        <v>-67</v>
      </c>
      <c r="L211" s="23">
        <v>-70</v>
      </c>
      <c r="M211" s="23">
        <v>-72</v>
      </c>
      <c r="N211" s="23">
        <f t="shared" si="80"/>
        <v>-68.5</v>
      </c>
      <c r="O211" s="23">
        <f t="shared" si="81"/>
        <v>-68.5</v>
      </c>
    </row>
    <row r="212" spans="1:15" x14ac:dyDescent="0.25">
      <c r="A212" s="28" t="s">
        <v>163</v>
      </c>
      <c r="B212" s="23">
        <f>O204</f>
        <v>-44.5</v>
      </c>
      <c r="C212" s="23">
        <v>2.92</v>
      </c>
      <c r="D212" s="23">
        <f>O210</f>
        <v>-80.5</v>
      </c>
      <c r="E212" s="23">
        <v>29.03</v>
      </c>
      <c r="F212" s="23">
        <f t="shared" si="77"/>
        <v>3.6</v>
      </c>
      <c r="G212" s="23">
        <f t="shared" si="78"/>
        <v>0.99746418438325535</v>
      </c>
      <c r="H212" s="23">
        <f t="shared" si="79"/>
        <v>3.6091521443709031</v>
      </c>
      <c r="I212" s="23"/>
      <c r="J212" s="23">
        <v>-68</v>
      </c>
      <c r="K212" s="23">
        <v>-73</v>
      </c>
      <c r="L212" s="23">
        <v>-76</v>
      </c>
      <c r="M212" s="23">
        <v>-74</v>
      </c>
      <c r="N212" s="23">
        <f t="shared" si="80"/>
        <v>-72.75</v>
      </c>
      <c r="O212" s="23">
        <f t="shared" si="81"/>
        <v>-73.5</v>
      </c>
    </row>
    <row r="213" spans="1:15" x14ac:dyDescent="0.25">
      <c r="A213" s="28" t="s">
        <v>163</v>
      </c>
      <c r="B213" s="23">
        <f>O205</f>
        <v>-43</v>
      </c>
      <c r="C213" s="23">
        <v>2.92</v>
      </c>
      <c r="D213" s="23">
        <f>O210</f>
        <v>-80.5</v>
      </c>
      <c r="E213" s="23">
        <v>29.03</v>
      </c>
      <c r="F213" s="23">
        <f t="shared" si="77"/>
        <v>3.75</v>
      </c>
      <c r="G213" s="23">
        <f t="shared" si="78"/>
        <v>0.99746418438325535</v>
      </c>
      <c r="H213" s="23">
        <f t="shared" si="79"/>
        <v>3.7595334837196908</v>
      </c>
      <c r="I213" s="23"/>
      <c r="J213" s="23"/>
      <c r="K213" s="23"/>
      <c r="L213" s="23"/>
      <c r="M213" s="23"/>
      <c r="N213" s="23"/>
      <c r="O213" s="23"/>
    </row>
    <row r="214" spans="1:15" x14ac:dyDescent="0.25">
      <c r="A214" s="28" t="s">
        <v>163</v>
      </c>
      <c r="B214" s="23">
        <f>O204</f>
        <v>-44.5</v>
      </c>
      <c r="C214" s="23">
        <v>2.92</v>
      </c>
      <c r="D214" s="23">
        <f>O211</f>
        <v>-68.5</v>
      </c>
      <c r="E214" s="23">
        <v>15.07</v>
      </c>
      <c r="F214" s="23">
        <f t="shared" si="77"/>
        <v>2.4000000000000004</v>
      </c>
      <c r="G214" s="23">
        <f t="shared" si="78"/>
        <v>0.71273040086621353</v>
      </c>
      <c r="H214" s="23">
        <f t="shared" si="79"/>
        <v>3.3673321596541577</v>
      </c>
      <c r="I214" s="23"/>
      <c r="J214" s="23"/>
      <c r="K214" s="23"/>
      <c r="L214" s="23"/>
      <c r="M214" s="23"/>
      <c r="N214" s="23"/>
      <c r="O214" s="23"/>
    </row>
    <row r="215" spans="1:15" x14ac:dyDescent="0.25">
      <c r="A215" s="28" t="s">
        <v>163</v>
      </c>
      <c r="B215" s="23">
        <f>O205</f>
        <v>-43</v>
      </c>
      <c r="C215" s="23">
        <v>2.92</v>
      </c>
      <c r="D215" s="23">
        <f>O211</f>
        <v>-68.5</v>
      </c>
      <c r="E215" s="23">
        <v>15.07</v>
      </c>
      <c r="F215" s="23">
        <f t="shared" si="77"/>
        <v>2.5500000000000003</v>
      </c>
      <c r="G215" s="23">
        <f t="shared" si="78"/>
        <v>0.71273040086621353</v>
      </c>
      <c r="H215" s="23">
        <f t="shared" si="79"/>
        <v>3.5777904196325423</v>
      </c>
      <c r="I215" s="23"/>
      <c r="J215" s="23"/>
      <c r="K215" s="23"/>
      <c r="L215" s="23"/>
      <c r="M215" s="23"/>
      <c r="N215" s="23"/>
      <c r="O215" s="23"/>
    </row>
    <row r="216" spans="1:15" x14ac:dyDescent="0.25">
      <c r="A216" s="28" t="s">
        <v>163</v>
      </c>
      <c r="B216" s="23">
        <f>O204</f>
        <v>-44.5</v>
      </c>
      <c r="C216" s="23">
        <v>2.92</v>
      </c>
      <c r="D216" s="23">
        <f>O212</f>
        <v>-73.5</v>
      </c>
      <c r="E216" s="23">
        <v>23.04</v>
      </c>
      <c r="F216" s="23">
        <f t="shared" si="77"/>
        <v>2.9000000000000004</v>
      </c>
      <c r="G216" s="23">
        <f t="shared" si="78"/>
        <v>0.89709962330275606</v>
      </c>
      <c r="H216" s="23">
        <f t="shared" si="79"/>
        <v>3.2326398592425885</v>
      </c>
      <c r="I216" s="23"/>
      <c r="J216" s="23"/>
      <c r="K216" s="23"/>
      <c r="L216" s="23"/>
      <c r="M216" s="23"/>
      <c r="N216" s="23"/>
      <c r="O216" s="23"/>
    </row>
    <row r="217" spans="1:15" x14ac:dyDescent="0.25">
      <c r="A217" s="28" t="s">
        <v>163</v>
      </c>
      <c r="B217" s="23">
        <f>O205</f>
        <v>-43</v>
      </c>
      <c r="C217" s="23">
        <v>2.92</v>
      </c>
      <c r="D217" s="23">
        <f>O212</f>
        <v>-73.5</v>
      </c>
      <c r="E217" s="23">
        <v>23.04</v>
      </c>
      <c r="F217" s="23">
        <f t="shared" si="77"/>
        <v>3.0500000000000003</v>
      </c>
      <c r="G217" s="23">
        <f t="shared" si="78"/>
        <v>0.89709962330275606</v>
      </c>
      <c r="H217" s="23">
        <f t="shared" si="79"/>
        <v>3.3998453692034118</v>
      </c>
      <c r="I217" s="23"/>
      <c r="J217" s="23"/>
      <c r="K217" s="23"/>
      <c r="L217" s="23"/>
      <c r="M217" s="23"/>
      <c r="N217" s="23"/>
      <c r="O217" s="23"/>
    </row>
    <row r="219" spans="1:15" x14ac:dyDescent="0.25">
      <c r="A219" s="28" t="s">
        <v>164</v>
      </c>
      <c r="B219" s="23">
        <f>O219</f>
        <v>-47.5</v>
      </c>
      <c r="C219" s="23">
        <v>2.92</v>
      </c>
      <c r="D219" s="23">
        <f>O221</f>
        <v>-56.5</v>
      </c>
      <c r="E219" s="23">
        <v>7.16</v>
      </c>
      <c r="F219" s="23">
        <f t="shared" ref="F219:F232" si="83">0.1*(B219-D219)</f>
        <v>0.9</v>
      </c>
      <c r="G219" s="23">
        <f t="shared" ref="G219:G232" si="84">LOG(E219/C219,10)</f>
        <v>0.38953017085943725</v>
      </c>
      <c r="H219" s="23">
        <f t="shared" ref="H219:H232" si="85">F219/G219</f>
        <v>2.3104757149216226</v>
      </c>
      <c r="I219" s="23"/>
      <c r="J219" s="23">
        <v>-46</v>
      </c>
      <c r="K219" s="23">
        <v>-45</v>
      </c>
      <c r="L219" s="23">
        <v>-50</v>
      </c>
      <c r="M219" s="23">
        <v>-49</v>
      </c>
      <c r="N219" s="23">
        <f>AVERAGE(J219:M219)</f>
        <v>-47.5</v>
      </c>
      <c r="O219" s="23">
        <f>MEDIAN(J219:M219)</f>
        <v>-47.5</v>
      </c>
    </row>
    <row r="220" spans="1:15" x14ac:dyDescent="0.25">
      <c r="A220" s="28" t="s">
        <v>164</v>
      </c>
      <c r="B220" s="23">
        <f>O220</f>
        <v>-47</v>
      </c>
      <c r="C220" s="23">
        <v>2.92</v>
      </c>
      <c r="D220" s="23">
        <f>O221</f>
        <v>-56.5</v>
      </c>
      <c r="E220" s="23">
        <v>7.16</v>
      </c>
      <c r="F220" s="23">
        <f t="shared" si="83"/>
        <v>0.95000000000000007</v>
      </c>
      <c r="G220" s="23">
        <f t="shared" si="84"/>
        <v>0.38953017085943725</v>
      </c>
      <c r="H220" s="23">
        <f t="shared" si="85"/>
        <v>2.4388354768617129</v>
      </c>
      <c r="I220" s="23"/>
      <c r="J220" s="23">
        <v>-46</v>
      </c>
      <c r="K220" s="23">
        <v>-48</v>
      </c>
      <c r="L220" s="23">
        <v>-50</v>
      </c>
      <c r="M220" s="23">
        <v>-41</v>
      </c>
      <c r="N220" s="23">
        <f t="shared" ref="N220:N227" si="86">AVERAGE(J220:M220)</f>
        <v>-46.25</v>
      </c>
      <c r="O220" s="23">
        <f t="shared" ref="O220:O227" si="87">MEDIAN(J220:M220)</f>
        <v>-47</v>
      </c>
    </row>
    <row r="221" spans="1:15" x14ac:dyDescent="0.25">
      <c r="A221" s="28" t="s">
        <v>164</v>
      </c>
      <c r="B221" s="23">
        <f>O219</f>
        <v>-47.5</v>
      </c>
      <c r="C221" s="23">
        <v>2.92</v>
      </c>
      <c r="D221" s="23">
        <f t="shared" ref="D221" si="88">O222</f>
        <v>-59</v>
      </c>
      <c r="E221" s="23">
        <v>12.09</v>
      </c>
      <c r="F221" s="23">
        <f t="shared" si="83"/>
        <v>1.1500000000000001</v>
      </c>
      <c r="G221" s="23">
        <f t="shared" si="84"/>
        <v>0.61704344941235356</v>
      </c>
      <c r="H221" s="23">
        <f t="shared" si="85"/>
        <v>1.8637261299754695</v>
      </c>
      <c r="I221" s="23"/>
      <c r="J221" s="23">
        <v>-56</v>
      </c>
      <c r="K221" s="23">
        <v>-49</v>
      </c>
      <c r="L221" s="23">
        <v>-59</v>
      </c>
      <c r="M221" s="23">
        <v>-57</v>
      </c>
      <c r="N221" s="23">
        <f t="shared" si="86"/>
        <v>-55.25</v>
      </c>
      <c r="O221" s="23">
        <f t="shared" si="87"/>
        <v>-56.5</v>
      </c>
    </row>
    <row r="222" spans="1:15" x14ac:dyDescent="0.25">
      <c r="A222" s="28" t="s">
        <v>164</v>
      </c>
      <c r="B222" s="23">
        <f>O220</f>
        <v>-47</v>
      </c>
      <c r="C222" s="23">
        <v>2.92</v>
      </c>
      <c r="D222" s="23">
        <f>O222</f>
        <v>-59</v>
      </c>
      <c r="E222" s="23">
        <v>12.09</v>
      </c>
      <c r="F222" s="23">
        <f t="shared" si="83"/>
        <v>1.2000000000000002</v>
      </c>
      <c r="G222" s="23">
        <f t="shared" si="84"/>
        <v>0.61704344941235356</v>
      </c>
      <c r="H222" s="23">
        <f t="shared" si="85"/>
        <v>1.9447577008439683</v>
      </c>
      <c r="I222" s="23"/>
      <c r="J222" s="23">
        <v>-56</v>
      </c>
      <c r="K222" s="23">
        <v>-53</v>
      </c>
      <c r="L222" s="23">
        <v>-66</v>
      </c>
      <c r="M222" s="23">
        <v>-62</v>
      </c>
      <c r="N222" s="23">
        <f t="shared" si="86"/>
        <v>-59.25</v>
      </c>
      <c r="O222" s="23">
        <f t="shared" si="87"/>
        <v>-59</v>
      </c>
    </row>
    <row r="223" spans="1:15" x14ac:dyDescent="0.25">
      <c r="A223" s="28" t="s">
        <v>164</v>
      </c>
      <c r="B223" s="23">
        <f>O219</f>
        <v>-47.5</v>
      </c>
      <c r="C223" s="23">
        <v>2.92</v>
      </c>
      <c r="D223" s="23">
        <f>O223</f>
        <v>-66</v>
      </c>
      <c r="E223" s="23">
        <v>17.059999999999999</v>
      </c>
      <c r="F223" s="23">
        <f t="shared" si="83"/>
        <v>1.85</v>
      </c>
      <c r="G223" s="23">
        <f t="shared" si="84"/>
        <v>0.76659617538308589</v>
      </c>
      <c r="H223" s="23">
        <f t="shared" si="85"/>
        <v>2.4132653663129902</v>
      </c>
      <c r="I223" s="23"/>
      <c r="J223" s="23">
        <v>-63</v>
      </c>
      <c r="K223" s="23">
        <v>-64</v>
      </c>
      <c r="L223" s="23">
        <v>-68</v>
      </c>
      <c r="M223" s="23">
        <v>-71</v>
      </c>
      <c r="N223" s="23">
        <f t="shared" si="86"/>
        <v>-66.5</v>
      </c>
      <c r="O223" s="23">
        <f t="shared" si="87"/>
        <v>-66</v>
      </c>
    </row>
    <row r="224" spans="1:15" x14ac:dyDescent="0.25">
      <c r="A224" s="28" t="s">
        <v>164</v>
      </c>
      <c r="B224" s="23">
        <f>O220</f>
        <v>-47</v>
      </c>
      <c r="C224" s="23">
        <v>2.92</v>
      </c>
      <c r="D224" s="23">
        <f>O223</f>
        <v>-66</v>
      </c>
      <c r="E224" s="23">
        <v>17.059999999999999</v>
      </c>
      <c r="F224" s="23">
        <f t="shared" si="83"/>
        <v>1.9000000000000001</v>
      </c>
      <c r="G224" s="23">
        <f t="shared" si="84"/>
        <v>0.76659617538308589</v>
      </c>
      <c r="H224" s="23">
        <f t="shared" si="85"/>
        <v>2.4784887545917198</v>
      </c>
      <c r="I224" s="23"/>
      <c r="J224" s="23">
        <v>-67</v>
      </c>
      <c r="K224" s="23">
        <v>-65</v>
      </c>
      <c r="L224" s="23">
        <v>-75</v>
      </c>
      <c r="M224" s="23">
        <v>-63</v>
      </c>
      <c r="N224" s="23">
        <f t="shared" si="86"/>
        <v>-67.5</v>
      </c>
      <c r="O224" s="23">
        <f t="shared" si="87"/>
        <v>-66</v>
      </c>
    </row>
    <row r="225" spans="1:15" x14ac:dyDescent="0.25">
      <c r="A225" s="28" t="s">
        <v>164</v>
      </c>
      <c r="B225" s="29">
        <f>O219</f>
        <v>-47.5</v>
      </c>
      <c r="C225" s="23">
        <v>2.92</v>
      </c>
      <c r="D225" s="23">
        <f>O224</f>
        <v>-66</v>
      </c>
      <c r="E225" s="23">
        <v>23.04</v>
      </c>
      <c r="F225" s="23">
        <f t="shared" si="83"/>
        <v>1.85</v>
      </c>
      <c r="G225" s="23">
        <f t="shared" si="84"/>
        <v>0.89709962330275606</v>
      </c>
      <c r="H225" s="29">
        <f t="shared" si="85"/>
        <v>2.0622012895168234</v>
      </c>
      <c r="I225" s="23"/>
      <c r="J225" s="23">
        <v>-65</v>
      </c>
      <c r="K225" s="23">
        <v>-67</v>
      </c>
      <c r="L225" s="23">
        <v>-76</v>
      </c>
      <c r="M225" s="23">
        <v>-76</v>
      </c>
      <c r="N225" s="23">
        <f t="shared" si="86"/>
        <v>-71</v>
      </c>
      <c r="O225" s="23">
        <f t="shared" si="87"/>
        <v>-71.5</v>
      </c>
    </row>
    <row r="226" spans="1:15" x14ac:dyDescent="0.25">
      <c r="A226" s="28" t="s">
        <v>164</v>
      </c>
      <c r="B226" s="23">
        <f>O220</f>
        <v>-47</v>
      </c>
      <c r="C226" s="23">
        <v>2.92</v>
      </c>
      <c r="D226" s="23">
        <f>O224</f>
        <v>-66</v>
      </c>
      <c r="E226" s="23">
        <v>23.04</v>
      </c>
      <c r="F226" s="23">
        <f t="shared" si="83"/>
        <v>1.9000000000000001</v>
      </c>
      <c r="G226" s="23">
        <f t="shared" si="84"/>
        <v>0.89709962330275606</v>
      </c>
      <c r="H226" s="23">
        <f t="shared" si="85"/>
        <v>2.1179364595037646</v>
      </c>
      <c r="I226" s="23"/>
      <c r="J226" s="23">
        <v>-58</v>
      </c>
      <c r="K226" s="23">
        <v>-55</v>
      </c>
      <c r="L226" s="23">
        <v>-62</v>
      </c>
      <c r="M226" s="23">
        <v>-62</v>
      </c>
      <c r="N226" s="23">
        <f t="shared" si="86"/>
        <v>-59.25</v>
      </c>
      <c r="O226" s="23">
        <f t="shared" si="87"/>
        <v>-60</v>
      </c>
    </row>
    <row r="227" spans="1:15" x14ac:dyDescent="0.25">
      <c r="A227" s="28" t="s">
        <v>164</v>
      </c>
      <c r="B227" s="16">
        <f>O219</f>
        <v>-47.5</v>
      </c>
      <c r="C227" s="16">
        <v>2.92</v>
      </c>
      <c r="D227" s="23">
        <f>O225</f>
        <v>-71.5</v>
      </c>
      <c r="E227" s="23">
        <v>29.03</v>
      </c>
      <c r="F227" s="23">
        <f t="shared" si="83"/>
        <v>2.4000000000000004</v>
      </c>
      <c r="G227" s="23">
        <f t="shared" si="84"/>
        <v>0.99746418438325535</v>
      </c>
      <c r="H227" s="16">
        <f t="shared" si="85"/>
        <v>2.4061014295806027</v>
      </c>
      <c r="I227" s="23"/>
      <c r="J227" s="23">
        <v>-65</v>
      </c>
      <c r="K227" s="23">
        <v>-63</v>
      </c>
      <c r="L227" s="23">
        <v>-66</v>
      </c>
      <c r="M227" s="23">
        <v>-65</v>
      </c>
      <c r="N227" s="23">
        <f t="shared" si="86"/>
        <v>-64.75</v>
      </c>
      <c r="O227" s="23">
        <f t="shared" si="87"/>
        <v>-65</v>
      </c>
    </row>
    <row r="228" spans="1:15" x14ac:dyDescent="0.25">
      <c r="A228" s="28" t="s">
        <v>164</v>
      </c>
      <c r="B228" s="23">
        <f>O220</f>
        <v>-47</v>
      </c>
      <c r="C228" s="23">
        <v>2.92</v>
      </c>
      <c r="D228" s="23">
        <f>O225</f>
        <v>-71.5</v>
      </c>
      <c r="E228" s="23">
        <v>29.03</v>
      </c>
      <c r="F228" s="23">
        <f t="shared" si="83"/>
        <v>2.4500000000000002</v>
      </c>
      <c r="G228" s="23">
        <f t="shared" si="84"/>
        <v>0.99746418438325535</v>
      </c>
      <c r="H228" s="23">
        <f t="shared" si="85"/>
        <v>2.4562285426968646</v>
      </c>
      <c r="I228" s="23"/>
      <c r="J228" s="23"/>
      <c r="K228" s="23"/>
      <c r="L228" s="23"/>
      <c r="M228" s="23"/>
      <c r="N228" s="23"/>
      <c r="O228" s="23"/>
    </row>
    <row r="229" spans="1:15" x14ac:dyDescent="0.25">
      <c r="A229" s="28" t="s">
        <v>164</v>
      </c>
      <c r="B229" s="23">
        <f>O219</f>
        <v>-47.5</v>
      </c>
      <c r="C229" s="23">
        <v>2.92</v>
      </c>
      <c r="D229" s="23">
        <f>O226</f>
        <v>-60</v>
      </c>
      <c r="E229" s="23">
        <v>10.106676011429277</v>
      </c>
      <c r="F229" s="23">
        <f t="shared" si="83"/>
        <v>1.25</v>
      </c>
      <c r="G229" s="23">
        <f t="shared" si="84"/>
        <v>0.53922549234638373</v>
      </c>
      <c r="H229" s="23">
        <f t="shared" si="85"/>
        <v>2.3181396609436153</v>
      </c>
      <c r="I229" s="23"/>
      <c r="J229" s="23"/>
      <c r="K229" s="23"/>
      <c r="L229" s="23"/>
      <c r="M229" s="23"/>
      <c r="N229" s="23"/>
      <c r="O229" s="23"/>
    </row>
    <row r="230" spans="1:15" x14ac:dyDescent="0.25">
      <c r="A230" s="28" t="s">
        <v>164</v>
      </c>
      <c r="B230" s="23">
        <f>O220</f>
        <v>-47</v>
      </c>
      <c r="C230" s="23">
        <v>2.92</v>
      </c>
      <c r="D230" s="23">
        <f>O226</f>
        <v>-60</v>
      </c>
      <c r="E230" s="23">
        <v>10.106676011429277</v>
      </c>
      <c r="F230" s="23">
        <f t="shared" si="83"/>
        <v>1.3</v>
      </c>
      <c r="G230" s="23">
        <f t="shared" si="84"/>
        <v>0.53922549234638373</v>
      </c>
      <c r="H230" s="23">
        <f t="shared" si="85"/>
        <v>2.4108652473813601</v>
      </c>
      <c r="I230" s="23"/>
      <c r="J230" s="23"/>
      <c r="K230" s="23"/>
      <c r="L230" s="23"/>
      <c r="M230" s="23"/>
      <c r="N230" s="23"/>
      <c r="O230" s="23"/>
    </row>
    <row r="231" spans="1:15" x14ac:dyDescent="0.25">
      <c r="A231" s="28" t="s">
        <v>164</v>
      </c>
      <c r="B231" s="23">
        <f>O219</f>
        <v>-47.5</v>
      </c>
      <c r="C231" s="23">
        <v>2.92</v>
      </c>
      <c r="D231" s="23">
        <f>O227</f>
        <v>-65</v>
      </c>
      <c r="E231" s="23">
        <v>15.071327081581105</v>
      </c>
      <c r="F231" s="23">
        <f t="shared" si="83"/>
        <v>1.75</v>
      </c>
      <c r="G231" s="23">
        <f t="shared" si="84"/>
        <v>0.71276864365535952</v>
      </c>
      <c r="H231" s="23">
        <f t="shared" si="85"/>
        <v>2.4552146276038571</v>
      </c>
      <c r="I231" s="23"/>
      <c r="J231" s="23"/>
      <c r="K231" s="23"/>
      <c r="L231" s="23"/>
      <c r="M231" s="23"/>
      <c r="N231" s="23"/>
      <c r="O231" s="23"/>
    </row>
    <row r="232" spans="1:15" x14ac:dyDescent="0.25">
      <c r="A232" s="28" t="s">
        <v>164</v>
      </c>
      <c r="B232" s="23">
        <f>O220</f>
        <v>-47</v>
      </c>
      <c r="C232" s="23">
        <v>2.92</v>
      </c>
      <c r="D232" s="23">
        <f>O227</f>
        <v>-65</v>
      </c>
      <c r="E232" s="23">
        <v>15.071327081581105</v>
      </c>
      <c r="F232" s="23">
        <f t="shared" si="83"/>
        <v>1.8</v>
      </c>
      <c r="G232" s="23">
        <f t="shared" si="84"/>
        <v>0.71276864365535952</v>
      </c>
      <c r="H232" s="23">
        <f t="shared" si="85"/>
        <v>2.5253636169639675</v>
      </c>
      <c r="I232" s="23"/>
      <c r="J232" s="23"/>
      <c r="K232" s="23"/>
      <c r="L232" s="23"/>
      <c r="M232" s="23"/>
      <c r="N232" s="23"/>
      <c r="O232" s="23"/>
    </row>
    <row r="234" spans="1:15" x14ac:dyDescent="0.25">
      <c r="A234" s="28" t="s">
        <v>165</v>
      </c>
      <c r="B234" s="23">
        <f>O234</f>
        <v>-48</v>
      </c>
      <c r="C234" s="23">
        <v>2.92</v>
      </c>
      <c r="D234" s="23">
        <f>O236</f>
        <v>-56.5</v>
      </c>
      <c r="E234" s="23">
        <v>7.16</v>
      </c>
      <c r="F234" s="23">
        <f t="shared" ref="F234:F239" si="89">0.1*(B234-D234)</f>
        <v>0.85000000000000009</v>
      </c>
      <c r="G234" s="23">
        <f t="shared" ref="G234:G239" si="90">LOG(E234/C234,10)</f>
        <v>0.38953017085943725</v>
      </c>
      <c r="H234" s="23">
        <f t="shared" ref="H234:H239" si="91">F234/G234</f>
        <v>2.1821159529815324</v>
      </c>
      <c r="I234" s="23"/>
      <c r="J234" s="23">
        <v>-44</v>
      </c>
      <c r="K234" s="23">
        <v>-48</v>
      </c>
      <c r="L234" s="23">
        <v>-48</v>
      </c>
      <c r="M234" s="23">
        <v>-49</v>
      </c>
      <c r="N234" s="23">
        <f>AVERAGE(J234:M234)</f>
        <v>-47.25</v>
      </c>
      <c r="O234" s="23">
        <f>MEDIAN(J234:M234)</f>
        <v>-48</v>
      </c>
    </row>
    <row r="235" spans="1:15" x14ac:dyDescent="0.25">
      <c r="A235" s="28" t="s">
        <v>165</v>
      </c>
      <c r="B235" s="23">
        <f>O235</f>
        <v>-48.5</v>
      </c>
      <c r="C235" s="23">
        <v>2.92</v>
      </c>
      <c r="D235" s="23">
        <f>O236</f>
        <v>-56.5</v>
      </c>
      <c r="E235" s="23">
        <v>7.16</v>
      </c>
      <c r="F235" s="23">
        <f t="shared" si="89"/>
        <v>0.8</v>
      </c>
      <c r="G235" s="23">
        <f t="shared" si="90"/>
        <v>0.38953017085943725</v>
      </c>
      <c r="H235" s="23">
        <f t="shared" si="91"/>
        <v>2.0537561910414421</v>
      </c>
      <c r="I235" s="23"/>
      <c r="J235" s="23">
        <v>-47</v>
      </c>
      <c r="K235" s="23">
        <v>-50</v>
      </c>
      <c r="L235" s="23">
        <v>-50</v>
      </c>
      <c r="M235" s="23">
        <v>-42</v>
      </c>
      <c r="N235" s="23">
        <f t="shared" ref="N235:N239" si="92">AVERAGE(J235:M235)</f>
        <v>-47.25</v>
      </c>
      <c r="O235" s="23">
        <f t="shared" ref="O235:O239" si="93">MEDIAN(J235:M235)</f>
        <v>-48.5</v>
      </c>
    </row>
    <row r="236" spans="1:15" x14ac:dyDescent="0.25">
      <c r="A236" s="28" t="s">
        <v>165</v>
      </c>
      <c r="B236" s="23">
        <f>O234</f>
        <v>-48</v>
      </c>
      <c r="C236" s="23">
        <v>2.92</v>
      </c>
      <c r="D236" s="23">
        <f t="shared" ref="D236" si="94">O237</f>
        <v>-63</v>
      </c>
      <c r="E236" s="23">
        <v>9.5469838168921193</v>
      </c>
      <c r="F236" s="23">
        <f t="shared" si="89"/>
        <v>1.5</v>
      </c>
      <c r="G236" s="23">
        <f t="shared" si="90"/>
        <v>0.51448333494382192</v>
      </c>
      <c r="H236" s="23">
        <f t="shared" si="91"/>
        <v>2.9155463318627994</v>
      </c>
      <c r="I236" s="23"/>
      <c r="J236" s="23">
        <v>-55</v>
      </c>
      <c r="K236" s="23">
        <v>-55</v>
      </c>
      <c r="L236" s="23">
        <v>-64</v>
      </c>
      <c r="M236" s="23">
        <v>-58</v>
      </c>
      <c r="N236" s="23">
        <f t="shared" si="92"/>
        <v>-58</v>
      </c>
      <c r="O236" s="23">
        <f t="shared" si="93"/>
        <v>-56.5</v>
      </c>
    </row>
    <row r="237" spans="1:15" x14ac:dyDescent="0.25">
      <c r="A237" s="28" t="s">
        <v>165</v>
      </c>
      <c r="B237" s="23">
        <f>O235</f>
        <v>-48.5</v>
      </c>
      <c r="C237" s="23">
        <v>2.92</v>
      </c>
      <c r="D237" s="23">
        <f>O237</f>
        <v>-63</v>
      </c>
      <c r="E237" s="23">
        <v>9.5469838168921193</v>
      </c>
      <c r="F237" s="23">
        <f t="shared" si="89"/>
        <v>1.4500000000000002</v>
      </c>
      <c r="G237" s="23">
        <f t="shared" si="90"/>
        <v>0.51448333494382192</v>
      </c>
      <c r="H237" s="23">
        <f t="shared" si="91"/>
        <v>2.8183614541340396</v>
      </c>
      <c r="I237" s="23"/>
      <c r="J237" s="23">
        <v>-65</v>
      </c>
      <c r="K237" s="23">
        <v>-62</v>
      </c>
      <c r="L237" s="23">
        <v>-61</v>
      </c>
      <c r="M237" s="23">
        <v>-64</v>
      </c>
      <c r="N237" s="23">
        <f t="shared" si="92"/>
        <v>-63</v>
      </c>
      <c r="O237" s="23">
        <f t="shared" si="93"/>
        <v>-63</v>
      </c>
    </row>
    <row r="238" spans="1:15" x14ac:dyDescent="0.25">
      <c r="A238" s="28" t="s">
        <v>165</v>
      </c>
      <c r="B238" s="23">
        <f>O234</f>
        <v>-48</v>
      </c>
      <c r="C238" s="23">
        <v>2.92</v>
      </c>
      <c r="D238" s="23">
        <f>O238</f>
        <v>-76.5</v>
      </c>
      <c r="E238" s="23">
        <v>11.451851378707287</v>
      </c>
      <c r="F238" s="23">
        <f t="shared" si="89"/>
        <v>2.85</v>
      </c>
      <c r="G238" s="23">
        <f t="shared" si="90"/>
        <v>0.59349285169557608</v>
      </c>
      <c r="H238" s="23">
        <f t="shared" si="91"/>
        <v>4.8020797417487149</v>
      </c>
      <c r="I238" s="23"/>
      <c r="J238" s="23">
        <v>-74</v>
      </c>
      <c r="K238" s="23">
        <v>-73</v>
      </c>
      <c r="L238" s="23">
        <v>-79</v>
      </c>
      <c r="M238" s="23">
        <v>-80</v>
      </c>
      <c r="N238" s="23">
        <f t="shared" si="92"/>
        <v>-76.5</v>
      </c>
      <c r="O238" s="23">
        <f t="shared" si="93"/>
        <v>-76.5</v>
      </c>
    </row>
    <row r="239" spans="1:15" x14ac:dyDescent="0.25">
      <c r="A239" s="28" t="s">
        <v>165</v>
      </c>
      <c r="B239" s="16">
        <f>O235</f>
        <v>-48.5</v>
      </c>
      <c r="C239" s="16">
        <v>2.92</v>
      </c>
      <c r="D239" s="23">
        <f>O238</f>
        <v>-76.5</v>
      </c>
      <c r="E239" s="23">
        <v>11.451851378707287</v>
      </c>
      <c r="F239" s="23">
        <f t="shared" si="89"/>
        <v>2.8000000000000003</v>
      </c>
      <c r="G239" s="23">
        <f t="shared" si="90"/>
        <v>0.59349285169557608</v>
      </c>
      <c r="H239" s="16">
        <f t="shared" si="91"/>
        <v>4.717832728735579</v>
      </c>
      <c r="I239" s="23"/>
      <c r="J239" s="23"/>
      <c r="K239" s="23"/>
      <c r="L239" s="23"/>
      <c r="M239" s="23"/>
      <c r="N239" s="23" t="e">
        <f t="shared" si="92"/>
        <v>#DIV/0!</v>
      </c>
      <c r="O239" s="23" t="e">
        <f t="shared" si="93"/>
        <v>#NUM!</v>
      </c>
    </row>
    <row r="243" spans="9:10" x14ac:dyDescent="0.25">
      <c r="I243" s="37" t="s">
        <v>362</v>
      </c>
      <c r="J243" s="37" t="s">
        <v>363</v>
      </c>
    </row>
    <row r="244" spans="9:10" x14ac:dyDescent="0.25">
      <c r="I244" s="22" t="s">
        <v>134</v>
      </c>
      <c r="J244" s="22">
        <v>3.21</v>
      </c>
    </row>
    <row r="245" spans="9:10" x14ac:dyDescent="0.25">
      <c r="I245" s="22" t="s">
        <v>135</v>
      </c>
      <c r="J245" s="22">
        <v>3.26</v>
      </c>
    </row>
    <row r="246" spans="9:10" x14ac:dyDescent="0.25">
      <c r="I246" s="22" t="s">
        <v>137</v>
      </c>
      <c r="J246" s="22">
        <v>2.95</v>
      </c>
    </row>
    <row r="247" spans="9:10" x14ac:dyDescent="0.25">
      <c r="I247" s="22" t="s">
        <v>138</v>
      </c>
      <c r="J247" s="22">
        <v>3.21</v>
      </c>
    </row>
    <row r="248" spans="9:10" x14ac:dyDescent="0.25">
      <c r="I248" s="22" t="s">
        <v>139</v>
      </c>
      <c r="J248" s="22">
        <v>3.65</v>
      </c>
    </row>
    <row r="249" spans="9:10" x14ac:dyDescent="0.25">
      <c r="I249" s="22" t="s">
        <v>140</v>
      </c>
      <c r="J249" s="22">
        <v>3.86</v>
      </c>
    </row>
    <row r="250" spans="9:10" x14ac:dyDescent="0.25">
      <c r="I250" s="22" t="s">
        <v>146</v>
      </c>
      <c r="J250" s="22">
        <v>2.9</v>
      </c>
    </row>
    <row r="251" spans="9:10" x14ac:dyDescent="0.25">
      <c r="I251" s="22" t="s">
        <v>148</v>
      </c>
      <c r="J251" s="22">
        <v>2.96</v>
      </c>
    </row>
    <row r="252" spans="9:10" x14ac:dyDescent="0.25">
      <c r="I252" s="22" t="s">
        <v>150</v>
      </c>
      <c r="J252" s="22">
        <v>3.79</v>
      </c>
    </row>
    <row r="253" spans="9:10" x14ac:dyDescent="0.25">
      <c r="I253" s="22" t="s">
        <v>151</v>
      </c>
      <c r="J253" s="22">
        <v>5.25</v>
      </c>
    </row>
    <row r="254" spans="9:10" x14ac:dyDescent="0.25">
      <c r="I254" s="22" t="s">
        <v>152</v>
      </c>
      <c r="J254" s="22">
        <v>3.64</v>
      </c>
    </row>
    <row r="255" spans="9:10" x14ac:dyDescent="0.25">
      <c r="I255" s="22" t="s">
        <v>159</v>
      </c>
      <c r="J255" s="22">
        <v>3.48</v>
      </c>
    </row>
    <row r="256" spans="9:10" x14ac:dyDescent="0.25">
      <c r="I256" s="22" t="s">
        <v>160</v>
      </c>
      <c r="J256" s="22">
        <v>3.39</v>
      </c>
    </row>
    <row r="257" spans="9:10" x14ac:dyDescent="0.25">
      <c r="I257" s="22" t="s">
        <v>161</v>
      </c>
      <c r="J257" s="22">
        <v>3.9</v>
      </c>
    </row>
    <row r="258" spans="9:10" x14ac:dyDescent="0.25">
      <c r="I258" s="22" t="s">
        <v>163</v>
      </c>
      <c r="J258" s="22">
        <v>3.56</v>
      </c>
    </row>
    <row r="259" spans="9:10" x14ac:dyDescent="0.25">
      <c r="I259" s="22" t="s">
        <v>164</v>
      </c>
      <c r="J259" s="22">
        <v>2.4</v>
      </c>
    </row>
    <row r="260" spans="9:10" x14ac:dyDescent="0.25">
      <c r="I260" s="22" t="s">
        <v>165</v>
      </c>
      <c r="J260" s="22">
        <v>4.71</v>
      </c>
    </row>
    <row r="263" spans="9:10" x14ac:dyDescent="0.25">
      <c r="I263" s="24" t="s">
        <v>364</v>
      </c>
      <c r="J263" s="24">
        <v>3.54</v>
      </c>
    </row>
    <row r="264" spans="9:10" x14ac:dyDescent="0.25">
      <c r="I264" s="24" t="s">
        <v>365</v>
      </c>
      <c r="J264" s="24">
        <f>MIN(J244:J260)</f>
        <v>2.4</v>
      </c>
    </row>
    <row r="265" spans="9:10" x14ac:dyDescent="0.25">
      <c r="I265" s="24" t="s">
        <v>366</v>
      </c>
      <c r="J265" s="24">
        <v>5.25</v>
      </c>
    </row>
    <row r="266" spans="9:10" x14ac:dyDescent="0.25">
      <c r="I266" s="24" t="s">
        <v>367</v>
      </c>
      <c r="J266" s="24">
        <v>2.85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8"/>
  <sheetViews>
    <sheetView workbookViewId="0">
      <selection activeCell="D17" sqref="D17"/>
    </sheetView>
  </sheetViews>
  <sheetFormatPr defaultRowHeight="15" x14ac:dyDescent="0.25"/>
  <cols>
    <col min="1" max="6" width="9.140625" style="23"/>
    <col min="7" max="7" width="22" style="23" customWidth="1"/>
    <col min="8" max="8" width="18.140625" style="23" customWidth="1"/>
    <col min="9" max="9" width="25.42578125" style="23" customWidth="1"/>
    <col min="10" max="10" width="13.140625" style="23" customWidth="1"/>
    <col min="11" max="16384" width="9.140625" style="23"/>
  </cols>
  <sheetData>
    <row r="5" spans="1:11" x14ac:dyDescent="0.25">
      <c r="B5" s="35" t="s">
        <v>0</v>
      </c>
      <c r="C5" s="35" t="s">
        <v>6</v>
      </c>
      <c r="D5" s="35" t="s">
        <v>359</v>
      </c>
      <c r="E5" s="35" t="s">
        <v>358</v>
      </c>
      <c r="F5" s="35" t="s">
        <v>228</v>
      </c>
      <c r="G5" s="35" t="s">
        <v>357</v>
      </c>
      <c r="H5" s="35" t="s">
        <v>356</v>
      </c>
      <c r="I5" s="35" t="s">
        <v>355</v>
      </c>
      <c r="J5" s="35" t="s">
        <v>9</v>
      </c>
      <c r="K5" s="34" t="s">
        <v>10</v>
      </c>
    </row>
    <row r="6" spans="1:11" x14ac:dyDescent="0.25">
      <c r="B6" s="23">
        <v>1</v>
      </c>
      <c r="G6" s="23">
        <f t="shared" ref="G6:G38" si="0">(C6-F6-J6)</f>
        <v>0</v>
      </c>
      <c r="H6" s="23" t="e">
        <f t="shared" ref="H6:H38" si="1">(G6/(10*E6))</f>
        <v>#DIV/0!</v>
      </c>
      <c r="I6" s="23" t="e">
        <f t="shared" ref="I6:I38" si="2">POWER(10,H6)</f>
        <v>#DIV/0!</v>
      </c>
      <c r="J6" s="23">
        <v>0</v>
      </c>
      <c r="K6" s="23" t="e">
        <f t="shared" ref="K6:K38" si="3">(I6*D6)</f>
        <v>#DIV/0!</v>
      </c>
    </row>
    <row r="7" spans="1:11" x14ac:dyDescent="0.25">
      <c r="B7" s="23">
        <v>2</v>
      </c>
      <c r="G7" s="23">
        <f t="shared" si="0"/>
        <v>0</v>
      </c>
      <c r="H7" s="23" t="e">
        <f t="shared" si="1"/>
        <v>#DIV/0!</v>
      </c>
      <c r="I7" s="23" t="e">
        <f t="shared" si="2"/>
        <v>#DIV/0!</v>
      </c>
      <c r="J7" s="23">
        <v>0</v>
      </c>
      <c r="K7" s="23" t="e">
        <f t="shared" si="3"/>
        <v>#DIV/0!</v>
      </c>
    </row>
    <row r="8" spans="1:11" x14ac:dyDescent="0.25">
      <c r="B8" s="23">
        <v>3</v>
      </c>
      <c r="G8" s="23">
        <f t="shared" si="0"/>
        <v>-30</v>
      </c>
      <c r="H8" s="23" t="e">
        <f t="shared" si="1"/>
        <v>#DIV/0!</v>
      </c>
      <c r="I8" s="23" t="e">
        <f t="shared" si="2"/>
        <v>#DIV/0!</v>
      </c>
      <c r="J8" s="23">
        <v>30</v>
      </c>
      <c r="K8" s="23" t="e">
        <f t="shared" si="3"/>
        <v>#DIV/0!</v>
      </c>
    </row>
    <row r="9" spans="1:11" x14ac:dyDescent="0.25">
      <c r="B9" s="23">
        <v>4</v>
      </c>
      <c r="G9" s="23">
        <f t="shared" si="0"/>
        <v>-30</v>
      </c>
      <c r="H9" s="23" t="e">
        <f t="shared" si="1"/>
        <v>#DIV/0!</v>
      </c>
      <c r="I9" s="23" t="e">
        <f t="shared" si="2"/>
        <v>#DIV/0!</v>
      </c>
      <c r="J9" s="23">
        <v>30</v>
      </c>
      <c r="K9" s="23" t="e">
        <f t="shared" si="3"/>
        <v>#DIV/0!</v>
      </c>
    </row>
    <row r="10" spans="1:11" x14ac:dyDescent="0.25">
      <c r="B10" s="23">
        <v>5</v>
      </c>
      <c r="G10" s="23">
        <f t="shared" si="0"/>
        <v>0</v>
      </c>
      <c r="H10" s="23" t="e">
        <f t="shared" si="1"/>
        <v>#DIV/0!</v>
      </c>
      <c r="I10" s="23" t="e">
        <f t="shared" si="2"/>
        <v>#DIV/0!</v>
      </c>
      <c r="K10" s="23" t="e">
        <f t="shared" si="3"/>
        <v>#DIV/0!</v>
      </c>
    </row>
    <row r="11" spans="1:11" x14ac:dyDescent="0.25">
      <c r="A11" s="23" t="s">
        <v>134</v>
      </c>
      <c r="B11" s="23">
        <v>6</v>
      </c>
      <c r="C11" s="10">
        <v>-45.5</v>
      </c>
      <c r="D11" s="10">
        <v>2.92</v>
      </c>
      <c r="E11" s="10">
        <v>3.21</v>
      </c>
      <c r="F11" s="23">
        <v>-67</v>
      </c>
      <c r="G11" s="23">
        <f t="shared" si="0"/>
        <v>21.5</v>
      </c>
      <c r="H11" s="23">
        <f t="shared" si="1"/>
        <v>0.66978193146417442</v>
      </c>
      <c r="I11" s="23">
        <f t="shared" si="2"/>
        <v>4.6750034043620339</v>
      </c>
      <c r="K11" s="23">
        <f t="shared" si="3"/>
        <v>13.651009940737138</v>
      </c>
    </row>
    <row r="12" spans="1:11" x14ac:dyDescent="0.25">
      <c r="A12" s="23" t="s">
        <v>135</v>
      </c>
      <c r="B12" s="23">
        <v>7</v>
      </c>
      <c r="C12" s="10">
        <v>-46</v>
      </c>
      <c r="D12" s="10">
        <v>2.92</v>
      </c>
      <c r="E12" s="10">
        <v>3.26</v>
      </c>
      <c r="F12" s="23">
        <v>-75.5</v>
      </c>
      <c r="G12" s="23">
        <f t="shared" si="0"/>
        <v>29.5</v>
      </c>
      <c r="H12" s="23">
        <f t="shared" si="1"/>
        <v>0.9049079754601228</v>
      </c>
      <c r="I12" s="23">
        <f t="shared" si="2"/>
        <v>8.0335587759090714</v>
      </c>
      <c r="K12" s="23">
        <f t="shared" si="3"/>
        <v>23.457991625654486</v>
      </c>
    </row>
    <row r="13" spans="1:11" x14ac:dyDescent="0.25">
      <c r="A13" s="23" t="s">
        <v>146</v>
      </c>
      <c r="B13" s="23">
        <v>8</v>
      </c>
      <c r="C13" s="10">
        <v>-47.5</v>
      </c>
      <c r="D13" s="10">
        <v>2.92</v>
      </c>
      <c r="E13" s="10">
        <v>2.9</v>
      </c>
      <c r="F13" s="23">
        <v>-86.5</v>
      </c>
      <c r="G13" s="23">
        <f t="shared" si="0"/>
        <v>14</v>
      </c>
      <c r="H13" s="23">
        <f t="shared" si="1"/>
        <v>0.48275862068965519</v>
      </c>
      <c r="I13" s="23">
        <f t="shared" si="2"/>
        <v>3.0391953823131979</v>
      </c>
      <c r="J13" s="23">
        <v>25</v>
      </c>
      <c r="K13" s="23">
        <f t="shared" si="3"/>
        <v>8.8744505163545373</v>
      </c>
    </row>
    <row r="14" spans="1:11" x14ac:dyDescent="0.25">
      <c r="B14" s="23">
        <v>9</v>
      </c>
      <c r="G14" s="23">
        <f t="shared" si="0"/>
        <v>0</v>
      </c>
      <c r="H14" s="23" t="e">
        <f t="shared" si="1"/>
        <v>#DIV/0!</v>
      </c>
      <c r="I14" s="23" t="e">
        <f t="shared" si="2"/>
        <v>#DIV/0!</v>
      </c>
      <c r="K14" s="23" t="e">
        <f t="shared" si="3"/>
        <v>#DIV/0!</v>
      </c>
    </row>
    <row r="15" spans="1:11" x14ac:dyDescent="0.25">
      <c r="A15" s="23" t="s">
        <v>134</v>
      </c>
      <c r="B15" s="23">
        <v>10</v>
      </c>
      <c r="C15" s="10">
        <v>-45.5</v>
      </c>
      <c r="D15" s="10">
        <v>2.92</v>
      </c>
      <c r="E15" s="10">
        <v>3.21</v>
      </c>
      <c r="G15" s="23">
        <f t="shared" si="0"/>
        <v>-45.5</v>
      </c>
      <c r="H15" s="23">
        <f t="shared" si="1"/>
        <v>-1.4174454828660437</v>
      </c>
      <c r="I15" s="23">
        <f t="shared" si="2"/>
        <v>3.824322574963758E-2</v>
      </c>
      <c r="J15" s="23">
        <v>0</v>
      </c>
      <c r="K15" s="23">
        <f t="shared" si="3"/>
        <v>0.11167021918894172</v>
      </c>
    </row>
    <row r="16" spans="1:11" x14ac:dyDescent="0.25">
      <c r="A16" s="23" t="s">
        <v>135</v>
      </c>
      <c r="B16" s="23">
        <v>11</v>
      </c>
      <c r="C16" s="10">
        <v>-46</v>
      </c>
      <c r="D16" s="10">
        <v>2.92</v>
      </c>
      <c r="E16" s="10">
        <v>3.26</v>
      </c>
      <c r="G16" s="23">
        <f t="shared" si="0"/>
        <v>-46</v>
      </c>
      <c r="H16" s="23">
        <f t="shared" si="1"/>
        <v>-1.4110429447852764</v>
      </c>
      <c r="I16" s="23">
        <f t="shared" si="2"/>
        <v>3.8811198601877761E-2</v>
      </c>
      <c r="J16" s="23">
        <v>0</v>
      </c>
      <c r="K16" s="23">
        <f t="shared" si="3"/>
        <v>0.11332869991748305</v>
      </c>
    </row>
    <row r="17" spans="1:11" x14ac:dyDescent="0.25">
      <c r="A17" s="23" t="s">
        <v>151</v>
      </c>
      <c r="B17" s="23">
        <v>12</v>
      </c>
      <c r="G17" s="23">
        <f t="shared" si="0"/>
        <v>-25</v>
      </c>
      <c r="H17" s="23" t="e">
        <f t="shared" si="1"/>
        <v>#DIV/0!</v>
      </c>
      <c r="I17" s="23" t="e">
        <f t="shared" si="2"/>
        <v>#DIV/0!</v>
      </c>
      <c r="J17" s="23">
        <v>25</v>
      </c>
      <c r="K17" s="23" t="e">
        <f t="shared" si="3"/>
        <v>#DIV/0!</v>
      </c>
    </row>
    <row r="18" spans="1:11" x14ac:dyDescent="0.25">
      <c r="B18" s="23">
        <v>13</v>
      </c>
      <c r="G18" s="23">
        <f t="shared" si="0"/>
        <v>0</v>
      </c>
      <c r="H18" s="23" t="e">
        <f t="shared" si="1"/>
        <v>#DIV/0!</v>
      </c>
      <c r="I18" s="23" t="e">
        <f t="shared" si="2"/>
        <v>#DIV/0!</v>
      </c>
      <c r="K18" s="23" t="e">
        <f t="shared" si="3"/>
        <v>#DIV/0!</v>
      </c>
    </row>
    <row r="19" spans="1:11" x14ac:dyDescent="0.25">
      <c r="B19" s="23">
        <v>14</v>
      </c>
      <c r="G19" s="23">
        <f t="shared" si="0"/>
        <v>0</v>
      </c>
      <c r="H19" s="23" t="e">
        <f t="shared" si="1"/>
        <v>#DIV/0!</v>
      </c>
      <c r="I19" s="23" t="e">
        <f t="shared" si="2"/>
        <v>#DIV/0!</v>
      </c>
      <c r="K19" s="23" t="e">
        <f t="shared" si="3"/>
        <v>#DIV/0!</v>
      </c>
    </row>
    <row r="20" spans="1:11" x14ac:dyDescent="0.25">
      <c r="B20" s="23">
        <v>15</v>
      </c>
      <c r="G20" s="23">
        <f t="shared" si="0"/>
        <v>0</v>
      </c>
      <c r="H20" s="23" t="e">
        <f t="shared" si="1"/>
        <v>#DIV/0!</v>
      </c>
      <c r="I20" s="23" t="e">
        <f t="shared" si="2"/>
        <v>#DIV/0!</v>
      </c>
      <c r="K20" s="23" t="e">
        <f t="shared" si="3"/>
        <v>#DIV/0!</v>
      </c>
    </row>
    <row r="21" spans="1:11" x14ac:dyDescent="0.25">
      <c r="B21" s="23">
        <v>16</v>
      </c>
      <c r="G21" s="23">
        <f t="shared" si="0"/>
        <v>0</v>
      </c>
      <c r="H21" s="23" t="e">
        <f t="shared" si="1"/>
        <v>#DIV/0!</v>
      </c>
      <c r="I21" s="23" t="e">
        <f t="shared" si="2"/>
        <v>#DIV/0!</v>
      </c>
      <c r="K21" s="23" t="e">
        <f t="shared" si="3"/>
        <v>#DIV/0!</v>
      </c>
    </row>
    <row r="22" spans="1:11" x14ac:dyDescent="0.25">
      <c r="B22" s="23">
        <v>17</v>
      </c>
      <c r="G22" s="23">
        <f t="shared" si="0"/>
        <v>0</v>
      </c>
      <c r="H22" s="23" t="e">
        <f t="shared" si="1"/>
        <v>#DIV/0!</v>
      </c>
      <c r="I22" s="23" t="e">
        <f t="shared" si="2"/>
        <v>#DIV/0!</v>
      </c>
      <c r="K22" s="23" t="e">
        <f t="shared" si="3"/>
        <v>#DIV/0!</v>
      </c>
    </row>
    <row r="23" spans="1:11" x14ac:dyDescent="0.25">
      <c r="B23" s="23">
        <v>18</v>
      </c>
      <c r="G23" s="23">
        <f t="shared" si="0"/>
        <v>-25</v>
      </c>
      <c r="H23" s="23" t="e">
        <f t="shared" si="1"/>
        <v>#DIV/0!</v>
      </c>
      <c r="I23" s="23" t="e">
        <f t="shared" si="2"/>
        <v>#DIV/0!</v>
      </c>
      <c r="J23" s="23">
        <v>25</v>
      </c>
      <c r="K23" s="23" t="e">
        <f t="shared" si="3"/>
        <v>#DIV/0!</v>
      </c>
    </row>
    <row r="24" spans="1:11" x14ac:dyDescent="0.25">
      <c r="B24" s="23">
        <v>19</v>
      </c>
      <c r="G24" s="23">
        <f t="shared" si="0"/>
        <v>-25</v>
      </c>
      <c r="H24" s="23" t="e">
        <f t="shared" si="1"/>
        <v>#DIV/0!</v>
      </c>
      <c r="I24" s="23" t="e">
        <f t="shared" si="2"/>
        <v>#DIV/0!</v>
      </c>
      <c r="J24" s="23">
        <v>25</v>
      </c>
      <c r="K24" s="23" t="e">
        <f t="shared" si="3"/>
        <v>#DIV/0!</v>
      </c>
    </row>
    <row r="25" spans="1:11" x14ac:dyDescent="0.25">
      <c r="B25" s="23">
        <v>20</v>
      </c>
      <c r="G25" s="23">
        <f t="shared" si="0"/>
        <v>-25</v>
      </c>
      <c r="H25" s="23" t="e">
        <f t="shared" si="1"/>
        <v>#DIV/0!</v>
      </c>
      <c r="I25" s="23" t="e">
        <f t="shared" si="2"/>
        <v>#DIV/0!</v>
      </c>
      <c r="J25" s="23">
        <v>25</v>
      </c>
      <c r="K25" s="23" t="e">
        <f t="shared" si="3"/>
        <v>#DIV/0!</v>
      </c>
    </row>
    <row r="26" spans="1:11" x14ac:dyDescent="0.25">
      <c r="G26" s="23">
        <f t="shared" si="0"/>
        <v>0</v>
      </c>
      <c r="H26" s="23" t="e">
        <f t="shared" si="1"/>
        <v>#DIV/0!</v>
      </c>
      <c r="I26" s="23" t="e">
        <f t="shared" si="2"/>
        <v>#DIV/0!</v>
      </c>
      <c r="K26" s="23" t="e">
        <f t="shared" si="3"/>
        <v>#DIV/0!</v>
      </c>
    </row>
    <row r="27" spans="1:11" x14ac:dyDescent="0.25">
      <c r="B27" s="23">
        <v>21</v>
      </c>
      <c r="G27" s="23">
        <f t="shared" si="0"/>
        <v>-25</v>
      </c>
      <c r="H27" s="23" t="e">
        <f t="shared" si="1"/>
        <v>#DIV/0!</v>
      </c>
      <c r="I27" s="23" t="e">
        <f t="shared" si="2"/>
        <v>#DIV/0!</v>
      </c>
      <c r="J27" s="23">
        <v>25</v>
      </c>
      <c r="K27" s="23" t="e">
        <f t="shared" si="3"/>
        <v>#DIV/0!</v>
      </c>
    </row>
    <row r="28" spans="1:11" x14ac:dyDescent="0.25">
      <c r="B28" s="23">
        <v>22</v>
      </c>
      <c r="G28" s="23">
        <f t="shared" si="0"/>
        <v>-25</v>
      </c>
      <c r="H28" s="23" t="e">
        <f t="shared" si="1"/>
        <v>#DIV/0!</v>
      </c>
      <c r="I28" s="23" t="e">
        <f t="shared" si="2"/>
        <v>#DIV/0!</v>
      </c>
      <c r="J28" s="23">
        <v>25</v>
      </c>
      <c r="K28" s="23" t="e">
        <f t="shared" si="3"/>
        <v>#DIV/0!</v>
      </c>
    </row>
    <row r="29" spans="1:11" x14ac:dyDescent="0.25">
      <c r="B29" s="23">
        <v>23</v>
      </c>
      <c r="G29" s="23">
        <f t="shared" si="0"/>
        <v>-25</v>
      </c>
      <c r="H29" s="23" t="e">
        <f t="shared" si="1"/>
        <v>#DIV/0!</v>
      </c>
      <c r="I29" s="23" t="e">
        <f t="shared" si="2"/>
        <v>#DIV/0!</v>
      </c>
      <c r="J29" s="23">
        <v>25</v>
      </c>
      <c r="K29" s="23" t="e">
        <f t="shared" si="3"/>
        <v>#DIV/0!</v>
      </c>
    </row>
    <row r="30" spans="1:11" x14ac:dyDescent="0.25">
      <c r="B30" s="23">
        <v>24</v>
      </c>
      <c r="G30" s="23">
        <f t="shared" si="0"/>
        <v>-25</v>
      </c>
      <c r="H30" s="23" t="e">
        <f t="shared" si="1"/>
        <v>#DIV/0!</v>
      </c>
      <c r="I30" s="23" t="e">
        <f t="shared" si="2"/>
        <v>#DIV/0!</v>
      </c>
      <c r="J30" s="23">
        <v>25</v>
      </c>
      <c r="K30" s="23" t="e">
        <f t="shared" si="3"/>
        <v>#DIV/0!</v>
      </c>
    </row>
    <row r="31" spans="1:11" x14ac:dyDescent="0.25">
      <c r="B31" s="23">
        <v>25</v>
      </c>
      <c r="G31" s="23">
        <f t="shared" si="0"/>
        <v>-25</v>
      </c>
      <c r="H31" s="23" t="e">
        <f t="shared" si="1"/>
        <v>#DIV/0!</v>
      </c>
      <c r="I31" s="23" t="e">
        <f t="shared" si="2"/>
        <v>#DIV/0!</v>
      </c>
      <c r="J31" s="23">
        <v>25</v>
      </c>
      <c r="K31" s="23" t="e">
        <f t="shared" si="3"/>
        <v>#DIV/0!</v>
      </c>
    </row>
    <row r="32" spans="1:11" x14ac:dyDescent="0.25">
      <c r="B32" s="23">
        <v>26</v>
      </c>
      <c r="G32" s="23">
        <f t="shared" si="0"/>
        <v>-25</v>
      </c>
      <c r="H32" s="23" t="e">
        <f t="shared" si="1"/>
        <v>#DIV/0!</v>
      </c>
      <c r="I32" s="23" t="e">
        <f t="shared" si="2"/>
        <v>#DIV/0!</v>
      </c>
      <c r="J32" s="23">
        <v>25</v>
      </c>
      <c r="K32" s="23" t="e">
        <f t="shared" si="3"/>
        <v>#DIV/0!</v>
      </c>
    </row>
    <row r="33" spans="2:11" x14ac:dyDescent="0.25">
      <c r="B33" s="23">
        <v>27</v>
      </c>
      <c r="G33" s="23">
        <f t="shared" si="0"/>
        <v>0</v>
      </c>
      <c r="H33" s="23" t="e">
        <f t="shared" si="1"/>
        <v>#DIV/0!</v>
      </c>
      <c r="I33" s="23" t="e">
        <f t="shared" si="2"/>
        <v>#DIV/0!</v>
      </c>
      <c r="J33" s="23">
        <v>0</v>
      </c>
      <c r="K33" s="23" t="e">
        <f t="shared" si="3"/>
        <v>#DIV/0!</v>
      </c>
    </row>
    <row r="34" spans="2:11" x14ac:dyDescent="0.25">
      <c r="B34" s="23">
        <v>28</v>
      </c>
      <c r="G34" s="23">
        <f t="shared" si="0"/>
        <v>0</v>
      </c>
      <c r="H34" s="23" t="e">
        <f t="shared" si="1"/>
        <v>#DIV/0!</v>
      </c>
      <c r="I34" s="23" t="e">
        <f t="shared" si="2"/>
        <v>#DIV/0!</v>
      </c>
      <c r="J34" s="23">
        <v>0</v>
      </c>
      <c r="K34" s="23" t="e">
        <f t="shared" si="3"/>
        <v>#DIV/0!</v>
      </c>
    </row>
    <row r="35" spans="2:11" x14ac:dyDescent="0.25">
      <c r="B35" s="23">
        <v>29</v>
      </c>
      <c r="G35" s="23">
        <f t="shared" si="0"/>
        <v>0</v>
      </c>
      <c r="H35" s="23" t="e">
        <f t="shared" si="1"/>
        <v>#DIV/0!</v>
      </c>
      <c r="I35" s="23" t="e">
        <f t="shared" si="2"/>
        <v>#DIV/0!</v>
      </c>
      <c r="J35" s="23">
        <v>0</v>
      </c>
      <c r="K35" s="23" t="e">
        <f t="shared" si="3"/>
        <v>#DIV/0!</v>
      </c>
    </row>
    <row r="36" spans="2:11" x14ac:dyDescent="0.25">
      <c r="B36" s="23">
        <v>30</v>
      </c>
      <c r="G36" s="23">
        <f t="shared" si="0"/>
        <v>-25</v>
      </c>
      <c r="H36" s="23" t="e">
        <f t="shared" si="1"/>
        <v>#DIV/0!</v>
      </c>
      <c r="I36" s="23" t="e">
        <f t="shared" si="2"/>
        <v>#DIV/0!</v>
      </c>
      <c r="J36" s="23">
        <v>25</v>
      </c>
      <c r="K36" s="23" t="e">
        <f t="shared" si="3"/>
        <v>#DIV/0!</v>
      </c>
    </row>
    <row r="37" spans="2:11" x14ac:dyDescent="0.25">
      <c r="B37" s="23">
        <v>31</v>
      </c>
      <c r="G37" s="23">
        <f t="shared" si="0"/>
        <v>0</v>
      </c>
      <c r="H37" s="23" t="e">
        <f t="shared" si="1"/>
        <v>#DIV/0!</v>
      </c>
      <c r="I37" s="23" t="e">
        <f t="shared" si="2"/>
        <v>#DIV/0!</v>
      </c>
      <c r="J37" s="23">
        <v>0</v>
      </c>
      <c r="K37" s="23" t="e">
        <f t="shared" si="3"/>
        <v>#DIV/0!</v>
      </c>
    </row>
    <row r="38" spans="2:11" x14ac:dyDescent="0.25">
      <c r="B38" s="23">
        <v>32</v>
      </c>
      <c r="G38" s="23">
        <f t="shared" si="0"/>
        <v>-25</v>
      </c>
      <c r="H38" s="23" t="e">
        <f t="shared" si="1"/>
        <v>#DIV/0!</v>
      </c>
      <c r="I38" s="23" t="e">
        <f t="shared" si="2"/>
        <v>#DIV/0!</v>
      </c>
      <c r="J38" s="23">
        <v>25</v>
      </c>
      <c r="K38" s="2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APs database</vt:lpstr>
      <vt:lpstr>Measuring point (MP) database</vt:lpstr>
      <vt:lpstr>APs availability at MPs</vt:lpstr>
      <vt:lpstr>Estimated positioning</vt:lpstr>
      <vt:lpstr>MP power values combined data</vt:lpstr>
      <vt:lpstr>Nsf and Nmf for AP derivation</vt:lpstr>
      <vt:lpstr>Calculating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2021-06-16T22:09:16Z</dcterms:created>
  <dcterms:modified xsi:type="dcterms:W3CDTF">2021-06-24T08:22:10Z</dcterms:modified>
</cp:coreProperties>
</file>