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English" sheetId="4" r:id="rId1"/>
    <sheet name="Indonesia" sheetId="3" r:id="rId2"/>
  </sheets>
  <calcPr calcId="124519"/>
</workbook>
</file>

<file path=xl/calcChain.xml><?xml version="1.0" encoding="utf-8"?>
<calcChain xmlns="http://schemas.openxmlformats.org/spreadsheetml/2006/main">
  <c r="E18" i="3"/>
  <c r="E5"/>
  <c r="C44" i="4"/>
  <c r="D44" s="1"/>
  <c r="C43"/>
  <c r="D43" s="1"/>
  <c r="C42"/>
  <c r="D42" s="1"/>
  <c r="C41"/>
  <c r="D41" s="1"/>
  <c r="C40"/>
  <c r="D40" s="1"/>
  <c r="C39"/>
  <c r="D39" s="1"/>
  <c r="C38"/>
  <c r="D38" s="1"/>
  <c r="C37"/>
  <c r="D37" s="1"/>
  <c r="C36"/>
  <c r="D36" s="1"/>
  <c r="C35"/>
  <c r="D35" s="1"/>
  <c r="C34"/>
  <c r="D34" s="1"/>
  <c r="C33"/>
  <c r="D33" s="1"/>
  <c r="C32"/>
  <c r="D32" s="1"/>
  <c r="D31"/>
  <c r="E31" s="1"/>
  <c r="C31"/>
  <c r="D30"/>
  <c r="E30" s="1"/>
  <c r="C30"/>
  <c r="D29"/>
  <c r="E29" s="1"/>
  <c r="C29"/>
  <c r="D28"/>
  <c r="E28" s="1"/>
  <c r="C28"/>
  <c r="D27"/>
  <c r="E27" s="1"/>
  <c r="C27"/>
  <c r="D26"/>
  <c r="E26" s="1"/>
  <c r="C26"/>
  <c r="D25"/>
  <c r="E25" s="1"/>
  <c r="C25"/>
  <c r="D24"/>
  <c r="E24" s="1"/>
  <c r="C24"/>
  <c r="E18"/>
  <c r="C9"/>
  <c r="E5"/>
  <c r="C24" i="3"/>
  <c r="D24" s="1"/>
  <c r="C25"/>
  <c r="D25" s="1"/>
  <c r="C26"/>
  <c r="C27"/>
  <c r="D27" s="1"/>
  <c r="E27" s="1"/>
  <c r="C28"/>
  <c r="C29"/>
  <c r="D29" s="1"/>
  <c r="E29" s="1"/>
  <c r="C30"/>
  <c r="C31"/>
  <c r="D31" s="1"/>
  <c r="E31" s="1"/>
  <c r="C32"/>
  <c r="D32" s="1"/>
  <c r="E32" s="1"/>
  <c r="C33"/>
  <c r="D33" s="1"/>
  <c r="E33" s="1"/>
  <c r="C34"/>
  <c r="D34" s="1"/>
  <c r="E34" s="1"/>
  <c r="C35"/>
  <c r="D35" s="1"/>
  <c r="E35" s="1"/>
  <c r="C36"/>
  <c r="D36" s="1"/>
  <c r="E36" s="1"/>
  <c r="C37"/>
  <c r="D37" s="1"/>
  <c r="C38"/>
  <c r="D38" s="1"/>
  <c r="C39"/>
  <c r="D39" s="1"/>
  <c r="C40"/>
  <c r="D40" s="1"/>
  <c r="C41"/>
  <c r="D41" s="1"/>
  <c r="C42"/>
  <c r="D42" s="1"/>
  <c r="C43"/>
  <c r="D43" s="1"/>
  <c r="C44"/>
  <c r="D44" s="1"/>
  <c r="D30"/>
  <c r="E30" s="1"/>
  <c r="D26"/>
  <c r="E26" s="1"/>
  <c r="D28"/>
  <c r="E28" s="1"/>
  <c r="C9"/>
  <c r="E32" i="4" l="1"/>
  <c r="F32"/>
  <c r="E34"/>
  <c r="F34"/>
  <c r="E36"/>
  <c r="F36"/>
  <c r="E38"/>
  <c r="F38"/>
  <c r="E40"/>
  <c r="F40"/>
  <c r="E42"/>
  <c r="F42"/>
  <c r="E44"/>
  <c r="F44"/>
  <c r="E33"/>
  <c r="F33"/>
  <c r="E35"/>
  <c r="F35"/>
  <c r="E37"/>
  <c r="F37"/>
  <c r="E39"/>
  <c r="F39"/>
  <c r="E41"/>
  <c r="F41"/>
  <c r="E43"/>
  <c r="F43"/>
  <c r="F24"/>
  <c r="F26"/>
  <c r="F27"/>
  <c r="F28"/>
  <c r="F29"/>
  <c r="F30"/>
  <c r="F31"/>
  <c r="F25"/>
  <c r="E24" i="3"/>
  <c r="F24"/>
  <c r="F38"/>
  <c r="F43"/>
  <c r="E43"/>
  <c r="F41"/>
  <c r="E41"/>
  <c r="F39"/>
  <c r="E39"/>
  <c r="F37"/>
  <c r="E37"/>
  <c r="F26"/>
  <c r="F27"/>
  <c r="F28"/>
  <c r="F29"/>
  <c r="F30"/>
  <c r="F31"/>
  <c r="F32"/>
  <c r="F33"/>
  <c r="F34"/>
  <c r="F35"/>
  <c r="F36"/>
  <c r="F44"/>
  <c r="E44"/>
  <c r="F25"/>
  <c r="F42"/>
  <c r="E42"/>
  <c r="F40"/>
  <c r="E40"/>
  <c r="E38"/>
  <c r="E25"/>
</calcChain>
</file>

<file path=xl/comments1.xml><?xml version="1.0" encoding="utf-8"?>
<comments xmlns="http://schemas.openxmlformats.org/spreadsheetml/2006/main">
  <authors>
    <author>Heru</author>
  </authors>
  <commentList>
    <comment ref="E23" authorId="0">
      <text>
        <r>
          <rPr>
            <sz val="9"/>
            <color indexed="81"/>
            <rFont val="Tahoma"/>
            <family val="2"/>
          </rPr>
          <t xml:space="preserve">
change this formula and unit if not using centimeters
</t>
        </r>
      </text>
    </comment>
  </commentList>
</comments>
</file>

<file path=xl/comments2.xml><?xml version="1.0" encoding="utf-8"?>
<comments xmlns="http://schemas.openxmlformats.org/spreadsheetml/2006/main">
  <authors>
    <author>Heru</author>
  </authors>
  <commentList>
    <comment ref="E23" authorId="0">
      <text>
        <r>
          <rPr>
            <sz val="9"/>
            <color indexed="81"/>
            <rFont val="Tahoma"/>
            <family val="2"/>
          </rPr>
          <t xml:space="preserve">
change this formula and unit if not using centimeters
</t>
        </r>
      </text>
    </comment>
  </commentList>
</comments>
</file>

<file path=xl/sharedStrings.xml><?xml version="1.0" encoding="utf-8"?>
<sst xmlns="http://schemas.openxmlformats.org/spreadsheetml/2006/main" count="62" uniqueCount="42">
  <si>
    <t>R = D/2</t>
  </si>
  <si>
    <t>a</t>
  </si>
  <si>
    <t>h</t>
  </si>
  <si>
    <t>L</t>
  </si>
  <si>
    <t>Ellips radius</t>
  </si>
  <si>
    <t>Cylinder length</t>
  </si>
  <si>
    <t>Cylinder radius</t>
  </si>
  <si>
    <t>Fluid Volume</t>
  </si>
  <si>
    <t>Input data only in yellow cells</t>
  </si>
  <si>
    <t>cm</t>
  </si>
  <si>
    <r>
      <t>cm</t>
    </r>
    <r>
      <rPr>
        <vertAlign val="superscript"/>
        <sz val="11"/>
        <color theme="1"/>
        <rFont val="Calibri"/>
        <family val="2"/>
        <scheme val="minor"/>
      </rPr>
      <t>3</t>
    </r>
  </si>
  <si>
    <t>Depth</t>
  </si>
  <si>
    <t>Volume</t>
  </si>
  <si>
    <t>Depth %</t>
  </si>
  <si>
    <r>
      <t>cm</t>
    </r>
    <r>
      <rPr>
        <b/>
        <vertAlign val="superscript"/>
        <sz val="10"/>
        <rFont val="Arial"/>
        <family val="2"/>
      </rPr>
      <t>3</t>
    </r>
  </si>
  <si>
    <t>liters</t>
  </si>
  <si>
    <t>Vol %</t>
  </si>
  <si>
    <t>Maximum Depth</t>
  </si>
  <si>
    <t>Maximum Depth is determined as needed for maximum stock, it is never bigger than 2 x Radius (Diameter)</t>
  </si>
  <si>
    <t>Can use other units of measurement: meters, feet, inches, etc; change 'liters' column formula if not using centimeters</t>
  </si>
  <si>
    <t>Fluid depth</t>
  </si>
  <si>
    <t>at both tank ends</t>
  </si>
  <si>
    <t>Tank cross section is cylindrical, not elliptical</t>
  </si>
  <si>
    <t>Kedalaman fluida</t>
  </si>
  <si>
    <t>Radius elips</t>
  </si>
  <si>
    <t>Panjang silinder</t>
  </si>
  <si>
    <t>Radius silinder</t>
  </si>
  <si>
    <t>Volume fluida</t>
  </si>
  <si>
    <t>di kedua ujung tangki</t>
  </si>
  <si>
    <t>Penampang tanki adalah silindris, bukan elips</t>
  </si>
  <si>
    <r>
      <t>cm</t>
    </r>
    <r>
      <rPr>
        <b/>
        <vertAlign val="superscript"/>
        <sz val="11"/>
        <rFont val="Calibri"/>
        <family val="2"/>
        <scheme val="minor"/>
      </rPr>
      <t>3</t>
    </r>
  </si>
  <si>
    <t>Grafik menunjukkan bahwa persentase Volume (merah) tidak liner sebagaimana persentase Kedalaman (biru)</t>
  </si>
  <si>
    <t>Chart shows Volume percentage (red) is not linear like Depth percentage (blue)</t>
  </si>
  <si>
    <t>Kedalaman Maximum</t>
  </si>
  <si>
    <t>CALCULATION FOR HORIZONTAL ELLIPTICAL ENDS CYLINDER TANK</t>
  </si>
  <si>
    <t>KALKULASI TANGKI SILINDER HORIZONTAL DENGAN UJUNG ELIPS</t>
  </si>
  <si>
    <t>Input data hanya pada sel kuning</t>
  </si>
  <si>
    <t>Dapat menggunakan satuan lain: meter, feet, inchi, dll; ganti rumus di kolom 'liter' jika tidak menggunakan centimeter</t>
  </si>
  <si>
    <t>Kedalaman</t>
  </si>
  <si>
    <t>Kedalaman%</t>
  </si>
  <si>
    <t>liter</t>
  </si>
  <si>
    <t>Kedalaman Maximum ditentukan sesuai kebutuhan stock maximum, tidak akan melebihi 2x Radius (Diameter)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</si>
</sst>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.000_);_(* \(#,##0.000\);_(* &quot;-&quot;??_);_(@_)"/>
    <numFmt numFmtId="165" formatCode="_(* #,##0_);_(* \(#,##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sz val="10"/>
      <color rgb="FF0070C0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sz val="10"/>
      <color rgb="FF0070C0"/>
      <name val="Arial"/>
      <family val="2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4" fillId="2" borderId="0" xfId="0" applyFont="1" applyFill="1"/>
    <xf numFmtId="0" fontId="0" fillId="0" borderId="0" xfId="0" applyAlignment="1">
      <alignment horizontal="right"/>
    </xf>
    <xf numFmtId="0" fontId="0" fillId="0" borderId="0" xfId="0" applyFill="1"/>
    <xf numFmtId="0" fontId="3" fillId="0" borderId="0" xfId="0" applyFont="1" applyFill="1"/>
    <xf numFmtId="0" fontId="3" fillId="0" borderId="0" xfId="0" quotePrefix="1" applyFont="1" applyFill="1"/>
    <xf numFmtId="164" fontId="3" fillId="0" borderId="0" xfId="1" applyNumberFormat="1" applyFont="1" applyFill="1"/>
    <xf numFmtId="0" fontId="4" fillId="0" borderId="0" xfId="0" applyFont="1" applyFill="1"/>
    <xf numFmtId="0" fontId="7" fillId="0" borderId="0" xfId="0" applyFont="1"/>
    <xf numFmtId="0" fontId="0" fillId="3" borderId="0" xfId="0" applyFill="1"/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5" fontId="10" fillId="0" borderId="1" xfId="0" applyNumberFormat="1" applyFont="1" applyBorder="1" applyAlignment="1">
      <alignment horizontal="center"/>
    </xf>
    <xf numFmtId="1" fontId="3" fillId="0" borderId="1" xfId="2" applyNumberFormat="1" applyFont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165" fontId="3" fillId="0" borderId="1" xfId="1" applyNumberFormat="1" applyFont="1" applyBorder="1"/>
    <xf numFmtId="165" fontId="3" fillId="0" borderId="1" xfId="0" applyNumberFormat="1" applyFont="1" applyBorder="1"/>
    <xf numFmtId="165" fontId="3" fillId="0" borderId="1" xfId="1" applyNumberFormat="1" applyFont="1" applyBorder="1" applyAlignment="1"/>
    <xf numFmtId="165" fontId="3" fillId="2" borderId="0" xfId="1" applyNumberFormat="1" applyFont="1" applyFill="1"/>
    <xf numFmtId="165" fontId="3" fillId="0" borderId="0" xfId="1" applyNumberFormat="1" applyFont="1" applyFill="1"/>
    <xf numFmtId="0" fontId="12" fillId="0" borderId="0" xfId="0" applyFont="1"/>
    <xf numFmtId="0" fontId="3" fillId="3" borderId="0" xfId="0" quotePrefix="1" applyFont="1" applyFill="1"/>
    <xf numFmtId="0" fontId="0" fillId="0" borderId="0" xfId="0" applyFont="1"/>
    <xf numFmtId="0" fontId="0" fillId="3" borderId="0" xfId="0" applyFont="1" applyFill="1"/>
    <xf numFmtId="0" fontId="0" fillId="0" borderId="0" xfId="0" applyFont="1" applyAlignment="1">
      <alignment horizontal="right"/>
    </xf>
    <xf numFmtId="0" fontId="0" fillId="0" borderId="0" xfId="0" applyFont="1" applyFill="1"/>
    <xf numFmtId="0" fontId="15" fillId="0" borderId="0" xfId="0" applyFont="1"/>
    <xf numFmtId="0" fontId="14" fillId="0" borderId="0" xfId="0" applyFont="1"/>
    <xf numFmtId="0" fontId="15" fillId="2" borderId="0" xfId="0" applyFont="1" applyFill="1"/>
    <xf numFmtId="0" fontId="0" fillId="0" borderId="0" xfId="0" quotePrefix="1" applyFont="1"/>
    <xf numFmtId="165" fontId="0" fillId="2" borderId="0" xfId="1" applyNumberFormat="1" applyFont="1" applyFill="1"/>
    <xf numFmtId="0" fontId="0" fillId="3" borderId="0" xfId="0" quotePrefix="1" applyFont="1" applyFill="1"/>
    <xf numFmtId="164" fontId="0" fillId="0" borderId="0" xfId="1" applyNumberFormat="1" applyFont="1" applyFill="1"/>
    <xf numFmtId="0" fontId="15" fillId="0" borderId="0" xfId="0" applyFont="1" applyFill="1"/>
    <xf numFmtId="0" fontId="0" fillId="0" borderId="0" xfId="0" quotePrefix="1" applyFont="1" applyFill="1"/>
    <xf numFmtId="0" fontId="14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" fontId="0" fillId="0" borderId="1" xfId="2" applyNumberFormat="1" applyFon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65" fontId="0" fillId="0" borderId="1" xfId="1" applyNumberFormat="1" applyFont="1" applyBorder="1"/>
    <xf numFmtId="165" fontId="0" fillId="0" borderId="1" xfId="0" applyNumberFormat="1" applyFont="1" applyBorder="1"/>
    <xf numFmtId="165" fontId="0" fillId="0" borderId="1" xfId="1" applyNumberFormat="1" applyFont="1" applyBorder="1" applyAlignment="1"/>
    <xf numFmtId="0" fontId="3" fillId="0" borderId="0" xfId="0" applyFont="1" applyBorder="1"/>
    <xf numFmtId="0" fontId="18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7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d-ID"/>
  <c:chart>
    <c:plotArea>
      <c:layout>
        <c:manualLayout>
          <c:layoutTarget val="inner"/>
          <c:xMode val="edge"/>
          <c:yMode val="edge"/>
          <c:x val="8.2285975122674979E-2"/>
          <c:y val="3.225132806111658E-2"/>
          <c:w val="0.90288494807714248"/>
          <c:h val="0.8733961196026967"/>
        </c:manualLayout>
      </c:layout>
      <c:lineChart>
        <c:grouping val="standard"/>
        <c:ser>
          <c:idx val="0"/>
          <c:order val="0"/>
          <c:tx>
            <c:strRef>
              <c:f>English!$B$23</c:f>
              <c:strCache>
                <c:ptCount val="1"/>
                <c:pt idx="0">
                  <c:v>Depth %</c:v>
                </c:pt>
              </c:strCache>
            </c:strRef>
          </c:tx>
          <c:marker>
            <c:symbol val="none"/>
          </c:marker>
          <c:val>
            <c:numRef>
              <c:f>English!$B$24:$B$44</c:f>
              <c:numCache>
                <c:formatCode>0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val>
        </c:ser>
        <c:ser>
          <c:idx val="1"/>
          <c:order val="1"/>
          <c:tx>
            <c:strRef>
              <c:f>English!$F$23</c:f>
              <c:strCache>
                <c:ptCount val="1"/>
                <c:pt idx="0">
                  <c:v>Vol %</c:v>
                </c:pt>
              </c:strCache>
            </c:strRef>
          </c:tx>
          <c:marker>
            <c:symbol val="none"/>
          </c:marker>
          <c:val>
            <c:numRef>
              <c:f>English!$F$24:$F$44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1.7903566059175753</c:v>
                </c:pt>
                <c:pt idx="2">
                  <c:v>5.0385189720077799</c:v>
                </c:pt>
                <c:pt idx="3">
                  <c:v>9.1762086012322293</c:v>
                </c:pt>
                <c:pt idx="4">
                  <c:v>13.973070568978555</c:v>
                </c:pt>
                <c:pt idx="5">
                  <c:v>19.279312202520636</c:v>
                </c:pt>
                <c:pt idx="6">
                  <c:v>24.981031212290649</c:v>
                </c:pt>
                <c:pt idx="7">
                  <c:v>30.98374435925567</c:v>
                </c:pt>
                <c:pt idx="8">
                  <c:v>37.204465236173945</c:v>
                </c:pt>
                <c:pt idx="9">
                  <c:v>43.56719767761809</c:v>
                </c:pt>
                <c:pt idx="10">
                  <c:v>50</c:v>
                </c:pt>
                <c:pt idx="11">
                  <c:v>56.432802322381924</c:v>
                </c:pt>
                <c:pt idx="12">
                  <c:v>62.795534763826055</c:v>
                </c:pt>
                <c:pt idx="13">
                  <c:v>69.016255640744333</c:v>
                </c:pt>
                <c:pt idx="14">
                  <c:v>75.018968787709355</c:v>
                </c:pt>
                <c:pt idx="15">
                  <c:v>80.720687797479385</c:v>
                </c:pt>
                <c:pt idx="16">
                  <c:v>86.026929431021443</c:v>
                </c:pt>
                <c:pt idx="17">
                  <c:v>90.823791398767796</c:v>
                </c:pt>
                <c:pt idx="18">
                  <c:v>94.961481027992221</c:v>
                </c:pt>
                <c:pt idx="19">
                  <c:v>98.20964339408242</c:v>
                </c:pt>
                <c:pt idx="20">
                  <c:v>100</c:v>
                </c:pt>
              </c:numCache>
            </c:numRef>
          </c:val>
        </c:ser>
        <c:marker val="1"/>
        <c:axId val="36063104"/>
        <c:axId val="36591488"/>
      </c:lineChart>
      <c:catAx>
        <c:axId val="36063104"/>
        <c:scaling>
          <c:orientation val="minMax"/>
        </c:scaling>
        <c:axPos val="b"/>
        <c:tickLblPos val="nextTo"/>
        <c:crossAx val="36591488"/>
        <c:crosses val="autoZero"/>
        <c:auto val="1"/>
        <c:lblAlgn val="ctr"/>
        <c:lblOffset val="100"/>
      </c:catAx>
      <c:valAx>
        <c:axId val="36591488"/>
        <c:scaling>
          <c:orientation val="minMax"/>
        </c:scaling>
        <c:axPos val="l"/>
        <c:majorGridlines/>
        <c:numFmt formatCode="0" sourceLinked="1"/>
        <c:tickLblPos val="nextTo"/>
        <c:crossAx val="360631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676512609836862"/>
          <c:y val="0.44747145168945407"/>
          <c:w val="0.14932183042337099"/>
          <c:h val="0.18058337479056949"/>
        </c:manualLayout>
      </c:layout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d-ID"/>
  <c:chart>
    <c:plotArea>
      <c:layout>
        <c:manualLayout>
          <c:layoutTarget val="inner"/>
          <c:xMode val="edge"/>
          <c:yMode val="edge"/>
          <c:x val="8.2285975122674937E-2"/>
          <c:y val="3.2251328061116559E-2"/>
          <c:w val="0.90288494807714248"/>
          <c:h val="0.8733961196026967"/>
        </c:manualLayout>
      </c:layout>
      <c:lineChart>
        <c:grouping val="standard"/>
        <c:ser>
          <c:idx val="0"/>
          <c:order val="0"/>
          <c:tx>
            <c:strRef>
              <c:f>Indonesia!$B$23</c:f>
              <c:strCache>
                <c:ptCount val="1"/>
                <c:pt idx="0">
                  <c:v>Kedalaman%</c:v>
                </c:pt>
              </c:strCache>
            </c:strRef>
          </c:tx>
          <c:marker>
            <c:symbol val="none"/>
          </c:marker>
          <c:val>
            <c:numRef>
              <c:f>Indonesia!$B$24:$B$44</c:f>
              <c:numCache>
                <c:formatCode>0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val>
        </c:ser>
        <c:ser>
          <c:idx val="1"/>
          <c:order val="1"/>
          <c:tx>
            <c:strRef>
              <c:f>Indonesia!$F$23</c:f>
              <c:strCache>
                <c:ptCount val="1"/>
                <c:pt idx="0">
                  <c:v>Vol %</c:v>
                </c:pt>
              </c:strCache>
            </c:strRef>
          </c:tx>
          <c:marker>
            <c:symbol val="none"/>
          </c:marker>
          <c:val>
            <c:numRef>
              <c:f>Indonesia!$F$24:$F$44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1.7903566059175753</c:v>
                </c:pt>
                <c:pt idx="2">
                  <c:v>5.0385189720077799</c:v>
                </c:pt>
                <c:pt idx="3">
                  <c:v>9.1762086012322293</c:v>
                </c:pt>
                <c:pt idx="4">
                  <c:v>13.973070568978555</c:v>
                </c:pt>
                <c:pt idx="5">
                  <c:v>19.279312202520636</c:v>
                </c:pt>
                <c:pt idx="6">
                  <c:v>24.981031212290649</c:v>
                </c:pt>
                <c:pt idx="7">
                  <c:v>30.98374435925567</c:v>
                </c:pt>
                <c:pt idx="8">
                  <c:v>37.204465236173945</c:v>
                </c:pt>
                <c:pt idx="9">
                  <c:v>43.56719767761809</c:v>
                </c:pt>
                <c:pt idx="10">
                  <c:v>50</c:v>
                </c:pt>
                <c:pt idx="11">
                  <c:v>56.432802322381924</c:v>
                </c:pt>
                <c:pt idx="12">
                  <c:v>62.795534763826055</c:v>
                </c:pt>
                <c:pt idx="13">
                  <c:v>69.016255640744333</c:v>
                </c:pt>
                <c:pt idx="14">
                  <c:v>75.018968787709355</c:v>
                </c:pt>
                <c:pt idx="15">
                  <c:v>80.720687797479385</c:v>
                </c:pt>
                <c:pt idx="16">
                  <c:v>86.026929431021443</c:v>
                </c:pt>
                <c:pt idx="17">
                  <c:v>90.823791398767796</c:v>
                </c:pt>
                <c:pt idx="18">
                  <c:v>94.961481027992221</c:v>
                </c:pt>
                <c:pt idx="19">
                  <c:v>98.20964339408242</c:v>
                </c:pt>
                <c:pt idx="20">
                  <c:v>100</c:v>
                </c:pt>
              </c:numCache>
            </c:numRef>
          </c:val>
        </c:ser>
        <c:marker val="1"/>
        <c:axId val="36825344"/>
        <c:axId val="37101952"/>
      </c:lineChart>
      <c:catAx>
        <c:axId val="36825344"/>
        <c:scaling>
          <c:orientation val="minMax"/>
        </c:scaling>
        <c:axPos val="b"/>
        <c:tickLblPos val="nextTo"/>
        <c:crossAx val="37101952"/>
        <c:crosses val="autoZero"/>
        <c:auto val="1"/>
        <c:lblAlgn val="ctr"/>
        <c:lblOffset val="100"/>
      </c:catAx>
      <c:valAx>
        <c:axId val="37101952"/>
        <c:scaling>
          <c:orientation val="minMax"/>
        </c:scaling>
        <c:axPos val="l"/>
        <c:majorGridlines/>
        <c:numFmt formatCode="0" sourceLinked="1"/>
        <c:tickLblPos val="nextTo"/>
        <c:crossAx val="368253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879411160561474"/>
          <c:y val="0.45612934746793016"/>
          <c:w val="0.20729284491612468"/>
          <c:h val="0.17192532751587872"/>
        </c:manualLayout>
      </c:layout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15</xdr:col>
      <xdr:colOff>4763</xdr:colOff>
      <xdr:row>14</xdr:row>
      <xdr:rowOff>28876</xdr:rowOff>
    </xdr:to>
    <xdr:pic>
      <xdr:nvPicPr>
        <xdr:cNvPr id="2" name="Picture 1" descr="Elipts end tan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0" y="552450"/>
          <a:ext cx="4271963" cy="2152951"/>
        </a:xfrm>
        <a:prstGeom prst="rect">
          <a:avLst/>
        </a:prstGeom>
        <a:solidFill>
          <a:schemeClr val="accent1"/>
        </a:solidFill>
      </xdr:spPr>
    </xdr:pic>
    <xdr:clientData/>
  </xdr:twoCellAnchor>
  <xdr:twoCellAnchor>
    <xdr:from>
      <xdr:col>9</xdr:col>
      <xdr:colOff>1</xdr:colOff>
      <xdr:row>3</xdr:row>
      <xdr:rowOff>19049</xdr:rowOff>
    </xdr:from>
    <xdr:to>
      <xdr:col>9</xdr:col>
      <xdr:colOff>9525</xdr:colOff>
      <xdr:row>16</xdr:row>
      <xdr:rowOff>42863</xdr:rowOff>
    </xdr:to>
    <xdr:cxnSp macro="">
      <xdr:nvCxnSpPr>
        <xdr:cNvPr id="3" name="Straight Connector 2"/>
        <xdr:cNvCxnSpPr/>
      </xdr:nvCxnSpPr>
      <xdr:spPr>
        <a:xfrm rot="16200000" flipH="1">
          <a:off x="4683918" y="1831182"/>
          <a:ext cx="2528889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28579</xdr:colOff>
      <xdr:row>8</xdr:row>
      <xdr:rowOff>123824</xdr:rowOff>
    </xdr:from>
    <xdr:to>
      <xdr:col>8</xdr:col>
      <xdr:colOff>604842</xdr:colOff>
      <xdr:row>8</xdr:row>
      <xdr:rowOff>123975</xdr:rowOff>
    </xdr:to>
    <xdr:cxnSp macro="">
      <xdr:nvCxnSpPr>
        <xdr:cNvPr id="4" name="Straight Arrow Connector 3"/>
        <xdr:cNvCxnSpPr/>
      </xdr:nvCxnSpPr>
      <xdr:spPr>
        <a:xfrm rot="10800000" flipV="1">
          <a:off x="5362579" y="1628774"/>
          <a:ext cx="576263" cy="1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9527</xdr:colOff>
      <xdr:row>3</xdr:row>
      <xdr:rowOff>28577</xdr:rowOff>
    </xdr:from>
    <xdr:to>
      <xdr:col>13</xdr:col>
      <xdr:colOff>14289</xdr:colOff>
      <xdr:row>16</xdr:row>
      <xdr:rowOff>61912</xdr:rowOff>
    </xdr:to>
    <xdr:cxnSp macro="">
      <xdr:nvCxnSpPr>
        <xdr:cNvPr id="5" name="Straight Connector 4"/>
        <xdr:cNvCxnSpPr/>
      </xdr:nvCxnSpPr>
      <xdr:spPr>
        <a:xfrm rot="5400000">
          <a:off x="7124703" y="1847851"/>
          <a:ext cx="2538410" cy="47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23813</xdr:colOff>
      <xdr:row>16</xdr:row>
      <xdr:rowOff>0</xdr:rowOff>
    </xdr:from>
    <xdr:to>
      <xdr:col>13</xdr:col>
      <xdr:colOff>0</xdr:colOff>
      <xdr:row>16</xdr:row>
      <xdr:rowOff>1588</xdr:rowOff>
    </xdr:to>
    <xdr:cxnSp macro="">
      <xdr:nvCxnSpPr>
        <xdr:cNvPr id="6" name="Straight Arrow Connector 5"/>
        <xdr:cNvCxnSpPr/>
      </xdr:nvCxnSpPr>
      <xdr:spPr>
        <a:xfrm>
          <a:off x="5967413" y="3057525"/>
          <a:ext cx="2414587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176213</xdr:colOff>
      <xdr:row>7</xdr:row>
      <xdr:rowOff>71438</xdr:rowOff>
    </xdr:from>
    <xdr:to>
      <xdr:col>8</xdr:col>
      <xdr:colOff>419100</xdr:colOff>
      <xdr:row>8</xdr:row>
      <xdr:rowOff>104775</xdr:rowOff>
    </xdr:to>
    <xdr:sp macro="" textlink="">
      <xdr:nvSpPr>
        <xdr:cNvPr id="7" name="TextBox 6"/>
        <xdr:cNvSpPr txBox="1"/>
      </xdr:nvSpPr>
      <xdr:spPr>
        <a:xfrm>
          <a:off x="5510213" y="1385888"/>
          <a:ext cx="242887" cy="2238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d-ID" sz="1100"/>
            <a:t>a</a:t>
          </a:r>
        </a:p>
      </xdr:txBody>
    </xdr:sp>
    <xdr:clientData/>
  </xdr:twoCellAnchor>
  <xdr:twoCellAnchor>
    <xdr:from>
      <xdr:col>11</xdr:col>
      <xdr:colOff>490539</xdr:colOff>
      <xdr:row>3</xdr:row>
      <xdr:rowOff>28573</xdr:rowOff>
    </xdr:from>
    <xdr:to>
      <xdr:col>11</xdr:col>
      <xdr:colOff>500067</xdr:colOff>
      <xdr:row>14</xdr:row>
      <xdr:rowOff>19052</xdr:rowOff>
    </xdr:to>
    <xdr:cxnSp macro="">
      <xdr:nvCxnSpPr>
        <xdr:cNvPr id="8" name="Straight Arrow Connector 7"/>
        <xdr:cNvCxnSpPr/>
      </xdr:nvCxnSpPr>
      <xdr:spPr>
        <a:xfrm rot="16200000" flipH="1">
          <a:off x="6600826" y="1633536"/>
          <a:ext cx="2114554" cy="952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247650</xdr:colOff>
      <xdr:row>7</xdr:row>
      <xdr:rowOff>90488</xdr:rowOff>
    </xdr:from>
    <xdr:to>
      <xdr:col>11</xdr:col>
      <xdr:colOff>485775</xdr:colOff>
      <xdr:row>9</xdr:row>
      <xdr:rowOff>52388</xdr:rowOff>
    </xdr:to>
    <xdr:sp macro="" textlink="">
      <xdr:nvSpPr>
        <xdr:cNvPr id="9" name="TextBox 8"/>
        <xdr:cNvSpPr txBox="1"/>
      </xdr:nvSpPr>
      <xdr:spPr>
        <a:xfrm>
          <a:off x="7410450" y="1404938"/>
          <a:ext cx="23812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d-ID" sz="1100"/>
            <a:t>D</a:t>
          </a:r>
        </a:p>
      </xdr:txBody>
    </xdr:sp>
    <xdr:clientData/>
  </xdr:twoCellAnchor>
  <xdr:twoCellAnchor>
    <xdr:from>
      <xdr:col>8</xdr:col>
      <xdr:colOff>20296</xdr:colOff>
      <xdr:row>9</xdr:row>
      <xdr:rowOff>171450</xdr:rowOff>
    </xdr:from>
    <xdr:to>
      <xdr:col>13</xdr:col>
      <xdr:colOff>561975</xdr:colOff>
      <xdr:row>10</xdr:row>
      <xdr:rowOff>47625</xdr:rowOff>
    </xdr:to>
    <xdr:sp macro="" textlink="">
      <xdr:nvSpPr>
        <xdr:cNvPr id="10" name="Freeform 9"/>
        <xdr:cNvSpPr/>
      </xdr:nvSpPr>
      <xdr:spPr>
        <a:xfrm>
          <a:off x="5354296" y="1895475"/>
          <a:ext cx="3589679" cy="66675"/>
        </a:xfrm>
        <a:custGeom>
          <a:avLst/>
          <a:gdLst>
            <a:gd name="connsiteX0" fmla="*/ 4242142 w 4242142"/>
            <a:gd name="connsiteY0" fmla="*/ 23813 h 63519"/>
            <a:gd name="connsiteX1" fmla="*/ 4204042 w 4242142"/>
            <a:gd name="connsiteY1" fmla="*/ 19050 h 63519"/>
            <a:gd name="connsiteX2" fmla="*/ 4156417 w 4242142"/>
            <a:gd name="connsiteY2" fmla="*/ 23813 h 63519"/>
            <a:gd name="connsiteX3" fmla="*/ 4094504 w 4242142"/>
            <a:gd name="connsiteY3" fmla="*/ 28575 h 63519"/>
            <a:gd name="connsiteX4" fmla="*/ 4004017 w 4242142"/>
            <a:gd name="connsiteY4" fmla="*/ 28575 h 63519"/>
            <a:gd name="connsiteX5" fmla="*/ 3989729 w 4242142"/>
            <a:gd name="connsiteY5" fmla="*/ 23813 h 63519"/>
            <a:gd name="connsiteX6" fmla="*/ 3961154 w 4242142"/>
            <a:gd name="connsiteY6" fmla="*/ 19050 h 63519"/>
            <a:gd name="connsiteX7" fmla="*/ 3932579 w 4242142"/>
            <a:gd name="connsiteY7" fmla="*/ 9525 h 63519"/>
            <a:gd name="connsiteX8" fmla="*/ 3918292 w 4242142"/>
            <a:gd name="connsiteY8" fmla="*/ 4763 h 63519"/>
            <a:gd name="connsiteX9" fmla="*/ 3837329 w 4242142"/>
            <a:gd name="connsiteY9" fmla="*/ 14288 h 63519"/>
            <a:gd name="connsiteX10" fmla="*/ 3808754 w 4242142"/>
            <a:gd name="connsiteY10" fmla="*/ 23813 h 63519"/>
            <a:gd name="connsiteX11" fmla="*/ 3794467 w 4242142"/>
            <a:gd name="connsiteY11" fmla="*/ 28575 h 63519"/>
            <a:gd name="connsiteX12" fmla="*/ 3780179 w 4242142"/>
            <a:gd name="connsiteY12" fmla="*/ 38100 h 63519"/>
            <a:gd name="connsiteX13" fmla="*/ 3765892 w 4242142"/>
            <a:gd name="connsiteY13" fmla="*/ 42863 h 63519"/>
            <a:gd name="connsiteX14" fmla="*/ 3642067 w 4242142"/>
            <a:gd name="connsiteY14" fmla="*/ 38100 h 63519"/>
            <a:gd name="connsiteX15" fmla="*/ 3584917 w 4242142"/>
            <a:gd name="connsiteY15" fmla="*/ 28575 h 63519"/>
            <a:gd name="connsiteX16" fmla="*/ 3565867 w 4242142"/>
            <a:gd name="connsiteY16" fmla="*/ 19050 h 63519"/>
            <a:gd name="connsiteX17" fmla="*/ 3546817 w 4242142"/>
            <a:gd name="connsiteY17" fmla="*/ 14288 h 63519"/>
            <a:gd name="connsiteX18" fmla="*/ 3532529 w 4242142"/>
            <a:gd name="connsiteY18" fmla="*/ 9525 h 63519"/>
            <a:gd name="connsiteX19" fmla="*/ 3451567 w 4242142"/>
            <a:gd name="connsiteY19" fmla="*/ 19050 h 63519"/>
            <a:gd name="connsiteX20" fmla="*/ 3422992 w 4242142"/>
            <a:gd name="connsiteY20" fmla="*/ 28575 h 63519"/>
            <a:gd name="connsiteX21" fmla="*/ 3408704 w 4242142"/>
            <a:gd name="connsiteY21" fmla="*/ 33338 h 63519"/>
            <a:gd name="connsiteX22" fmla="*/ 3370604 w 4242142"/>
            <a:gd name="connsiteY22" fmla="*/ 42863 h 63519"/>
            <a:gd name="connsiteX23" fmla="*/ 3213442 w 4242142"/>
            <a:gd name="connsiteY23" fmla="*/ 38100 h 63519"/>
            <a:gd name="connsiteX24" fmla="*/ 3146767 w 4242142"/>
            <a:gd name="connsiteY24" fmla="*/ 23813 h 63519"/>
            <a:gd name="connsiteX25" fmla="*/ 3094379 w 4242142"/>
            <a:gd name="connsiteY25" fmla="*/ 19050 h 63519"/>
            <a:gd name="connsiteX26" fmla="*/ 3075329 w 4242142"/>
            <a:gd name="connsiteY26" fmla="*/ 14288 h 63519"/>
            <a:gd name="connsiteX27" fmla="*/ 3061042 w 4242142"/>
            <a:gd name="connsiteY27" fmla="*/ 9525 h 63519"/>
            <a:gd name="connsiteX28" fmla="*/ 3027704 w 4242142"/>
            <a:gd name="connsiteY28" fmla="*/ 19050 h 63519"/>
            <a:gd name="connsiteX29" fmla="*/ 2999129 w 4242142"/>
            <a:gd name="connsiteY29" fmla="*/ 28575 h 63519"/>
            <a:gd name="connsiteX30" fmla="*/ 2970554 w 4242142"/>
            <a:gd name="connsiteY30" fmla="*/ 38100 h 63519"/>
            <a:gd name="connsiteX31" fmla="*/ 2899117 w 4242142"/>
            <a:gd name="connsiteY31" fmla="*/ 47625 h 63519"/>
            <a:gd name="connsiteX32" fmla="*/ 2827679 w 4242142"/>
            <a:gd name="connsiteY32" fmla="*/ 57150 h 63519"/>
            <a:gd name="connsiteX33" fmla="*/ 2746717 w 4242142"/>
            <a:gd name="connsiteY33" fmla="*/ 47625 h 63519"/>
            <a:gd name="connsiteX34" fmla="*/ 2727667 w 4242142"/>
            <a:gd name="connsiteY34" fmla="*/ 42863 h 63519"/>
            <a:gd name="connsiteX35" fmla="*/ 2713379 w 4242142"/>
            <a:gd name="connsiteY35" fmla="*/ 38100 h 63519"/>
            <a:gd name="connsiteX36" fmla="*/ 2656229 w 4242142"/>
            <a:gd name="connsiteY36" fmla="*/ 33338 h 63519"/>
            <a:gd name="connsiteX37" fmla="*/ 2565742 w 4242142"/>
            <a:gd name="connsiteY37" fmla="*/ 38100 h 63519"/>
            <a:gd name="connsiteX38" fmla="*/ 2527642 w 4242142"/>
            <a:gd name="connsiteY38" fmla="*/ 42863 h 63519"/>
            <a:gd name="connsiteX39" fmla="*/ 2380004 w 4242142"/>
            <a:gd name="connsiteY39" fmla="*/ 38100 h 63519"/>
            <a:gd name="connsiteX40" fmla="*/ 2279992 w 4242142"/>
            <a:gd name="connsiteY40" fmla="*/ 28575 h 63519"/>
            <a:gd name="connsiteX41" fmla="*/ 2251417 w 4242142"/>
            <a:gd name="connsiteY41" fmla="*/ 19050 h 63519"/>
            <a:gd name="connsiteX42" fmla="*/ 2189504 w 4242142"/>
            <a:gd name="connsiteY42" fmla="*/ 9525 h 63519"/>
            <a:gd name="connsiteX43" fmla="*/ 2099017 w 4242142"/>
            <a:gd name="connsiteY43" fmla="*/ 14288 h 63519"/>
            <a:gd name="connsiteX44" fmla="*/ 2056154 w 4242142"/>
            <a:gd name="connsiteY44" fmla="*/ 23813 h 63519"/>
            <a:gd name="connsiteX45" fmla="*/ 2022817 w 4242142"/>
            <a:gd name="connsiteY45" fmla="*/ 28575 h 63519"/>
            <a:gd name="connsiteX46" fmla="*/ 1975192 w 4242142"/>
            <a:gd name="connsiteY46" fmla="*/ 42863 h 63519"/>
            <a:gd name="connsiteX47" fmla="*/ 1956142 w 4242142"/>
            <a:gd name="connsiteY47" fmla="*/ 47625 h 63519"/>
            <a:gd name="connsiteX48" fmla="*/ 1941854 w 4242142"/>
            <a:gd name="connsiteY48" fmla="*/ 52388 h 63519"/>
            <a:gd name="connsiteX49" fmla="*/ 1903754 w 4242142"/>
            <a:gd name="connsiteY49" fmla="*/ 57150 h 63519"/>
            <a:gd name="connsiteX50" fmla="*/ 1651342 w 4242142"/>
            <a:gd name="connsiteY50" fmla="*/ 52388 h 63519"/>
            <a:gd name="connsiteX51" fmla="*/ 1627529 w 4242142"/>
            <a:gd name="connsiteY51" fmla="*/ 47625 h 63519"/>
            <a:gd name="connsiteX52" fmla="*/ 1598954 w 4242142"/>
            <a:gd name="connsiteY52" fmla="*/ 42863 h 63519"/>
            <a:gd name="connsiteX53" fmla="*/ 1570379 w 4242142"/>
            <a:gd name="connsiteY53" fmla="*/ 28575 h 63519"/>
            <a:gd name="connsiteX54" fmla="*/ 1556092 w 4242142"/>
            <a:gd name="connsiteY54" fmla="*/ 19050 h 63519"/>
            <a:gd name="connsiteX55" fmla="*/ 1522754 w 4242142"/>
            <a:gd name="connsiteY55" fmla="*/ 14288 h 63519"/>
            <a:gd name="connsiteX56" fmla="*/ 1494179 w 4242142"/>
            <a:gd name="connsiteY56" fmla="*/ 9525 h 63519"/>
            <a:gd name="connsiteX57" fmla="*/ 1379879 w 4242142"/>
            <a:gd name="connsiteY57" fmla="*/ 14288 h 63519"/>
            <a:gd name="connsiteX58" fmla="*/ 1365592 w 4242142"/>
            <a:gd name="connsiteY58" fmla="*/ 19050 h 63519"/>
            <a:gd name="connsiteX59" fmla="*/ 1327492 w 4242142"/>
            <a:gd name="connsiteY59" fmla="*/ 23813 h 63519"/>
            <a:gd name="connsiteX60" fmla="*/ 1313204 w 4242142"/>
            <a:gd name="connsiteY60" fmla="*/ 28575 h 63519"/>
            <a:gd name="connsiteX61" fmla="*/ 1294154 w 4242142"/>
            <a:gd name="connsiteY61" fmla="*/ 33338 h 63519"/>
            <a:gd name="connsiteX62" fmla="*/ 1275104 w 4242142"/>
            <a:gd name="connsiteY62" fmla="*/ 42863 h 63519"/>
            <a:gd name="connsiteX63" fmla="*/ 1237004 w 4242142"/>
            <a:gd name="connsiteY63" fmla="*/ 47625 h 63519"/>
            <a:gd name="connsiteX64" fmla="*/ 1113179 w 4242142"/>
            <a:gd name="connsiteY64" fmla="*/ 47625 h 63519"/>
            <a:gd name="connsiteX65" fmla="*/ 1098892 w 4242142"/>
            <a:gd name="connsiteY65" fmla="*/ 42863 h 63519"/>
            <a:gd name="connsiteX66" fmla="*/ 1056029 w 4242142"/>
            <a:gd name="connsiteY66" fmla="*/ 38100 h 63519"/>
            <a:gd name="connsiteX67" fmla="*/ 941729 w 4242142"/>
            <a:gd name="connsiteY67" fmla="*/ 28575 h 63519"/>
            <a:gd name="connsiteX68" fmla="*/ 908392 w 4242142"/>
            <a:gd name="connsiteY68" fmla="*/ 23813 h 63519"/>
            <a:gd name="connsiteX69" fmla="*/ 789329 w 4242142"/>
            <a:gd name="connsiteY69" fmla="*/ 28575 h 63519"/>
            <a:gd name="connsiteX70" fmla="*/ 694079 w 4242142"/>
            <a:gd name="connsiteY70" fmla="*/ 38100 h 63519"/>
            <a:gd name="connsiteX71" fmla="*/ 598829 w 4242142"/>
            <a:gd name="connsiteY71" fmla="*/ 28575 h 63519"/>
            <a:gd name="connsiteX72" fmla="*/ 579779 w 4242142"/>
            <a:gd name="connsiteY72" fmla="*/ 23813 h 63519"/>
            <a:gd name="connsiteX73" fmla="*/ 551204 w 4242142"/>
            <a:gd name="connsiteY73" fmla="*/ 9525 h 63519"/>
            <a:gd name="connsiteX74" fmla="*/ 517867 w 4242142"/>
            <a:gd name="connsiteY74" fmla="*/ 0 h 63519"/>
            <a:gd name="connsiteX75" fmla="*/ 470242 w 4242142"/>
            <a:gd name="connsiteY75" fmla="*/ 4763 h 63519"/>
            <a:gd name="connsiteX76" fmla="*/ 408329 w 4242142"/>
            <a:gd name="connsiteY76" fmla="*/ 23813 h 63519"/>
            <a:gd name="connsiteX77" fmla="*/ 374992 w 4242142"/>
            <a:gd name="connsiteY77" fmla="*/ 28575 h 63519"/>
            <a:gd name="connsiteX78" fmla="*/ 213067 w 4242142"/>
            <a:gd name="connsiteY78" fmla="*/ 33338 h 63519"/>
            <a:gd name="connsiteX79" fmla="*/ 198779 w 4242142"/>
            <a:gd name="connsiteY79" fmla="*/ 28575 h 63519"/>
            <a:gd name="connsiteX80" fmla="*/ 184492 w 4242142"/>
            <a:gd name="connsiteY80" fmla="*/ 19050 h 63519"/>
            <a:gd name="connsiteX81" fmla="*/ 155917 w 4242142"/>
            <a:gd name="connsiteY81" fmla="*/ 9525 h 63519"/>
            <a:gd name="connsiteX82" fmla="*/ 141629 w 4242142"/>
            <a:gd name="connsiteY82" fmla="*/ 4763 h 63519"/>
            <a:gd name="connsiteX83" fmla="*/ 70192 w 4242142"/>
            <a:gd name="connsiteY83" fmla="*/ 9525 h 63519"/>
            <a:gd name="connsiteX84" fmla="*/ 36854 w 4242142"/>
            <a:gd name="connsiteY84" fmla="*/ 19050 h 6351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</a:cxnLst>
          <a:rect l="l" t="t" r="r" b="b"/>
          <a:pathLst>
            <a:path w="4242142" h="63519">
              <a:moveTo>
                <a:pt x="4242142" y="23813"/>
              </a:moveTo>
              <a:cubicBezTo>
                <a:pt x="4229442" y="22225"/>
                <a:pt x="4216841" y="19050"/>
                <a:pt x="4204042" y="19050"/>
              </a:cubicBezTo>
              <a:cubicBezTo>
                <a:pt x="4188088" y="19050"/>
                <a:pt x="4172311" y="22431"/>
                <a:pt x="4156417" y="23813"/>
              </a:cubicBezTo>
              <a:cubicBezTo>
                <a:pt x="4135796" y="25606"/>
                <a:pt x="4115142" y="26988"/>
                <a:pt x="4094504" y="28575"/>
              </a:cubicBezTo>
              <a:cubicBezTo>
                <a:pt x="4057635" y="40866"/>
                <a:pt x="4077311" y="36290"/>
                <a:pt x="4004017" y="28575"/>
              </a:cubicBezTo>
              <a:cubicBezTo>
                <a:pt x="3999024" y="28049"/>
                <a:pt x="3994630" y="24902"/>
                <a:pt x="3989729" y="23813"/>
              </a:cubicBezTo>
              <a:cubicBezTo>
                <a:pt x="3980303" y="21718"/>
                <a:pt x="3970522" y="21392"/>
                <a:pt x="3961154" y="19050"/>
              </a:cubicBezTo>
              <a:cubicBezTo>
                <a:pt x="3951414" y="16615"/>
                <a:pt x="3942104" y="12700"/>
                <a:pt x="3932579" y="9525"/>
              </a:cubicBezTo>
              <a:lnTo>
                <a:pt x="3918292" y="4763"/>
              </a:lnTo>
              <a:cubicBezTo>
                <a:pt x="3877577" y="7895"/>
                <a:pt x="3867692" y="5179"/>
                <a:pt x="3837329" y="14288"/>
              </a:cubicBezTo>
              <a:cubicBezTo>
                <a:pt x="3827712" y="17173"/>
                <a:pt x="3818279" y="20638"/>
                <a:pt x="3808754" y="23813"/>
              </a:cubicBezTo>
              <a:lnTo>
                <a:pt x="3794467" y="28575"/>
              </a:lnTo>
              <a:cubicBezTo>
                <a:pt x="3789704" y="31750"/>
                <a:pt x="3785299" y="35540"/>
                <a:pt x="3780179" y="38100"/>
              </a:cubicBezTo>
              <a:cubicBezTo>
                <a:pt x="3775689" y="40345"/>
                <a:pt x="3770912" y="42863"/>
                <a:pt x="3765892" y="42863"/>
              </a:cubicBezTo>
              <a:cubicBezTo>
                <a:pt x="3724586" y="42863"/>
                <a:pt x="3683342" y="39688"/>
                <a:pt x="3642067" y="38100"/>
              </a:cubicBezTo>
              <a:cubicBezTo>
                <a:pt x="3628230" y="36371"/>
                <a:pt x="3600654" y="34476"/>
                <a:pt x="3584917" y="28575"/>
              </a:cubicBezTo>
              <a:cubicBezTo>
                <a:pt x="3578270" y="26082"/>
                <a:pt x="3572515" y="21543"/>
                <a:pt x="3565867" y="19050"/>
              </a:cubicBezTo>
              <a:cubicBezTo>
                <a:pt x="3559738" y="16752"/>
                <a:pt x="3553111" y="16086"/>
                <a:pt x="3546817" y="14288"/>
              </a:cubicBezTo>
              <a:cubicBezTo>
                <a:pt x="3541990" y="12909"/>
                <a:pt x="3537292" y="11113"/>
                <a:pt x="3532529" y="9525"/>
              </a:cubicBezTo>
              <a:cubicBezTo>
                <a:pt x="3514165" y="11195"/>
                <a:pt x="3473405" y="13591"/>
                <a:pt x="3451567" y="19050"/>
              </a:cubicBezTo>
              <a:cubicBezTo>
                <a:pt x="3441827" y="21485"/>
                <a:pt x="3432517" y="25400"/>
                <a:pt x="3422992" y="28575"/>
              </a:cubicBezTo>
              <a:lnTo>
                <a:pt x="3408704" y="33338"/>
              </a:lnTo>
              <a:cubicBezTo>
                <a:pt x="3396285" y="37478"/>
                <a:pt x="3370604" y="42863"/>
                <a:pt x="3370604" y="42863"/>
              </a:cubicBezTo>
              <a:lnTo>
                <a:pt x="3213442" y="38100"/>
              </a:lnTo>
              <a:cubicBezTo>
                <a:pt x="3178251" y="36383"/>
                <a:pt x="3177387" y="34020"/>
                <a:pt x="3146767" y="23813"/>
              </a:cubicBezTo>
              <a:cubicBezTo>
                <a:pt x="3130132" y="18268"/>
                <a:pt x="3111842" y="20638"/>
                <a:pt x="3094379" y="19050"/>
              </a:cubicBezTo>
              <a:cubicBezTo>
                <a:pt x="3088029" y="17463"/>
                <a:pt x="3081623" y="16086"/>
                <a:pt x="3075329" y="14288"/>
              </a:cubicBezTo>
              <a:cubicBezTo>
                <a:pt x="3070502" y="12909"/>
                <a:pt x="3066037" y="9026"/>
                <a:pt x="3061042" y="9525"/>
              </a:cubicBezTo>
              <a:cubicBezTo>
                <a:pt x="3049542" y="10675"/>
                <a:pt x="3038750" y="15651"/>
                <a:pt x="3027704" y="19050"/>
              </a:cubicBezTo>
              <a:cubicBezTo>
                <a:pt x="3018108" y="22003"/>
                <a:pt x="3008654" y="25400"/>
                <a:pt x="2999129" y="28575"/>
              </a:cubicBezTo>
              <a:lnTo>
                <a:pt x="2970554" y="38100"/>
              </a:lnTo>
              <a:cubicBezTo>
                <a:pt x="2946880" y="45990"/>
                <a:pt x="2924840" y="45287"/>
                <a:pt x="2899117" y="47625"/>
              </a:cubicBezTo>
              <a:cubicBezTo>
                <a:pt x="2873783" y="52692"/>
                <a:pt x="2855524" y="57150"/>
                <a:pt x="2827679" y="57150"/>
              </a:cubicBezTo>
              <a:cubicBezTo>
                <a:pt x="2807731" y="57150"/>
                <a:pt x="2769427" y="52167"/>
                <a:pt x="2746717" y="47625"/>
              </a:cubicBezTo>
              <a:cubicBezTo>
                <a:pt x="2740299" y="46341"/>
                <a:pt x="2733961" y="44661"/>
                <a:pt x="2727667" y="42863"/>
              </a:cubicBezTo>
              <a:cubicBezTo>
                <a:pt x="2722840" y="41484"/>
                <a:pt x="2718355" y="38764"/>
                <a:pt x="2713379" y="38100"/>
              </a:cubicBezTo>
              <a:cubicBezTo>
                <a:pt x="2694431" y="35574"/>
                <a:pt x="2675279" y="34925"/>
                <a:pt x="2656229" y="33338"/>
              </a:cubicBezTo>
              <a:cubicBezTo>
                <a:pt x="2626067" y="34925"/>
                <a:pt x="2595864" y="35869"/>
                <a:pt x="2565742" y="38100"/>
              </a:cubicBezTo>
              <a:cubicBezTo>
                <a:pt x="2552978" y="39045"/>
                <a:pt x="2540441" y="42863"/>
                <a:pt x="2527642" y="42863"/>
              </a:cubicBezTo>
              <a:cubicBezTo>
                <a:pt x="2478404" y="42863"/>
                <a:pt x="2429217" y="39688"/>
                <a:pt x="2380004" y="38100"/>
              </a:cubicBezTo>
              <a:cubicBezTo>
                <a:pt x="2371192" y="37366"/>
                <a:pt x="2294730" y="31523"/>
                <a:pt x="2279992" y="28575"/>
              </a:cubicBezTo>
              <a:cubicBezTo>
                <a:pt x="2270147" y="26606"/>
                <a:pt x="2261380" y="20295"/>
                <a:pt x="2251417" y="19050"/>
              </a:cubicBezTo>
              <a:cubicBezTo>
                <a:pt x="2205285" y="13284"/>
                <a:pt x="2225867" y="16798"/>
                <a:pt x="2189504" y="9525"/>
              </a:cubicBezTo>
              <a:cubicBezTo>
                <a:pt x="2159342" y="11113"/>
                <a:pt x="2129117" y="11780"/>
                <a:pt x="2099017" y="14288"/>
              </a:cubicBezTo>
              <a:cubicBezTo>
                <a:pt x="2081548" y="15744"/>
                <a:pt x="2072737" y="20798"/>
                <a:pt x="2056154" y="23813"/>
              </a:cubicBezTo>
              <a:cubicBezTo>
                <a:pt x="2045110" y="25821"/>
                <a:pt x="2033929" y="26988"/>
                <a:pt x="2022817" y="28575"/>
              </a:cubicBezTo>
              <a:cubicBezTo>
                <a:pt x="1992225" y="43871"/>
                <a:pt x="2014721" y="34957"/>
                <a:pt x="1975192" y="42863"/>
              </a:cubicBezTo>
              <a:cubicBezTo>
                <a:pt x="1968774" y="44147"/>
                <a:pt x="1962436" y="45827"/>
                <a:pt x="1956142" y="47625"/>
              </a:cubicBezTo>
              <a:cubicBezTo>
                <a:pt x="1951315" y="49004"/>
                <a:pt x="1946793" y="51490"/>
                <a:pt x="1941854" y="52388"/>
              </a:cubicBezTo>
              <a:cubicBezTo>
                <a:pt x="1929262" y="54678"/>
                <a:pt x="1916454" y="55563"/>
                <a:pt x="1903754" y="57150"/>
              </a:cubicBezTo>
              <a:lnTo>
                <a:pt x="1651342" y="52388"/>
              </a:lnTo>
              <a:cubicBezTo>
                <a:pt x="1643252" y="52109"/>
                <a:pt x="1635493" y="49073"/>
                <a:pt x="1627529" y="47625"/>
              </a:cubicBezTo>
              <a:cubicBezTo>
                <a:pt x="1618028" y="45898"/>
                <a:pt x="1608479" y="44450"/>
                <a:pt x="1598954" y="42863"/>
              </a:cubicBezTo>
              <a:cubicBezTo>
                <a:pt x="1558011" y="15567"/>
                <a:pt x="1609813" y="48293"/>
                <a:pt x="1570379" y="28575"/>
              </a:cubicBezTo>
              <a:cubicBezTo>
                <a:pt x="1565260" y="26015"/>
                <a:pt x="1561574" y="20695"/>
                <a:pt x="1556092" y="19050"/>
              </a:cubicBezTo>
              <a:cubicBezTo>
                <a:pt x="1545340" y="15824"/>
                <a:pt x="1533849" y="15995"/>
                <a:pt x="1522754" y="14288"/>
              </a:cubicBezTo>
              <a:cubicBezTo>
                <a:pt x="1513210" y="12820"/>
                <a:pt x="1503704" y="11113"/>
                <a:pt x="1494179" y="9525"/>
              </a:cubicBezTo>
              <a:cubicBezTo>
                <a:pt x="1456079" y="11113"/>
                <a:pt x="1417908" y="11471"/>
                <a:pt x="1379879" y="14288"/>
              </a:cubicBezTo>
              <a:cubicBezTo>
                <a:pt x="1374873" y="14659"/>
                <a:pt x="1370531" y="18152"/>
                <a:pt x="1365592" y="19050"/>
              </a:cubicBezTo>
              <a:cubicBezTo>
                <a:pt x="1353000" y="21340"/>
                <a:pt x="1340192" y="22225"/>
                <a:pt x="1327492" y="23813"/>
              </a:cubicBezTo>
              <a:cubicBezTo>
                <a:pt x="1322729" y="25400"/>
                <a:pt x="1318031" y="27196"/>
                <a:pt x="1313204" y="28575"/>
              </a:cubicBezTo>
              <a:cubicBezTo>
                <a:pt x="1306910" y="30373"/>
                <a:pt x="1300283" y="31040"/>
                <a:pt x="1294154" y="33338"/>
              </a:cubicBezTo>
              <a:cubicBezTo>
                <a:pt x="1287507" y="35831"/>
                <a:pt x="1281992" y="41141"/>
                <a:pt x="1275104" y="42863"/>
              </a:cubicBezTo>
              <a:cubicBezTo>
                <a:pt x="1262687" y="45967"/>
                <a:pt x="1249704" y="46038"/>
                <a:pt x="1237004" y="47625"/>
              </a:cubicBezTo>
              <a:cubicBezTo>
                <a:pt x="1189328" y="63519"/>
                <a:pt x="1218396" y="55719"/>
                <a:pt x="1113179" y="47625"/>
              </a:cubicBezTo>
              <a:cubicBezTo>
                <a:pt x="1108174" y="47240"/>
                <a:pt x="1103844" y="43688"/>
                <a:pt x="1098892" y="42863"/>
              </a:cubicBezTo>
              <a:cubicBezTo>
                <a:pt x="1084712" y="40500"/>
                <a:pt x="1070317" y="39688"/>
                <a:pt x="1056029" y="38100"/>
              </a:cubicBezTo>
              <a:cubicBezTo>
                <a:pt x="1003271" y="24912"/>
                <a:pt x="1057444" y="37147"/>
                <a:pt x="941729" y="28575"/>
              </a:cubicBezTo>
              <a:cubicBezTo>
                <a:pt x="930535" y="27746"/>
                <a:pt x="919504" y="25400"/>
                <a:pt x="908392" y="23813"/>
              </a:cubicBezTo>
              <a:lnTo>
                <a:pt x="789329" y="28575"/>
              </a:lnTo>
              <a:cubicBezTo>
                <a:pt x="765096" y="29921"/>
                <a:pt x="719550" y="35270"/>
                <a:pt x="694079" y="38100"/>
              </a:cubicBezTo>
              <a:cubicBezTo>
                <a:pt x="657824" y="35311"/>
                <a:pt x="632672" y="34728"/>
                <a:pt x="598829" y="28575"/>
              </a:cubicBezTo>
              <a:cubicBezTo>
                <a:pt x="592389" y="27404"/>
                <a:pt x="586073" y="25611"/>
                <a:pt x="579779" y="23813"/>
              </a:cubicBezTo>
              <a:cubicBezTo>
                <a:pt x="551852" y="15834"/>
                <a:pt x="579031" y="23438"/>
                <a:pt x="551204" y="9525"/>
              </a:cubicBezTo>
              <a:cubicBezTo>
                <a:pt x="544375" y="6110"/>
                <a:pt x="523966" y="1525"/>
                <a:pt x="517867" y="0"/>
              </a:cubicBezTo>
              <a:cubicBezTo>
                <a:pt x="501992" y="1588"/>
                <a:pt x="485979" y="2140"/>
                <a:pt x="470242" y="4763"/>
              </a:cubicBezTo>
              <a:cubicBezTo>
                <a:pt x="371093" y="21288"/>
                <a:pt x="478749" y="6209"/>
                <a:pt x="408329" y="23813"/>
              </a:cubicBezTo>
              <a:cubicBezTo>
                <a:pt x="397439" y="26535"/>
                <a:pt x="386104" y="26988"/>
                <a:pt x="374992" y="28575"/>
              </a:cubicBezTo>
              <a:cubicBezTo>
                <a:pt x="304221" y="52165"/>
                <a:pt x="356451" y="38458"/>
                <a:pt x="213067" y="33338"/>
              </a:cubicBezTo>
              <a:cubicBezTo>
                <a:pt x="208304" y="31750"/>
                <a:pt x="203269" y="30820"/>
                <a:pt x="198779" y="28575"/>
              </a:cubicBezTo>
              <a:cubicBezTo>
                <a:pt x="193660" y="26015"/>
                <a:pt x="189722" y="21375"/>
                <a:pt x="184492" y="19050"/>
              </a:cubicBezTo>
              <a:cubicBezTo>
                <a:pt x="175317" y="14972"/>
                <a:pt x="165442" y="12700"/>
                <a:pt x="155917" y="9525"/>
              </a:cubicBezTo>
              <a:lnTo>
                <a:pt x="141629" y="4763"/>
              </a:lnTo>
              <a:cubicBezTo>
                <a:pt x="117817" y="6350"/>
                <a:pt x="93817" y="6150"/>
                <a:pt x="70192" y="9525"/>
              </a:cubicBezTo>
              <a:cubicBezTo>
                <a:pt x="0" y="19552"/>
                <a:pt x="58000" y="19050"/>
                <a:pt x="36854" y="19050"/>
              </a:cubicBezTo>
            </a:path>
          </a:pathLst>
        </a:custGeom>
        <a:ln w="1905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431093</xdr:colOff>
      <xdr:row>10</xdr:row>
      <xdr:rowOff>12365</xdr:rowOff>
    </xdr:from>
    <xdr:to>
      <xdr:col>10</xdr:col>
      <xdr:colOff>438150</xdr:colOff>
      <xdr:row>14</xdr:row>
      <xdr:rowOff>4763</xdr:rowOff>
    </xdr:to>
    <xdr:cxnSp macro="">
      <xdr:nvCxnSpPr>
        <xdr:cNvPr id="11" name="Straight Arrow Connector 10"/>
        <xdr:cNvCxnSpPr/>
      </xdr:nvCxnSpPr>
      <xdr:spPr>
        <a:xfrm>
          <a:off x="6984293" y="1926890"/>
          <a:ext cx="7057" cy="75439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11</xdr:row>
      <xdr:rowOff>80963</xdr:rowOff>
    </xdr:from>
    <xdr:to>
      <xdr:col>10</xdr:col>
      <xdr:colOff>352425</xdr:colOff>
      <xdr:row>12</xdr:row>
      <xdr:rowOff>157163</xdr:rowOff>
    </xdr:to>
    <xdr:sp macro="" textlink="">
      <xdr:nvSpPr>
        <xdr:cNvPr id="12" name="TextBox 11"/>
        <xdr:cNvSpPr txBox="1"/>
      </xdr:nvSpPr>
      <xdr:spPr>
        <a:xfrm>
          <a:off x="6696075" y="2185988"/>
          <a:ext cx="2095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d-ID" sz="1100"/>
            <a:t>h</a:t>
          </a:r>
        </a:p>
      </xdr:txBody>
    </xdr:sp>
    <xdr:clientData/>
  </xdr:twoCellAnchor>
  <xdr:twoCellAnchor>
    <xdr:from>
      <xdr:col>6</xdr:col>
      <xdr:colOff>9525</xdr:colOff>
      <xdr:row>21</xdr:row>
      <xdr:rowOff>9524</xdr:rowOff>
    </xdr:from>
    <xdr:to>
      <xdr:col>15</xdr:col>
      <xdr:colOff>0</xdr:colOff>
      <xdr:row>43</xdr:row>
      <xdr:rowOff>190499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15</xdr:col>
      <xdr:colOff>4763</xdr:colOff>
      <xdr:row>14</xdr:row>
      <xdr:rowOff>28876</xdr:rowOff>
    </xdr:to>
    <xdr:pic>
      <xdr:nvPicPr>
        <xdr:cNvPr id="6" name="Picture 5" descr="Elipts end tan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0" y="3619500"/>
          <a:ext cx="4271963" cy="2152951"/>
        </a:xfrm>
        <a:prstGeom prst="rect">
          <a:avLst/>
        </a:prstGeom>
        <a:solidFill>
          <a:schemeClr val="accent1"/>
        </a:solidFill>
      </xdr:spPr>
    </xdr:pic>
    <xdr:clientData/>
  </xdr:twoCellAnchor>
  <xdr:twoCellAnchor>
    <xdr:from>
      <xdr:col>9</xdr:col>
      <xdr:colOff>1</xdr:colOff>
      <xdr:row>3</xdr:row>
      <xdr:rowOff>19049</xdr:rowOff>
    </xdr:from>
    <xdr:to>
      <xdr:col>9</xdr:col>
      <xdr:colOff>9525</xdr:colOff>
      <xdr:row>16</xdr:row>
      <xdr:rowOff>42863</xdr:rowOff>
    </xdr:to>
    <xdr:cxnSp macro="">
      <xdr:nvCxnSpPr>
        <xdr:cNvPr id="8" name="Straight Connector 7"/>
        <xdr:cNvCxnSpPr/>
      </xdr:nvCxnSpPr>
      <xdr:spPr>
        <a:xfrm rot="16200000" flipH="1">
          <a:off x="3364706" y="4883944"/>
          <a:ext cx="2500314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28579</xdr:colOff>
      <xdr:row>8</xdr:row>
      <xdr:rowOff>123824</xdr:rowOff>
    </xdr:from>
    <xdr:to>
      <xdr:col>8</xdr:col>
      <xdr:colOff>604842</xdr:colOff>
      <xdr:row>8</xdr:row>
      <xdr:rowOff>123975</xdr:rowOff>
    </xdr:to>
    <xdr:cxnSp macro="">
      <xdr:nvCxnSpPr>
        <xdr:cNvPr id="11" name="Straight Arrow Connector 10"/>
        <xdr:cNvCxnSpPr/>
      </xdr:nvCxnSpPr>
      <xdr:spPr>
        <a:xfrm rot="10800000" flipV="1">
          <a:off x="4029079" y="4695824"/>
          <a:ext cx="576263" cy="1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9527</xdr:colOff>
      <xdr:row>3</xdr:row>
      <xdr:rowOff>28577</xdr:rowOff>
    </xdr:from>
    <xdr:to>
      <xdr:col>13</xdr:col>
      <xdr:colOff>14289</xdr:colOff>
      <xdr:row>16</xdr:row>
      <xdr:rowOff>61912</xdr:rowOff>
    </xdr:to>
    <xdr:cxnSp macro="">
      <xdr:nvCxnSpPr>
        <xdr:cNvPr id="15" name="Straight Connector 14"/>
        <xdr:cNvCxnSpPr/>
      </xdr:nvCxnSpPr>
      <xdr:spPr>
        <a:xfrm rot="5400000">
          <a:off x="5805490" y="4900614"/>
          <a:ext cx="2509835" cy="47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23813</xdr:colOff>
      <xdr:row>16</xdr:row>
      <xdr:rowOff>0</xdr:rowOff>
    </xdr:from>
    <xdr:to>
      <xdr:col>13</xdr:col>
      <xdr:colOff>0</xdr:colOff>
      <xdr:row>16</xdr:row>
      <xdr:rowOff>1588</xdr:rowOff>
    </xdr:to>
    <xdr:cxnSp macro="">
      <xdr:nvCxnSpPr>
        <xdr:cNvPr id="22" name="Straight Arrow Connector 21"/>
        <xdr:cNvCxnSpPr/>
      </xdr:nvCxnSpPr>
      <xdr:spPr>
        <a:xfrm>
          <a:off x="4633913" y="6096000"/>
          <a:ext cx="2414587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176213</xdr:colOff>
      <xdr:row>7</xdr:row>
      <xdr:rowOff>71438</xdr:rowOff>
    </xdr:from>
    <xdr:to>
      <xdr:col>8</xdr:col>
      <xdr:colOff>419100</xdr:colOff>
      <xdr:row>8</xdr:row>
      <xdr:rowOff>104775</xdr:rowOff>
    </xdr:to>
    <xdr:sp macro="" textlink="">
      <xdr:nvSpPr>
        <xdr:cNvPr id="23" name="TextBox 22"/>
        <xdr:cNvSpPr txBox="1"/>
      </xdr:nvSpPr>
      <xdr:spPr>
        <a:xfrm>
          <a:off x="4176713" y="4452938"/>
          <a:ext cx="242887" cy="2238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d-ID" sz="1100"/>
            <a:t>a</a:t>
          </a:r>
        </a:p>
      </xdr:txBody>
    </xdr:sp>
    <xdr:clientData/>
  </xdr:twoCellAnchor>
  <xdr:twoCellAnchor>
    <xdr:from>
      <xdr:col>11</xdr:col>
      <xdr:colOff>490539</xdr:colOff>
      <xdr:row>3</xdr:row>
      <xdr:rowOff>28573</xdr:rowOff>
    </xdr:from>
    <xdr:to>
      <xdr:col>11</xdr:col>
      <xdr:colOff>500067</xdr:colOff>
      <xdr:row>14</xdr:row>
      <xdr:rowOff>19052</xdr:rowOff>
    </xdr:to>
    <xdr:cxnSp macro="">
      <xdr:nvCxnSpPr>
        <xdr:cNvPr id="28" name="Straight Arrow Connector 27"/>
        <xdr:cNvCxnSpPr/>
      </xdr:nvCxnSpPr>
      <xdr:spPr>
        <a:xfrm rot="16200000" flipH="1">
          <a:off x="4772026" y="2014536"/>
          <a:ext cx="2114554" cy="952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247650</xdr:colOff>
      <xdr:row>7</xdr:row>
      <xdr:rowOff>90488</xdr:rowOff>
    </xdr:from>
    <xdr:to>
      <xdr:col>11</xdr:col>
      <xdr:colOff>485775</xdr:colOff>
      <xdr:row>9</xdr:row>
      <xdr:rowOff>52388</xdr:rowOff>
    </xdr:to>
    <xdr:sp macro="" textlink="">
      <xdr:nvSpPr>
        <xdr:cNvPr id="31" name="TextBox 30"/>
        <xdr:cNvSpPr txBox="1"/>
      </xdr:nvSpPr>
      <xdr:spPr>
        <a:xfrm>
          <a:off x="6076950" y="4471988"/>
          <a:ext cx="2381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d-ID" sz="1100"/>
            <a:t>D</a:t>
          </a:r>
        </a:p>
      </xdr:txBody>
    </xdr:sp>
    <xdr:clientData/>
  </xdr:twoCellAnchor>
  <xdr:twoCellAnchor>
    <xdr:from>
      <xdr:col>8</xdr:col>
      <xdr:colOff>20296</xdr:colOff>
      <xdr:row>9</xdr:row>
      <xdr:rowOff>171450</xdr:rowOff>
    </xdr:from>
    <xdr:to>
      <xdr:col>13</xdr:col>
      <xdr:colOff>561975</xdr:colOff>
      <xdr:row>10</xdr:row>
      <xdr:rowOff>47625</xdr:rowOff>
    </xdr:to>
    <xdr:sp macro="" textlink="">
      <xdr:nvSpPr>
        <xdr:cNvPr id="32" name="Freeform 31"/>
        <xdr:cNvSpPr/>
      </xdr:nvSpPr>
      <xdr:spPr>
        <a:xfrm>
          <a:off x="4020796" y="4933950"/>
          <a:ext cx="3589679" cy="66675"/>
        </a:xfrm>
        <a:custGeom>
          <a:avLst/>
          <a:gdLst>
            <a:gd name="connsiteX0" fmla="*/ 4242142 w 4242142"/>
            <a:gd name="connsiteY0" fmla="*/ 23813 h 63519"/>
            <a:gd name="connsiteX1" fmla="*/ 4204042 w 4242142"/>
            <a:gd name="connsiteY1" fmla="*/ 19050 h 63519"/>
            <a:gd name="connsiteX2" fmla="*/ 4156417 w 4242142"/>
            <a:gd name="connsiteY2" fmla="*/ 23813 h 63519"/>
            <a:gd name="connsiteX3" fmla="*/ 4094504 w 4242142"/>
            <a:gd name="connsiteY3" fmla="*/ 28575 h 63519"/>
            <a:gd name="connsiteX4" fmla="*/ 4004017 w 4242142"/>
            <a:gd name="connsiteY4" fmla="*/ 28575 h 63519"/>
            <a:gd name="connsiteX5" fmla="*/ 3989729 w 4242142"/>
            <a:gd name="connsiteY5" fmla="*/ 23813 h 63519"/>
            <a:gd name="connsiteX6" fmla="*/ 3961154 w 4242142"/>
            <a:gd name="connsiteY6" fmla="*/ 19050 h 63519"/>
            <a:gd name="connsiteX7" fmla="*/ 3932579 w 4242142"/>
            <a:gd name="connsiteY7" fmla="*/ 9525 h 63519"/>
            <a:gd name="connsiteX8" fmla="*/ 3918292 w 4242142"/>
            <a:gd name="connsiteY8" fmla="*/ 4763 h 63519"/>
            <a:gd name="connsiteX9" fmla="*/ 3837329 w 4242142"/>
            <a:gd name="connsiteY9" fmla="*/ 14288 h 63519"/>
            <a:gd name="connsiteX10" fmla="*/ 3808754 w 4242142"/>
            <a:gd name="connsiteY10" fmla="*/ 23813 h 63519"/>
            <a:gd name="connsiteX11" fmla="*/ 3794467 w 4242142"/>
            <a:gd name="connsiteY11" fmla="*/ 28575 h 63519"/>
            <a:gd name="connsiteX12" fmla="*/ 3780179 w 4242142"/>
            <a:gd name="connsiteY12" fmla="*/ 38100 h 63519"/>
            <a:gd name="connsiteX13" fmla="*/ 3765892 w 4242142"/>
            <a:gd name="connsiteY13" fmla="*/ 42863 h 63519"/>
            <a:gd name="connsiteX14" fmla="*/ 3642067 w 4242142"/>
            <a:gd name="connsiteY14" fmla="*/ 38100 h 63519"/>
            <a:gd name="connsiteX15" fmla="*/ 3584917 w 4242142"/>
            <a:gd name="connsiteY15" fmla="*/ 28575 h 63519"/>
            <a:gd name="connsiteX16" fmla="*/ 3565867 w 4242142"/>
            <a:gd name="connsiteY16" fmla="*/ 19050 h 63519"/>
            <a:gd name="connsiteX17" fmla="*/ 3546817 w 4242142"/>
            <a:gd name="connsiteY17" fmla="*/ 14288 h 63519"/>
            <a:gd name="connsiteX18" fmla="*/ 3532529 w 4242142"/>
            <a:gd name="connsiteY18" fmla="*/ 9525 h 63519"/>
            <a:gd name="connsiteX19" fmla="*/ 3451567 w 4242142"/>
            <a:gd name="connsiteY19" fmla="*/ 19050 h 63519"/>
            <a:gd name="connsiteX20" fmla="*/ 3422992 w 4242142"/>
            <a:gd name="connsiteY20" fmla="*/ 28575 h 63519"/>
            <a:gd name="connsiteX21" fmla="*/ 3408704 w 4242142"/>
            <a:gd name="connsiteY21" fmla="*/ 33338 h 63519"/>
            <a:gd name="connsiteX22" fmla="*/ 3370604 w 4242142"/>
            <a:gd name="connsiteY22" fmla="*/ 42863 h 63519"/>
            <a:gd name="connsiteX23" fmla="*/ 3213442 w 4242142"/>
            <a:gd name="connsiteY23" fmla="*/ 38100 h 63519"/>
            <a:gd name="connsiteX24" fmla="*/ 3146767 w 4242142"/>
            <a:gd name="connsiteY24" fmla="*/ 23813 h 63519"/>
            <a:gd name="connsiteX25" fmla="*/ 3094379 w 4242142"/>
            <a:gd name="connsiteY25" fmla="*/ 19050 h 63519"/>
            <a:gd name="connsiteX26" fmla="*/ 3075329 w 4242142"/>
            <a:gd name="connsiteY26" fmla="*/ 14288 h 63519"/>
            <a:gd name="connsiteX27" fmla="*/ 3061042 w 4242142"/>
            <a:gd name="connsiteY27" fmla="*/ 9525 h 63519"/>
            <a:gd name="connsiteX28" fmla="*/ 3027704 w 4242142"/>
            <a:gd name="connsiteY28" fmla="*/ 19050 h 63519"/>
            <a:gd name="connsiteX29" fmla="*/ 2999129 w 4242142"/>
            <a:gd name="connsiteY29" fmla="*/ 28575 h 63519"/>
            <a:gd name="connsiteX30" fmla="*/ 2970554 w 4242142"/>
            <a:gd name="connsiteY30" fmla="*/ 38100 h 63519"/>
            <a:gd name="connsiteX31" fmla="*/ 2899117 w 4242142"/>
            <a:gd name="connsiteY31" fmla="*/ 47625 h 63519"/>
            <a:gd name="connsiteX32" fmla="*/ 2827679 w 4242142"/>
            <a:gd name="connsiteY32" fmla="*/ 57150 h 63519"/>
            <a:gd name="connsiteX33" fmla="*/ 2746717 w 4242142"/>
            <a:gd name="connsiteY33" fmla="*/ 47625 h 63519"/>
            <a:gd name="connsiteX34" fmla="*/ 2727667 w 4242142"/>
            <a:gd name="connsiteY34" fmla="*/ 42863 h 63519"/>
            <a:gd name="connsiteX35" fmla="*/ 2713379 w 4242142"/>
            <a:gd name="connsiteY35" fmla="*/ 38100 h 63519"/>
            <a:gd name="connsiteX36" fmla="*/ 2656229 w 4242142"/>
            <a:gd name="connsiteY36" fmla="*/ 33338 h 63519"/>
            <a:gd name="connsiteX37" fmla="*/ 2565742 w 4242142"/>
            <a:gd name="connsiteY37" fmla="*/ 38100 h 63519"/>
            <a:gd name="connsiteX38" fmla="*/ 2527642 w 4242142"/>
            <a:gd name="connsiteY38" fmla="*/ 42863 h 63519"/>
            <a:gd name="connsiteX39" fmla="*/ 2380004 w 4242142"/>
            <a:gd name="connsiteY39" fmla="*/ 38100 h 63519"/>
            <a:gd name="connsiteX40" fmla="*/ 2279992 w 4242142"/>
            <a:gd name="connsiteY40" fmla="*/ 28575 h 63519"/>
            <a:gd name="connsiteX41" fmla="*/ 2251417 w 4242142"/>
            <a:gd name="connsiteY41" fmla="*/ 19050 h 63519"/>
            <a:gd name="connsiteX42" fmla="*/ 2189504 w 4242142"/>
            <a:gd name="connsiteY42" fmla="*/ 9525 h 63519"/>
            <a:gd name="connsiteX43" fmla="*/ 2099017 w 4242142"/>
            <a:gd name="connsiteY43" fmla="*/ 14288 h 63519"/>
            <a:gd name="connsiteX44" fmla="*/ 2056154 w 4242142"/>
            <a:gd name="connsiteY44" fmla="*/ 23813 h 63519"/>
            <a:gd name="connsiteX45" fmla="*/ 2022817 w 4242142"/>
            <a:gd name="connsiteY45" fmla="*/ 28575 h 63519"/>
            <a:gd name="connsiteX46" fmla="*/ 1975192 w 4242142"/>
            <a:gd name="connsiteY46" fmla="*/ 42863 h 63519"/>
            <a:gd name="connsiteX47" fmla="*/ 1956142 w 4242142"/>
            <a:gd name="connsiteY47" fmla="*/ 47625 h 63519"/>
            <a:gd name="connsiteX48" fmla="*/ 1941854 w 4242142"/>
            <a:gd name="connsiteY48" fmla="*/ 52388 h 63519"/>
            <a:gd name="connsiteX49" fmla="*/ 1903754 w 4242142"/>
            <a:gd name="connsiteY49" fmla="*/ 57150 h 63519"/>
            <a:gd name="connsiteX50" fmla="*/ 1651342 w 4242142"/>
            <a:gd name="connsiteY50" fmla="*/ 52388 h 63519"/>
            <a:gd name="connsiteX51" fmla="*/ 1627529 w 4242142"/>
            <a:gd name="connsiteY51" fmla="*/ 47625 h 63519"/>
            <a:gd name="connsiteX52" fmla="*/ 1598954 w 4242142"/>
            <a:gd name="connsiteY52" fmla="*/ 42863 h 63519"/>
            <a:gd name="connsiteX53" fmla="*/ 1570379 w 4242142"/>
            <a:gd name="connsiteY53" fmla="*/ 28575 h 63519"/>
            <a:gd name="connsiteX54" fmla="*/ 1556092 w 4242142"/>
            <a:gd name="connsiteY54" fmla="*/ 19050 h 63519"/>
            <a:gd name="connsiteX55" fmla="*/ 1522754 w 4242142"/>
            <a:gd name="connsiteY55" fmla="*/ 14288 h 63519"/>
            <a:gd name="connsiteX56" fmla="*/ 1494179 w 4242142"/>
            <a:gd name="connsiteY56" fmla="*/ 9525 h 63519"/>
            <a:gd name="connsiteX57" fmla="*/ 1379879 w 4242142"/>
            <a:gd name="connsiteY57" fmla="*/ 14288 h 63519"/>
            <a:gd name="connsiteX58" fmla="*/ 1365592 w 4242142"/>
            <a:gd name="connsiteY58" fmla="*/ 19050 h 63519"/>
            <a:gd name="connsiteX59" fmla="*/ 1327492 w 4242142"/>
            <a:gd name="connsiteY59" fmla="*/ 23813 h 63519"/>
            <a:gd name="connsiteX60" fmla="*/ 1313204 w 4242142"/>
            <a:gd name="connsiteY60" fmla="*/ 28575 h 63519"/>
            <a:gd name="connsiteX61" fmla="*/ 1294154 w 4242142"/>
            <a:gd name="connsiteY61" fmla="*/ 33338 h 63519"/>
            <a:gd name="connsiteX62" fmla="*/ 1275104 w 4242142"/>
            <a:gd name="connsiteY62" fmla="*/ 42863 h 63519"/>
            <a:gd name="connsiteX63" fmla="*/ 1237004 w 4242142"/>
            <a:gd name="connsiteY63" fmla="*/ 47625 h 63519"/>
            <a:gd name="connsiteX64" fmla="*/ 1113179 w 4242142"/>
            <a:gd name="connsiteY64" fmla="*/ 47625 h 63519"/>
            <a:gd name="connsiteX65" fmla="*/ 1098892 w 4242142"/>
            <a:gd name="connsiteY65" fmla="*/ 42863 h 63519"/>
            <a:gd name="connsiteX66" fmla="*/ 1056029 w 4242142"/>
            <a:gd name="connsiteY66" fmla="*/ 38100 h 63519"/>
            <a:gd name="connsiteX67" fmla="*/ 941729 w 4242142"/>
            <a:gd name="connsiteY67" fmla="*/ 28575 h 63519"/>
            <a:gd name="connsiteX68" fmla="*/ 908392 w 4242142"/>
            <a:gd name="connsiteY68" fmla="*/ 23813 h 63519"/>
            <a:gd name="connsiteX69" fmla="*/ 789329 w 4242142"/>
            <a:gd name="connsiteY69" fmla="*/ 28575 h 63519"/>
            <a:gd name="connsiteX70" fmla="*/ 694079 w 4242142"/>
            <a:gd name="connsiteY70" fmla="*/ 38100 h 63519"/>
            <a:gd name="connsiteX71" fmla="*/ 598829 w 4242142"/>
            <a:gd name="connsiteY71" fmla="*/ 28575 h 63519"/>
            <a:gd name="connsiteX72" fmla="*/ 579779 w 4242142"/>
            <a:gd name="connsiteY72" fmla="*/ 23813 h 63519"/>
            <a:gd name="connsiteX73" fmla="*/ 551204 w 4242142"/>
            <a:gd name="connsiteY73" fmla="*/ 9525 h 63519"/>
            <a:gd name="connsiteX74" fmla="*/ 517867 w 4242142"/>
            <a:gd name="connsiteY74" fmla="*/ 0 h 63519"/>
            <a:gd name="connsiteX75" fmla="*/ 470242 w 4242142"/>
            <a:gd name="connsiteY75" fmla="*/ 4763 h 63519"/>
            <a:gd name="connsiteX76" fmla="*/ 408329 w 4242142"/>
            <a:gd name="connsiteY76" fmla="*/ 23813 h 63519"/>
            <a:gd name="connsiteX77" fmla="*/ 374992 w 4242142"/>
            <a:gd name="connsiteY77" fmla="*/ 28575 h 63519"/>
            <a:gd name="connsiteX78" fmla="*/ 213067 w 4242142"/>
            <a:gd name="connsiteY78" fmla="*/ 33338 h 63519"/>
            <a:gd name="connsiteX79" fmla="*/ 198779 w 4242142"/>
            <a:gd name="connsiteY79" fmla="*/ 28575 h 63519"/>
            <a:gd name="connsiteX80" fmla="*/ 184492 w 4242142"/>
            <a:gd name="connsiteY80" fmla="*/ 19050 h 63519"/>
            <a:gd name="connsiteX81" fmla="*/ 155917 w 4242142"/>
            <a:gd name="connsiteY81" fmla="*/ 9525 h 63519"/>
            <a:gd name="connsiteX82" fmla="*/ 141629 w 4242142"/>
            <a:gd name="connsiteY82" fmla="*/ 4763 h 63519"/>
            <a:gd name="connsiteX83" fmla="*/ 70192 w 4242142"/>
            <a:gd name="connsiteY83" fmla="*/ 9525 h 63519"/>
            <a:gd name="connsiteX84" fmla="*/ 36854 w 4242142"/>
            <a:gd name="connsiteY84" fmla="*/ 19050 h 6351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</a:cxnLst>
          <a:rect l="l" t="t" r="r" b="b"/>
          <a:pathLst>
            <a:path w="4242142" h="63519">
              <a:moveTo>
                <a:pt x="4242142" y="23813"/>
              </a:moveTo>
              <a:cubicBezTo>
                <a:pt x="4229442" y="22225"/>
                <a:pt x="4216841" y="19050"/>
                <a:pt x="4204042" y="19050"/>
              </a:cubicBezTo>
              <a:cubicBezTo>
                <a:pt x="4188088" y="19050"/>
                <a:pt x="4172311" y="22431"/>
                <a:pt x="4156417" y="23813"/>
              </a:cubicBezTo>
              <a:cubicBezTo>
                <a:pt x="4135796" y="25606"/>
                <a:pt x="4115142" y="26988"/>
                <a:pt x="4094504" y="28575"/>
              </a:cubicBezTo>
              <a:cubicBezTo>
                <a:pt x="4057635" y="40866"/>
                <a:pt x="4077311" y="36290"/>
                <a:pt x="4004017" y="28575"/>
              </a:cubicBezTo>
              <a:cubicBezTo>
                <a:pt x="3999024" y="28049"/>
                <a:pt x="3994630" y="24902"/>
                <a:pt x="3989729" y="23813"/>
              </a:cubicBezTo>
              <a:cubicBezTo>
                <a:pt x="3980303" y="21718"/>
                <a:pt x="3970522" y="21392"/>
                <a:pt x="3961154" y="19050"/>
              </a:cubicBezTo>
              <a:cubicBezTo>
                <a:pt x="3951414" y="16615"/>
                <a:pt x="3942104" y="12700"/>
                <a:pt x="3932579" y="9525"/>
              </a:cubicBezTo>
              <a:lnTo>
                <a:pt x="3918292" y="4763"/>
              </a:lnTo>
              <a:cubicBezTo>
                <a:pt x="3877577" y="7895"/>
                <a:pt x="3867692" y="5179"/>
                <a:pt x="3837329" y="14288"/>
              </a:cubicBezTo>
              <a:cubicBezTo>
                <a:pt x="3827712" y="17173"/>
                <a:pt x="3818279" y="20638"/>
                <a:pt x="3808754" y="23813"/>
              </a:cubicBezTo>
              <a:lnTo>
                <a:pt x="3794467" y="28575"/>
              </a:lnTo>
              <a:cubicBezTo>
                <a:pt x="3789704" y="31750"/>
                <a:pt x="3785299" y="35540"/>
                <a:pt x="3780179" y="38100"/>
              </a:cubicBezTo>
              <a:cubicBezTo>
                <a:pt x="3775689" y="40345"/>
                <a:pt x="3770912" y="42863"/>
                <a:pt x="3765892" y="42863"/>
              </a:cubicBezTo>
              <a:cubicBezTo>
                <a:pt x="3724586" y="42863"/>
                <a:pt x="3683342" y="39688"/>
                <a:pt x="3642067" y="38100"/>
              </a:cubicBezTo>
              <a:cubicBezTo>
                <a:pt x="3628230" y="36371"/>
                <a:pt x="3600654" y="34476"/>
                <a:pt x="3584917" y="28575"/>
              </a:cubicBezTo>
              <a:cubicBezTo>
                <a:pt x="3578270" y="26082"/>
                <a:pt x="3572515" y="21543"/>
                <a:pt x="3565867" y="19050"/>
              </a:cubicBezTo>
              <a:cubicBezTo>
                <a:pt x="3559738" y="16752"/>
                <a:pt x="3553111" y="16086"/>
                <a:pt x="3546817" y="14288"/>
              </a:cubicBezTo>
              <a:cubicBezTo>
                <a:pt x="3541990" y="12909"/>
                <a:pt x="3537292" y="11113"/>
                <a:pt x="3532529" y="9525"/>
              </a:cubicBezTo>
              <a:cubicBezTo>
                <a:pt x="3514165" y="11195"/>
                <a:pt x="3473405" y="13591"/>
                <a:pt x="3451567" y="19050"/>
              </a:cubicBezTo>
              <a:cubicBezTo>
                <a:pt x="3441827" y="21485"/>
                <a:pt x="3432517" y="25400"/>
                <a:pt x="3422992" y="28575"/>
              </a:cubicBezTo>
              <a:lnTo>
                <a:pt x="3408704" y="33338"/>
              </a:lnTo>
              <a:cubicBezTo>
                <a:pt x="3396285" y="37478"/>
                <a:pt x="3370604" y="42863"/>
                <a:pt x="3370604" y="42863"/>
              </a:cubicBezTo>
              <a:lnTo>
                <a:pt x="3213442" y="38100"/>
              </a:lnTo>
              <a:cubicBezTo>
                <a:pt x="3178251" y="36383"/>
                <a:pt x="3177387" y="34020"/>
                <a:pt x="3146767" y="23813"/>
              </a:cubicBezTo>
              <a:cubicBezTo>
                <a:pt x="3130132" y="18268"/>
                <a:pt x="3111842" y="20638"/>
                <a:pt x="3094379" y="19050"/>
              </a:cubicBezTo>
              <a:cubicBezTo>
                <a:pt x="3088029" y="17463"/>
                <a:pt x="3081623" y="16086"/>
                <a:pt x="3075329" y="14288"/>
              </a:cubicBezTo>
              <a:cubicBezTo>
                <a:pt x="3070502" y="12909"/>
                <a:pt x="3066037" y="9026"/>
                <a:pt x="3061042" y="9525"/>
              </a:cubicBezTo>
              <a:cubicBezTo>
                <a:pt x="3049542" y="10675"/>
                <a:pt x="3038750" y="15651"/>
                <a:pt x="3027704" y="19050"/>
              </a:cubicBezTo>
              <a:cubicBezTo>
                <a:pt x="3018108" y="22003"/>
                <a:pt x="3008654" y="25400"/>
                <a:pt x="2999129" y="28575"/>
              </a:cubicBezTo>
              <a:lnTo>
                <a:pt x="2970554" y="38100"/>
              </a:lnTo>
              <a:cubicBezTo>
                <a:pt x="2946880" y="45990"/>
                <a:pt x="2924840" y="45287"/>
                <a:pt x="2899117" y="47625"/>
              </a:cubicBezTo>
              <a:cubicBezTo>
                <a:pt x="2873783" y="52692"/>
                <a:pt x="2855524" y="57150"/>
                <a:pt x="2827679" y="57150"/>
              </a:cubicBezTo>
              <a:cubicBezTo>
                <a:pt x="2807731" y="57150"/>
                <a:pt x="2769427" y="52167"/>
                <a:pt x="2746717" y="47625"/>
              </a:cubicBezTo>
              <a:cubicBezTo>
                <a:pt x="2740299" y="46341"/>
                <a:pt x="2733961" y="44661"/>
                <a:pt x="2727667" y="42863"/>
              </a:cubicBezTo>
              <a:cubicBezTo>
                <a:pt x="2722840" y="41484"/>
                <a:pt x="2718355" y="38764"/>
                <a:pt x="2713379" y="38100"/>
              </a:cubicBezTo>
              <a:cubicBezTo>
                <a:pt x="2694431" y="35574"/>
                <a:pt x="2675279" y="34925"/>
                <a:pt x="2656229" y="33338"/>
              </a:cubicBezTo>
              <a:cubicBezTo>
                <a:pt x="2626067" y="34925"/>
                <a:pt x="2595864" y="35869"/>
                <a:pt x="2565742" y="38100"/>
              </a:cubicBezTo>
              <a:cubicBezTo>
                <a:pt x="2552978" y="39045"/>
                <a:pt x="2540441" y="42863"/>
                <a:pt x="2527642" y="42863"/>
              </a:cubicBezTo>
              <a:cubicBezTo>
                <a:pt x="2478404" y="42863"/>
                <a:pt x="2429217" y="39688"/>
                <a:pt x="2380004" y="38100"/>
              </a:cubicBezTo>
              <a:cubicBezTo>
                <a:pt x="2371192" y="37366"/>
                <a:pt x="2294730" y="31523"/>
                <a:pt x="2279992" y="28575"/>
              </a:cubicBezTo>
              <a:cubicBezTo>
                <a:pt x="2270147" y="26606"/>
                <a:pt x="2261380" y="20295"/>
                <a:pt x="2251417" y="19050"/>
              </a:cubicBezTo>
              <a:cubicBezTo>
                <a:pt x="2205285" y="13284"/>
                <a:pt x="2225867" y="16798"/>
                <a:pt x="2189504" y="9525"/>
              </a:cubicBezTo>
              <a:cubicBezTo>
                <a:pt x="2159342" y="11113"/>
                <a:pt x="2129117" y="11780"/>
                <a:pt x="2099017" y="14288"/>
              </a:cubicBezTo>
              <a:cubicBezTo>
                <a:pt x="2081548" y="15744"/>
                <a:pt x="2072737" y="20798"/>
                <a:pt x="2056154" y="23813"/>
              </a:cubicBezTo>
              <a:cubicBezTo>
                <a:pt x="2045110" y="25821"/>
                <a:pt x="2033929" y="26988"/>
                <a:pt x="2022817" y="28575"/>
              </a:cubicBezTo>
              <a:cubicBezTo>
                <a:pt x="1992225" y="43871"/>
                <a:pt x="2014721" y="34957"/>
                <a:pt x="1975192" y="42863"/>
              </a:cubicBezTo>
              <a:cubicBezTo>
                <a:pt x="1968774" y="44147"/>
                <a:pt x="1962436" y="45827"/>
                <a:pt x="1956142" y="47625"/>
              </a:cubicBezTo>
              <a:cubicBezTo>
                <a:pt x="1951315" y="49004"/>
                <a:pt x="1946793" y="51490"/>
                <a:pt x="1941854" y="52388"/>
              </a:cubicBezTo>
              <a:cubicBezTo>
                <a:pt x="1929262" y="54678"/>
                <a:pt x="1916454" y="55563"/>
                <a:pt x="1903754" y="57150"/>
              </a:cubicBezTo>
              <a:lnTo>
                <a:pt x="1651342" y="52388"/>
              </a:lnTo>
              <a:cubicBezTo>
                <a:pt x="1643252" y="52109"/>
                <a:pt x="1635493" y="49073"/>
                <a:pt x="1627529" y="47625"/>
              </a:cubicBezTo>
              <a:cubicBezTo>
                <a:pt x="1618028" y="45898"/>
                <a:pt x="1608479" y="44450"/>
                <a:pt x="1598954" y="42863"/>
              </a:cubicBezTo>
              <a:cubicBezTo>
                <a:pt x="1558011" y="15567"/>
                <a:pt x="1609813" y="48293"/>
                <a:pt x="1570379" y="28575"/>
              </a:cubicBezTo>
              <a:cubicBezTo>
                <a:pt x="1565260" y="26015"/>
                <a:pt x="1561574" y="20695"/>
                <a:pt x="1556092" y="19050"/>
              </a:cubicBezTo>
              <a:cubicBezTo>
                <a:pt x="1545340" y="15824"/>
                <a:pt x="1533849" y="15995"/>
                <a:pt x="1522754" y="14288"/>
              </a:cubicBezTo>
              <a:cubicBezTo>
                <a:pt x="1513210" y="12820"/>
                <a:pt x="1503704" y="11113"/>
                <a:pt x="1494179" y="9525"/>
              </a:cubicBezTo>
              <a:cubicBezTo>
                <a:pt x="1456079" y="11113"/>
                <a:pt x="1417908" y="11471"/>
                <a:pt x="1379879" y="14288"/>
              </a:cubicBezTo>
              <a:cubicBezTo>
                <a:pt x="1374873" y="14659"/>
                <a:pt x="1370531" y="18152"/>
                <a:pt x="1365592" y="19050"/>
              </a:cubicBezTo>
              <a:cubicBezTo>
                <a:pt x="1353000" y="21340"/>
                <a:pt x="1340192" y="22225"/>
                <a:pt x="1327492" y="23813"/>
              </a:cubicBezTo>
              <a:cubicBezTo>
                <a:pt x="1322729" y="25400"/>
                <a:pt x="1318031" y="27196"/>
                <a:pt x="1313204" y="28575"/>
              </a:cubicBezTo>
              <a:cubicBezTo>
                <a:pt x="1306910" y="30373"/>
                <a:pt x="1300283" y="31040"/>
                <a:pt x="1294154" y="33338"/>
              </a:cubicBezTo>
              <a:cubicBezTo>
                <a:pt x="1287507" y="35831"/>
                <a:pt x="1281992" y="41141"/>
                <a:pt x="1275104" y="42863"/>
              </a:cubicBezTo>
              <a:cubicBezTo>
                <a:pt x="1262687" y="45967"/>
                <a:pt x="1249704" y="46038"/>
                <a:pt x="1237004" y="47625"/>
              </a:cubicBezTo>
              <a:cubicBezTo>
                <a:pt x="1189328" y="63519"/>
                <a:pt x="1218396" y="55719"/>
                <a:pt x="1113179" y="47625"/>
              </a:cubicBezTo>
              <a:cubicBezTo>
                <a:pt x="1108174" y="47240"/>
                <a:pt x="1103844" y="43688"/>
                <a:pt x="1098892" y="42863"/>
              </a:cubicBezTo>
              <a:cubicBezTo>
                <a:pt x="1084712" y="40500"/>
                <a:pt x="1070317" y="39688"/>
                <a:pt x="1056029" y="38100"/>
              </a:cubicBezTo>
              <a:cubicBezTo>
                <a:pt x="1003271" y="24912"/>
                <a:pt x="1057444" y="37147"/>
                <a:pt x="941729" y="28575"/>
              </a:cubicBezTo>
              <a:cubicBezTo>
                <a:pt x="930535" y="27746"/>
                <a:pt x="919504" y="25400"/>
                <a:pt x="908392" y="23813"/>
              </a:cubicBezTo>
              <a:lnTo>
                <a:pt x="789329" y="28575"/>
              </a:lnTo>
              <a:cubicBezTo>
                <a:pt x="765096" y="29921"/>
                <a:pt x="719550" y="35270"/>
                <a:pt x="694079" y="38100"/>
              </a:cubicBezTo>
              <a:cubicBezTo>
                <a:pt x="657824" y="35311"/>
                <a:pt x="632672" y="34728"/>
                <a:pt x="598829" y="28575"/>
              </a:cubicBezTo>
              <a:cubicBezTo>
                <a:pt x="592389" y="27404"/>
                <a:pt x="586073" y="25611"/>
                <a:pt x="579779" y="23813"/>
              </a:cubicBezTo>
              <a:cubicBezTo>
                <a:pt x="551852" y="15834"/>
                <a:pt x="579031" y="23438"/>
                <a:pt x="551204" y="9525"/>
              </a:cubicBezTo>
              <a:cubicBezTo>
                <a:pt x="544375" y="6110"/>
                <a:pt x="523966" y="1525"/>
                <a:pt x="517867" y="0"/>
              </a:cubicBezTo>
              <a:cubicBezTo>
                <a:pt x="501992" y="1588"/>
                <a:pt x="485979" y="2140"/>
                <a:pt x="470242" y="4763"/>
              </a:cubicBezTo>
              <a:cubicBezTo>
                <a:pt x="371093" y="21288"/>
                <a:pt x="478749" y="6209"/>
                <a:pt x="408329" y="23813"/>
              </a:cubicBezTo>
              <a:cubicBezTo>
                <a:pt x="397439" y="26535"/>
                <a:pt x="386104" y="26988"/>
                <a:pt x="374992" y="28575"/>
              </a:cubicBezTo>
              <a:cubicBezTo>
                <a:pt x="304221" y="52165"/>
                <a:pt x="356451" y="38458"/>
                <a:pt x="213067" y="33338"/>
              </a:cubicBezTo>
              <a:cubicBezTo>
                <a:pt x="208304" y="31750"/>
                <a:pt x="203269" y="30820"/>
                <a:pt x="198779" y="28575"/>
              </a:cubicBezTo>
              <a:cubicBezTo>
                <a:pt x="193660" y="26015"/>
                <a:pt x="189722" y="21375"/>
                <a:pt x="184492" y="19050"/>
              </a:cubicBezTo>
              <a:cubicBezTo>
                <a:pt x="175317" y="14972"/>
                <a:pt x="165442" y="12700"/>
                <a:pt x="155917" y="9525"/>
              </a:cubicBezTo>
              <a:lnTo>
                <a:pt x="141629" y="4763"/>
              </a:lnTo>
              <a:cubicBezTo>
                <a:pt x="117817" y="6350"/>
                <a:pt x="93817" y="6150"/>
                <a:pt x="70192" y="9525"/>
              </a:cubicBezTo>
              <a:cubicBezTo>
                <a:pt x="0" y="19552"/>
                <a:pt x="58000" y="19050"/>
                <a:pt x="36854" y="19050"/>
              </a:cubicBezTo>
            </a:path>
          </a:pathLst>
        </a:custGeom>
        <a:ln w="1905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431093</xdr:colOff>
      <xdr:row>10</xdr:row>
      <xdr:rowOff>12365</xdr:rowOff>
    </xdr:from>
    <xdr:to>
      <xdr:col>10</xdr:col>
      <xdr:colOff>438150</xdr:colOff>
      <xdr:row>14</xdr:row>
      <xdr:rowOff>4763</xdr:rowOff>
    </xdr:to>
    <xdr:cxnSp macro="">
      <xdr:nvCxnSpPr>
        <xdr:cNvPr id="34" name="Straight Arrow Connector 33"/>
        <xdr:cNvCxnSpPr/>
      </xdr:nvCxnSpPr>
      <xdr:spPr>
        <a:xfrm>
          <a:off x="5155493" y="2307890"/>
          <a:ext cx="7057" cy="75439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11</xdr:row>
      <xdr:rowOff>80963</xdr:rowOff>
    </xdr:from>
    <xdr:to>
      <xdr:col>10</xdr:col>
      <xdr:colOff>352425</xdr:colOff>
      <xdr:row>12</xdr:row>
      <xdr:rowOff>157163</xdr:rowOff>
    </xdr:to>
    <xdr:sp macro="" textlink="">
      <xdr:nvSpPr>
        <xdr:cNvPr id="35" name="TextBox 34"/>
        <xdr:cNvSpPr txBox="1"/>
      </xdr:nvSpPr>
      <xdr:spPr>
        <a:xfrm>
          <a:off x="5362575" y="5224463"/>
          <a:ext cx="2095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d-ID" sz="1100"/>
            <a:t>h</a:t>
          </a:r>
        </a:p>
      </xdr:txBody>
    </xdr:sp>
    <xdr:clientData/>
  </xdr:twoCellAnchor>
  <xdr:twoCellAnchor>
    <xdr:from>
      <xdr:col>6</xdr:col>
      <xdr:colOff>9525</xdr:colOff>
      <xdr:row>21</xdr:row>
      <xdr:rowOff>9524</xdr:rowOff>
    </xdr:from>
    <xdr:to>
      <xdr:col>15</xdr:col>
      <xdr:colOff>0</xdr:colOff>
      <xdr:row>43</xdr:row>
      <xdr:rowOff>190499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44"/>
  <sheetViews>
    <sheetView tabSelected="1" workbookViewId="0">
      <selection activeCell="A19" sqref="A19"/>
    </sheetView>
  </sheetViews>
  <sheetFormatPr defaultRowHeight="15"/>
  <cols>
    <col min="1" max="1" width="15.28515625" customWidth="1"/>
    <col min="2" max="2" width="7.7109375" customWidth="1"/>
    <col min="3" max="3" width="10.28515625" customWidth="1"/>
    <col min="4" max="4" width="10.140625" customWidth="1"/>
  </cols>
  <sheetData>
    <row r="1" spans="1:12" s="1" customFormat="1" ht="18">
      <c r="A1" s="50" t="s">
        <v>34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2" s="1" customFormat="1" ht="12.75">
      <c r="A2" s="3"/>
    </row>
    <row r="3" spans="1:12" s="1" customFormat="1" ht="12.75">
      <c r="A3" s="11" t="s">
        <v>8</v>
      </c>
    </row>
    <row r="5" spans="1:12">
      <c r="A5" t="s">
        <v>20</v>
      </c>
      <c r="B5" t="s">
        <v>2</v>
      </c>
      <c r="C5" s="12">
        <v>102</v>
      </c>
      <c r="D5" t="s">
        <v>9</v>
      </c>
      <c r="E5" s="1" t="str">
        <f>IF(C5&gt;(C8*2),"Depth must not bigger than 2x Radius","by dipstick, sight glass scale, etc")</f>
        <v>by dipstick, sight glass scale, etc</v>
      </c>
    </row>
    <row r="6" spans="1:12">
      <c r="A6" t="s">
        <v>4</v>
      </c>
      <c r="B6" t="s">
        <v>1</v>
      </c>
      <c r="C6" s="12">
        <v>25</v>
      </c>
      <c r="D6" t="s">
        <v>9</v>
      </c>
      <c r="E6" t="s">
        <v>21</v>
      </c>
    </row>
    <row r="7" spans="1:12">
      <c r="A7" t="s">
        <v>5</v>
      </c>
      <c r="B7" t="s">
        <v>3</v>
      </c>
      <c r="C7" s="12">
        <v>450</v>
      </c>
      <c r="D7" t="s">
        <v>9</v>
      </c>
    </row>
    <row r="8" spans="1:12">
      <c r="A8" t="s">
        <v>6</v>
      </c>
      <c r="B8" t="s">
        <v>0</v>
      </c>
      <c r="C8" s="12">
        <v>60</v>
      </c>
      <c r="D8" t="s">
        <v>9</v>
      </c>
    </row>
    <row r="9" spans="1:12" ht="17.25">
      <c r="A9" s="4" t="s">
        <v>7</v>
      </c>
      <c r="B9" s="2"/>
      <c r="C9" s="22">
        <f>(C8*C8*ACOS((C8-C5)/C8)-((C8-C5)*(((2*C8*C5)-(C5*C5))^(1/2))))*C7+(22/7*C6*(3*C8-C5)*C5*C5/3/C8)</f>
        <v>4964903.4062853409</v>
      </c>
      <c r="D9" t="s">
        <v>10</v>
      </c>
      <c r="H9" s="5"/>
    </row>
    <row r="12" spans="1:12">
      <c r="A12" t="s">
        <v>22</v>
      </c>
    </row>
    <row r="16" spans="1:12">
      <c r="K16" s="51" t="s">
        <v>3</v>
      </c>
      <c r="L16" s="51"/>
    </row>
    <row r="17" spans="1:9">
      <c r="A17" s="6"/>
      <c r="B17" s="6"/>
      <c r="C17" s="6"/>
      <c r="D17" s="6"/>
      <c r="E17" s="6"/>
      <c r="F17" s="6"/>
    </row>
    <row r="18" spans="1:9">
      <c r="A18" s="3" t="s">
        <v>17</v>
      </c>
      <c r="B18" s="7"/>
      <c r="C18" s="25">
        <v>120</v>
      </c>
      <c r="D18" s="9" t="s">
        <v>9</v>
      </c>
      <c r="E18" s="1" t="str">
        <f>IF(C18&gt;(C8*2),"Depth must not bigger than 2x Radius","by dipstick, sight glass scale, etc")</f>
        <v>by dipstick, sight glass scale, etc</v>
      </c>
      <c r="F18" s="9"/>
    </row>
    <row r="19" spans="1:9">
      <c r="A19" s="3" t="s">
        <v>18</v>
      </c>
      <c r="B19" s="10"/>
      <c r="C19" s="8"/>
      <c r="D19" s="9"/>
      <c r="E19" s="9"/>
      <c r="F19" s="9"/>
    </row>
    <row r="20" spans="1:9" s="1" customFormat="1" ht="12.75">
      <c r="A20" s="1" t="s">
        <v>32</v>
      </c>
      <c r="B20" s="2"/>
      <c r="C20" s="23"/>
      <c r="H20" s="48"/>
      <c r="I20" s="48"/>
    </row>
    <row r="21" spans="1:9">
      <c r="A21" s="24" t="s">
        <v>19</v>
      </c>
      <c r="B21" s="6"/>
      <c r="C21" s="6"/>
      <c r="D21" s="6"/>
      <c r="E21" s="6"/>
      <c r="F21" s="6"/>
    </row>
    <row r="22" spans="1:9">
      <c r="A22" s="6"/>
      <c r="B22" s="52" t="s">
        <v>11</v>
      </c>
      <c r="C22" s="52"/>
      <c r="D22" s="53" t="s">
        <v>12</v>
      </c>
      <c r="E22" s="53"/>
      <c r="F22" s="53"/>
    </row>
    <row r="23" spans="1:9">
      <c r="B23" s="13" t="s">
        <v>13</v>
      </c>
      <c r="C23" s="13" t="s">
        <v>9</v>
      </c>
      <c r="D23" s="14" t="s">
        <v>14</v>
      </c>
      <c r="E23" s="15" t="s">
        <v>15</v>
      </c>
      <c r="F23" s="16" t="s">
        <v>16</v>
      </c>
    </row>
    <row r="24" spans="1:9">
      <c r="B24" s="17">
        <v>0</v>
      </c>
      <c r="C24" s="18">
        <f>B24/100*C$18</f>
        <v>0</v>
      </c>
      <c r="D24" s="19">
        <f t="shared" ref="D24:D44" si="0">(C$8*C$8*ACOS((C$8-C24)/C$8)-((C$8-C24)*(((2*C$8*C24)-(C24*C24))^(1/2))))*C$7+(22/7*C$6*(3*C$8-C24)*C24*C24/3/C$8)</f>
        <v>0</v>
      </c>
      <c r="E24" s="20">
        <f>D24/1000</f>
        <v>0</v>
      </c>
      <c r="F24" s="21">
        <f>D24/D$44*100</f>
        <v>0</v>
      </c>
    </row>
    <row r="25" spans="1:9">
      <c r="B25" s="17">
        <v>5</v>
      </c>
      <c r="C25" s="18">
        <f>B25/100*C$18</f>
        <v>6</v>
      </c>
      <c r="D25" s="19">
        <f t="shared" si="0"/>
        <v>97870.254856000523</v>
      </c>
      <c r="E25" s="20">
        <f>D25/1000</f>
        <v>97.870254856000528</v>
      </c>
      <c r="F25" s="21">
        <f>D25/D$44*100</f>
        <v>1.7903566059175753</v>
      </c>
    </row>
    <row r="26" spans="1:9">
      <c r="B26" s="17">
        <v>10</v>
      </c>
      <c r="C26" s="18">
        <f t="shared" ref="C26:C44" si="1">B26/100*C$18</f>
        <v>12</v>
      </c>
      <c r="D26" s="19">
        <f t="shared" si="0"/>
        <v>275431.79624512052</v>
      </c>
      <c r="E26" s="20">
        <f t="shared" ref="E26:E44" si="2">D26/1000</f>
        <v>275.43179624512055</v>
      </c>
      <c r="F26" s="21">
        <f t="shared" ref="F26:F44" si="3">D26/D$44*100</f>
        <v>5.0385189720077799</v>
      </c>
    </row>
    <row r="27" spans="1:9">
      <c r="B27" s="17">
        <v>15</v>
      </c>
      <c r="C27" s="18">
        <f t="shared" si="1"/>
        <v>18</v>
      </c>
      <c r="D27" s="19">
        <f t="shared" si="0"/>
        <v>501619.54967298178</v>
      </c>
      <c r="E27" s="20">
        <f t="shared" si="2"/>
        <v>501.6195496729818</v>
      </c>
      <c r="F27" s="21">
        <f t="shared" si="3"/>
        <v>9.1762086012322293</v>
      </c>
    </row>
    <row r="28" spans="1:9">
      <c r="B28" s="17">
        <v>20</v>
      </c>
      <c r="C28" s="18">
        <f t="shared" si="1"/>
        <v>24</v>
      </c>
      <c r="D28" s="19">
        <f t="shared" si="0"/>
        <v>763841.11030546878</v>
      </c>
      <c r="E28" s="20">
        <f t="shared" si="2"/>
        <v>763.84111030546876</v>
      </c>
      <c r="F28" s="21">
        <f t="shared" si="3"/>
        <v>13.973070568978555</v>
      </c>
    </row>
    <row r="29" spans="1:9">
      <c r="B29" s="17">
        <v>25</v>
      </c>
      <c r="C29" s="18">
        <f t="shared" si="1"/>
        <v>30</v>
      </c>
      <c r="D29" s="19">
        <f t="shared" si="0"/>
        <v>1053908.0273016645</v>
      </c>
      <c r="E29" s="20">
        <f t="shared" si="2"/>
        <v>1053.9080273016646</v>
      </c>
      <c r="F29" s="21">
        <f t="shared" si="3"/>
        <v>19.279312202520636</v>
      </c>
    </row>
    <row r="30" spans="1:9">
      <c r="B30" s="17">
        <v>30</v>
      </c>
      <c r="C30" s="18">
        <f t="shared" si="1"/>
        <v>36</v>
      </c>
      <c r="D30" s="19">
        <f t="shared" si="0"/>
        <v>1365593.8058549818</v>
      </c>
      <c r="E30" s="20">
        <f t="shared" si="2"/>
        <v>1365.5938058549818</v>
      </c>
      <c r="F30" s="21">
        <f t="shared" si="3"/>
        <v>24.981031212290649</v>
      </c>
    </row>
    <row r="31" spans="1:9">
      <c r="B31" s="17">
        <v>35</v>
      </c>
      <c r="C31" s="18">
        <f t="shared" si="1"/>
        <v>42</v>
      </c>
      <c r="D31" s="19">
        <f t="shared" si="0"/>
        <v>1693733.4980141527</v>
      </c>
      <c r="E31" s="20">
        <f t="shared" si="2"/>
        <v>1693.7334980141527</v>
      </c>
      <c r="F31" s="21">
        <f t="shared" si="3"/>
        <v>30.98374435925567</v>
      </c>
    </row>
    <row r="32" spans="1:9">
      <c r="B32" s="17">
        <v>40</v>
      </c>
      <c r="C32" s="18">
        <f t="shared" si="1"/>
        <v>48</v>
      </c>
      <c r="D32" s="19">
        <f t="shared" si="0"/>
        <v>2033790.6327769822</v>
      </c>
      <c r="E32" s="20">
        <f t="shared" si="2"/>
        <v>2033.7906327769822</v>
      </c>
      <c r="F32" s="21">
        <f t="shared" si="3"/>
        <v>37.204465236173945</v>
      </c>
    </row>
    <row r="33" spans="2:6">
      <c r="B33" s="17">
        <v>45</v>
      </c>
      <c r="C33" s="18">
        <f t="shared" si="1"/>
        <v>54</v>
      </c>
      <c r="D33" s="19">
        <f t="shared" si="0"/>
        <v>2381610.8623147337</v>
      </c>
      <c r="E33" s="20">
        <f t="shared" si="2"/>
        <v>2381.6108623147338</v>
      </c>
      <c r="F33" s="21">
        <f t="shared" si="3"/>
        <v>43.56719767761809</v>
      </c>
    </row>
    <row r="34" spans="2:6">
      <c r="B34" s="17">
        <v>50</v>
      </c>
      <c r="C34" s="18">
        <f t="shared" si="1"/>
        <v>60</v>
      </c>
      <c r="D34" s="19">
        <f t="shared" si="0"/>
        <v>2733261.4779791608</v>
      </c>
      <c r="E34" s="20">
        <f t="shared" si="2"/>
        <v>2733.2614779791606</v>
      </c>
      <c r="F34" s="21">
        <f t="shared" si="3"/>
        <v>50</v>
      </c>
    </row>
    <row r="35" spans="2:6">
      <c r="B35" s="17">
        <v>55</v>
      </c>
      <c r="C35" s="18">
        <f t="shared" si="1"/>
        <v>66</v>
      </c>
      <c r="D35" s="19">
        <f t="shared" si="0"/>
        <v>3084912.0936435889</v>
      </c>
      <c r="E35" s="20">
        <f t="shared" si="2"/>
        <v>3084.9120936435888</v>
      </c>
      <c r="F35" s="21">
        <f t="shared" si="3"/>
        <v>56.432802322381924</v>
      </c>
    </row>
    <row r="36" spans="2:6">
      <c r="B36" s="17">
        <v>60</v>
      </c>
      <c r="C36" s="18">
        <f t="shared" si="1"/>
        <v>72</v>
      </c>
      <c r="D36" s="19">
        <f t="shared" si="0"/>
        <v>3432732.3231813395</v>
      </c>
      <c r="E36" s="20">
        <f t="shared" si="2"/>
        <v>3432.7323231813393</v>
      </c>
      <c r="F36" s="21">
        <f t="shared" si="3"/>
        <v>62.795534763826055</v>
      </c>
    </row>
    <row r="37" spans="2:6">
      <c r="B37" s="17">
        <v>65</v>
      </c>
      <c r="C37" s="18">
        <f t="shared" si="1"/>
        <v>78</v>
      </c>
      <c r="D37" s="19">
        <f t="shared" si="0"/>
        <v>3772789.4579441692</v>
      </c>
      <c r="E37" s="20">
        <f t="shared" si="2"/>
        <v>3772.789457944169</v>
      </c>
      <c r="F37" s="21">
        <f t="shared" si="3"/>
        <v>69.016255640744333</v>
      </c>
    </row>
    <row r="38" spans="2:6">
      <c r="B38" s="17">
        <v>70</v>
      </c>
      <c r="C38" s="18">
        <f t="shared" si="1"/>
        <v>84</v>
      </c>
      <c r="D38" s="19">
        <f t="shared" si="0"/>
        <v>4100929.1501033404</v>
      </c>
      <c r="E38" s="20">
        <f t="shared" si="2"/>
        <v>4100.9291501033404</v>
      </c>
      <c r="F38" s="21">
        <f t="shared" si="3"/>
        <v>75.018968787709355</v>
      </c>
    </row>
    <row r="39" spans="2:6">
      <c r="B39" s="17">
        <v>75</v>
      </c>
      <c r="C39" s="18">
        <f t="shared" si="1"/>
        <v>90</v>
      </c>
      <c r="D39" s="19">
        <f t="shared" si="0"/>
        <v>4412614.9286566582</v>
      </c>
      <c r="E39" s="20">
        <f t="shared" si="2"/>
        <v>4412.6149286566579</v>
      </c>
      <c r="F39" s="21">
        <f t="shared" si="3"/>
        <v>80.720687797479385</v>
      </c>
    </row>
    <row r="40" spans="2:6">
      <c r="B40" s="17">
        <v>80</v>
      </c>
      <c r="C40" s="18">
        <f t="shared" si="1"/>
        <v>96</v>
      </c>
      <c r="D40" s="19">
        <f t="shared" si="0"/>
        <v>4702681.8456528531</v>
      </c>
      <c r="E40" s="20">
        <f t="shared" si="2"/>
        <v>4702.6818456528536</v>
      </c>
      <c r="F40" s="21">
        <f t="shared" si="3"/>
        <v>86.026929431021443</v>
      </c>
    </row>
    <row r="41" spans="2:6">
      <c r="B41" s="17">
        <v>85</v>
      </c>
      <c r="C41" s="18">
        <f t="shared" si="1"/>
        <v>102</v>
      </c>
      <c r="D41" s="19">
        <f t="shared" si="0"/>
        <v>4964903.4062853409</v>
      </c>
      <c r="E41" s="20">
        <f t="shared" si="2"/>
        <v>4964.9034062853407</v>
      </c>
      <c r="F41" s="21">
        <f t="shared" si="3"/>
        <v>90.823791398767796</v>
      </c>
    </row>
    <row r="42" spans="2:6">
      <c r="B42" s="17">
        <v>90</v>
      </c>
      <c r="C42" s="18">
        <f t="shared" si="1"/>
        <v>108</v>
      </c>
      <c r="D42" s="19">
        <f t="shared" si="0"/>
        <v>5191091.1597132012</v>
      </c>
      <c r="E42" s="20">
        <f t="shared" si="2"/>
        <v>5191.0911597132008</v>
      </c>
      <c r="F42" s="21">
        <f t="shared" si="3"/>
        <v>94.961481027992221</v>
      </c>
    </row>
    <row r="43" spans="2:6">
      <c r="B43" s="17">
        <v>95</v>
      </c>
      <c r="C43" s="18">
        <f t="shared" si="1"/>
        <v>114</v>
      </c>
      <c r="D43" s="19">
        <f t="shared" si="0"/>
        <v>5368652.701102321</v>
      </c>
      <c r="E43" s="20">
        <f t="shared" si="2"/>
        <v>5368.6527011023209</v>
      </c>
      <c r="F43" s="21">
        <f t="shared" si="3"/>
        <v>98.20964339408242</v>
      </c>
    </row>
    <row r="44" spans="2:6">
      <c r="B44" s="17">
        <v>100</v>
      </c>
      <c r="C44" s="18">
        <f t="shared" si="1"/>
        <v>120</v>
      </c>
      <c r="D44" s="19">
        <f t="shared" si="0"/>
        <v>5466522.9559583217</v>
      </c>
      <c r="E44" s="20">
        <f t="shared" si="2"/>
        <v>5466.5229559583213</v>
      </c>
      <c r="F44" s="21">
        <f t="shared" si="3"/>
        <v>100</v>
      </c>
    </row>
  </sheetData>
  <mergeCells count="4">
    <mergeCell ref="A1:L1"/>
    <mergeCell ref="K16:L16"/>
    <mergeCell ref="B22:C22"/>
    <mergeCell ref="D22:F22"/>
  </mergeCells>
  <conditionalFormatting sqref="E5">
    <cfRule type="containsText" dxfId="6" priority="2" stopIfTrue="1" operator="containsText" text="Depth must not bigger than 2x Radius">
      <formula>NOT(ISERROR(SEARCH("Depth must not bigger than 2x Radius",E5)))</formula>
    </cfRule>
  </conditionalFormatting>
  <conditionalFormatting sqref="E18">
    <cfRule type="containsText" dxfId="5" priority="1" stopIfTrue="1" operator="containsText" text="Depth must not bigger than 2x Radius">
      <formula>NOT(ISERROR(SEARCH("Depth must not bigger than 2x Radius",E18)))</formula>
    </cfRule>
  </conditionalFormatting>
  <pageMargins left="0.7" right="0.7" top="0.75" bottom="0.75" header="0.3" footer="0.3"/>
  <pageSetup paperSize="9" scale="58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44"/>
  <sheetViews>
    <sheetView workbookViewId="0">
      <selection activeCell="A20" sqref="A20"/>
    </sheetView>
  </sheetViews>
  <sheetFormatPr defaultRowHeight="15"/>
  <cols>
    <col min="1" max="1" width="16.28515625" style="26" customWidth="1"/>
    <col min="2" max="2" width="12.140625" style="26" customWidth="1"/>
    <col min="3" max="3" width="10.28515625" style="26" customWidth="1"/>
    <col min="4" max="4" width="10.85546875" style="26" customWidth="1"/>
    <col min="5" max="16384" width="9.140625" style="26"/>
  </cols>
  <sheetData>
    <row r="1" spans="1:12" ht="18.75">
      <c r="A1" s="55" t="s">
        <v>35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</row>
    <row r="2" spans="1:12">
      <c r="A2" s="30"/>
    </row>
    <row r="3" spans="1:12">
      <c r="A3" s="31" t="s">
        <v>36</v>
      </c>
    </row>
    <row r="5" spans="1:12">
      <c r="A5" s="26" t="s">
        <v>23</v>
      </c>
      <c r="B5" s="26" t="s">
        <v>2</v>
      </c>
      <c r="C5" s="27">
        <v>120</v>
      </c>
      <c r="D5" s="26" t="s">
        <v>9</v>
      </c>
      <c r="E5" s="26" t="str">
        <f>IF(C5&gt;(C8*2),"Kedalaman tidak boleh melebihi 2x Radius","dengan tongkat ukur, selang penduga, dll")</f>
        <v>dengan tongkat ukur, selang penduga, dll</v>
      </c>
    </row>
    <row r="6" spans="1:12">
      <c r="A6" s="26" t="s">
        <v>24</v>
      </c>
      <c r="B6" s="26" t="s">
        <v>1</v>
      </c>
      <c r="C6" s="27">
        <v>25</v>
      </c>
      <c r="D6" s="26" t="s">
        <v>9</v>
      </c>
      <c r="E6" s="26" t="s">
        <v>28</v>
      </c>
    </row>
    <row r="7" spans="1:12">
      <c r="A7" s="26" t="s">
        <v>25</v>
      </c>
      <c r="B7" s="26" t="s">
        <v>3</v>
      </c>
      <c r="C7" s="27">
        <v>450</v>
      </c>
      <c r="D7" s="26" t="s">
        <v>9</v>
      </c>
    </row>
    <row r="8" spans="1:12">
      <c r="A8" s="26" t="s">
        <v>26</v>
      </c>
      <c r="B8" s="26" t="s">
        <v>0</v>
      </c>
      <c r="C8" s="27">
        <v>60</v>
      </c>
      <c r="D8" s="26" t="s">
        <v>9</v>
      </c>
    </row>
    <row r="9" spans="1:12" ht="17.25">
      <c r="A9" s="32" t="s">
        <v>27</v>
      </c>
      <c r="B9" s="33"/>
      <c r="C9" s="34">
        <f>(C8*C8*ACOS((C8-C5)/C8)-((C8-C5)*(((2*C8*C5)-(C5*C5))^(1/2))))*C7+(22/7*C6*(3*C8-C5)*C5*C5/3/C8)</f>
        <v>5466522.9559583217</v>
      </c>
      <c r="D9" s="26" t="s">
        <v>10</v>
      </c>
      <c r="H9" s="28"/>
    </row>
    <row r="12" spans="1:12">
      <c r="A12" s="26" t="s">
        <v>29</v>
      </c>
    </row>
    <row r="16" spans="1:12">
      <c r="K16" s="54" t="s">
        <v>3</v>
      </c>
      <c r="L16" s="54"/>
    </row>
    <row r="17" spans="1:9">
      <c r="A17" s="29"/>
      <c r="B17" s="29"/>
      <c r="C17" s="29"/>
      <c r="D17" s="29"/>
      <c r="E17" s="29"/>
      <c r="F17" s="29"/>
    </row>
    <row r="18" spans="1:9">
      <c r="A18" s="30" t="s">
        <v>33</v>
      </c>
      <c r="B18" s="29"/>
      <c r="C18" s="35">
        <v>120</v>
      </c>
      <c r="D18" s="36" t="s">
        <v>9</v>
      </c>
      <c r="E18" s="26" t="str">
        <f>IF(C18&gt;(C8*2),"Kedalaman tidak boleh melebihi 2x Radius","dengan tongkat ukur, selang penduga, dll")</f>
        <v>dengan tongkat ukur, selang penduga, dll</v>
      </c>
      <c r="F18" s="36"/>
    </row>
    <row r="19" spans="1:9">
      <c r="A19" s="30" t="s">
        <v>41</v>
      </c>
      <c r="B19" s="37"/>
      <c r="C19" s="38"/>
      <c r="D19" s="36"/>
      <c r="E19" s="36"/>
      <c r="F19" s="36"/>
    </row>
    <row r="20" spans="1:9" s="1" customFormat="1">
      <c r="A20" s="26" t="s">
        <v>31</v>
      </c>
      <c r="B20" s="2"/>
      <c r="C20" s="23"/>
      <c r="I20" s="48"/>
    </row>
    <row r="21" spans="1:9">
      <c r="A21" s="24" t="s">
        <v>37</v>
      </c>
      <c r="B21" s="29"/>
      <c r="C21" s="29"/>
      <c r="D21" s="29"/>
      <c r="E21" s="29"/>
      <c r="F21" s="29"/>
    </row>
    <row r="22" spans="1:9">
      <c r="A22" s="29"/>
      <c r="B22" s="56" t="s">
        <v>38</v>
      </c>
      <c r="C22" s="56"/>
      <c r="D22" s="57" t="s">
        <v>12</v>
      </c>
      <c r="E22" s="57"/>
      <c r="F22" s="57"/>
    </row>
    <row r="23" spans="1:9" ht="17.25">
      <c r="B23" s="49" t="s">
        <v>39</v>
      </c>
      <c r="C23" s="39" t="s">
        <v>9</v>
      </c>
      <c r="D23" s="40" t="s">
        <v>30</v>
      </c>
      <c r="E23" s="41" t="s">
        <v>40</v>
      </c>
      <c r="F23" s="42" t="s">
        <v>16</v>
      </c>
    </row>
    <row r="24" spans="1:9">
      <c r="B24" s="43">
        <v>0</v>
      </c>
      <c r="C24" s="44">
        <f>B24/100*C$18</f>
        <v>0</v>
      </c>
      <c r="D24" s="45">
        <f t="shared" ref="D24:D44" si="0">(C$8*C$8*ACOS((C$8-C24)/C$8)-((C$8-C24)*(((2*C$8*C24)-(C24*C24))^(1/2))))*C$7+(22/7*C$6*(3*C$8-C24)*C24*C24/3/C$8)</f>
        <v>0</v>
      </c>
      <c r="E24" s="46">
        <f>D24/1000</f>
        <v>0</v>
      </c>
      <c r="F24" s="47">
        <f>D24/D$44*100</f>
        <v>0</v>
      </c>
    </row>
    <row r="25" spans="1:9">
      <c r="B25" s="43">
        <v>5</v>
      </c>
      <c r="C25" s="44">
        <f>B25/100*C$18</f>
        <v>6</v>
      </c>
      <c r="D25" s="45">
        <f t="shared" si="0"/>
        <v>97870.254856000523</v>
      </c>
      <c r="E25" s="46">
        <f>D25/1000</f>
        <v>97.870254856000528</v>
      </c>
      <c r="F25" s="47">
        <f>D25/D$44*100</f>
        <v>1.7903566059175753</v>
      </c>
    </row>
    <row r="26" spans="1:9">
      <c r="B26" s="43">
        <v>10</v>
      </c>
      <c r="C26" s="44">
        <f t="shared" ref="C26:C44" si="1">B26/100*C$18</f>
        <v>12</v>
      </c>
      <c r="D26" s="45">
        <f t="shared" si="0"/>
        <v>275431.79624512052</v>
      </c>
      <c r="E26" s="46">
        <f t="shared" ref="E26:E44" si="2">D26/1000</f>
        <v>275.43179624512055</v>
      </c>
      <c r="F26" s="47">
        <f t="shared" ref="F26:F44" si="3">D26/D$44*100</f>
        <v>5.0385189720077799</v>
      </c>
    </row>
    <row r="27" spans="1:9">
      <c r="B27" s="43">
        <v>15</v>
      </c>
      <c r="C27" s="44">
        <f t="shared" si="1"/>
        <v>18</v>
      </c>
      <c r="D27" s="45">
        <f t="shared" si="0"/>
        <v>501619.54967298178</v>
      </c>
      <c r="E27" s="46">
        <f t="shared" si="2"/>
        <v>501.6195496729818</v>
      </c>
      <c r="F27" s="47">
        <f t="shared" si="3"/>
        <v>9.1762086012322293</v>
      </c>
    </row>
    <row r="28" spans="1:9">
      <c r="B28" s="43">
        <v>20</v>
      </c>
      <c r="C28" s="44">
        <f t="shared" si="1"/>
        <v>24</v>
      </c>
      <c r="D28" s="45">
        <f t="shared" si="0"/>
        <v>763841.11030546878</v>
      </c>
      <c r="E28" s="46">
        <f t="shared" si="2"/>
        <v>763.84111030546876</v>
      </c>
      <c r="F28" s="47">
        <f t="shared" si="3"/>
        <v>13.973070568978555</v>
      </c>
    </row>
    <row r="29" spans="1:9">
      <c r="B29" s="43">
        <v>25</v>
      </c>
      <c r="C29" s="44">
        <f t="shared" si="1"/>
        <v>30</v>
      </c>
      <c r="D29" s="45">
        <f t="shared" si="0"/>
        <v>1053908.0273016645</v>
      </c>
      <c r="E29" s="46">
        <f t="shared" si="2"/>
        <v>1053.9080273016646</v>
      </c>
      <c r="F29" s="47">
        <f t="shared" si="3"/>
        <v>19.279312202520636</v>
      </c>
    </row>
    <row r="30" spans="1:9">
      <c r="B30" s="43">
        <v>30</v>
      </c>
      <c r="C30" s="44">
        <f t="shared" si="1"/>
        <v>36</v>
      </c>
      <c r="D30" s="45">
        <f t="shared" si="0"/>
        <v>1365593.8058549818</v>
      </c>
      <c r="E30" s="46">
        <f t="shared" si="2"/>
        <v>1365.5938058549818</v>
      </c>
      <c r="F30" s="47">
        <f t="shared" si="3"/>
        <v>24.981031212290649</v>
      </c>
    </row>
    <row r="31" spans="1:9">
      <c r="B31" s="43">
        <v>35</v>
      </c>
      <c r="C31" s="44">
        <f t="shared" si="1"/>
        <v>42</v>
      </c>
      <c r="D31" s="45">
        <f t="shared" si="0"/>
        <v>1693733.4980141527</v>
      </c>
      <c r="E31" s="46">
        <f t="shared" si="2"/>
        <v>1693.7334980141527</v>
      </c>
      <c r="F31" s="47">
        <f t="shared" si="3"/>
        <v>30.98374435925567</v>
      </c>
    </row>
    <row r="32" spans="1:9">
      <c r="B32" s="43">
        <v>40</v>
      </c>
      <c r="C32" s="44">
        <f t="shared" si="1"/>
        <v>48</v>
      </c>
      <c r="D32" s="45">
        <f t="shared" si="0"/>
        <v>2033790.6327769822</v>
      </c>
      <c r="E32" s="46">
        <f t="shared" si="2"/>
        <v>2033.7906327769822</v>
      </c>
      <c r="F32" s="47">
        <f t="shared" si="3"/>
        <v>37.204465236173945</v>
      </c>
    </row>
    <row r="33" spans="2:6">
      <c r="B33" s="43">
        <v>45</v>
      </c>
      <c r="C33" s="44">
        <f t="shared" si="1"/>
        <v>54</v>
      </c>
      <c r="D33" s="45">
        <f t="shared" si="0"/>
        <v>2381610.8623147337</v>
      </c>
      <c r="E33" s="46">
        <f t="shared" si="2"/>
        <v>2381.6108623147338</v>
      </c>
      <c r="F33" s="47">
        <f t="shared" si="3"/>
        <v>43.56719767761809</v>
      </c>
    </row>
    <row r="34" spans="2:6">
      <c r="B34" s="43">
        <v>50</v>
      </c>
      <c r="C34" s="44">
        <f t="shared" si="1"/>
        <v>60</v>
      </c>
      <c r="D34" s="45">
        <f t="shared" si="0"/>
        <v>2733261.4779791608</v>
      </c>
      <c r="E34" s="46">
        <f t="shared" si="2"/>
        <v>2733.2614779791606</v>
      </c>
      <c r="F34" s="47">
        <f t="shared" si="3"/>
        <v>50</v>
      </c>
    </row>
    <row r="35" spans="2:6">
      <c r="B35" s="43">
        <v>55</v>
      </c>
      <c r="C35" s="44">
        <f t="shared" si="1"/>
        <v>66</v>
      </c>
      <c r="D35" s="45">
        <f t="shared" si="0"/>
        <v>3084912.0936435889</v>
      </c>
      <c r="E35" s="46">
        <f t="shared" si="2"/>
        <v>3084.9120936435888</v>
      </c>
      <c r="F35" s="47">
        <f t="shared" si="3"/>
        <v>56.432802322381924</v>
      </c>
    </row>
    <row r="36" spans="2:6">
      <c r="B36" s="43">
        <v>60</v>
      </c>
      <c r="C36" s="44">
        <f t="shared" si="1"/>
        <v>72</v>
      </c>
      <c r="D36" s="45">
        <f t="shared" si="0"/>
        <v>3432732.3231813395</v>
      </c>
      <c r="E36" s="46">
        <f t="shared" si="2"/>
        <v>3432.7323231813393</v>
      </c>
      <c r="F36" s="47">
        <f t="shared" si="3"/>
        <v>62.795534763826055</v>
      </c>
    </row>
    <row r="37" spans="2:6">
      <c r="B37" s="43">
        <v>65</v>
      </c>
      <c r="C37" s="44">
        <f t="shared" si="1"/>
        <v>78</v>
      </c>
      <c r="D37" s="45">
        <f t="shared" si="0"/>
        <v>3772789.4579441692</v>
      </c>
      <c r="E37" s="46">
        <f t="shared" si="2"/>
        <v>3772.789457944169</v>
      </c>
      <c r="F37" s="47">
        <f t="shared" si="3"/>
        <v>69.016255640744333</v>
      </c>
    </row>
    <row r="38" spans="2:6">
      <c r="B38" s="43">
        <v>70</v>
      </c>
      <c r="C38" s="44">
        <f t="shared" si="1"/>
        <v>84</v>
      </c>
      <c r="D38" s="45">
        <f t="shared" si="0"/>
        <v>4100929.1501033404</v>
      </c>
      <c r="E38" s="46">
        <f t="shared" si="2"/>
        <v>4100.9291501033404</v>
      </c>
      <c r="F38" s="47">
        <f t="shared" si="3"/>
        <v>75.018968787709355</v>
      </c>
    </row>
    <row r="39" spans="2:6">
      <c r="B39" s="43">
        <v>75</v>
      </c>
      <c r="C39" s="44">
        <f t="shared" si="1"/>
        <v>90</v>
      </c>
      <c r="D39" s="45">
        <f t="shared" si="0"/>
        <v>4412614.9286566582</v>
      </c>
      <c r="E39" s="46">
        <f t="shared" si="2"/>
        <v>4412.6149286566579</v>
      </c>
      <c r="F39" s="47">
        <f t="shared" si="3"/>
        <v>80.720687797479385</v>
      </c>
    </row>
    <row r="40" spans="2:6">
      <c r="B40" s="43">
        <v>80</v>
      </c>
      <c r="C40" s="44">
        <f t="shared" si="1"/>
        <v>96</v>
      </c>
      <c r="D40" s="45">
        <f t="shared" si="0"/>
        <v>4702681.8456528531</v>
      </c>
      <c r="E40" s="46">
        <f t="shared" si="2"/>
        <v>4702.6818456528536</v>
      </c>
      <c r="F40" s="47">
        <f t="shared" si="3"/>
        <v>86.026929431021443</v>
      </c>
    </row>
    <row r="41" spans="2:6">
      <c r="B41" s="43">
        <v>85</v>
      </c>
      <c r="C41" s="44">
        <f t="shared" si="1"/>
        <v>102</v>
      </c>
      <c r="D41" s="45">
        <f t="shared" si="0"/>
        <v>4964903.4062853409</v>
      </c>
      <c r="E41" s="46">
        <f t="shared" si="2"/>
        <v>4964.9034062853407</v>
      </c>
      <c r="F41" s="47">
        <f t="shared" si="3"/>
        <v>90.823791398767796</v>
      </c>
    </row>
    <row r="42" spans="2:6">
      <c r="B42" s="43">
        <v>90</v>
      </c>
      <c r="C42" s="44">
        <f t="shared" si="1"/>
        <v>108</v>
      </c>
      <c r="D42" s="45">
        <f t="shared" si="0"/>
        <v>5191091.1597132012</v>
      </c>
      <c r="E42" s="46">
        <f t="shared" si="2"/>
        <v>5191.0911597132008</v>
      </c>
      <c r="F42" s="47">
        <f t="shared" si="3"/>
        <v>94.961481027992221</v>
      </c>
    </row>
    <row r="43" spans="2:6">
      <c r="B43" s="43">
        <v>95</v>
      </c>
      <c r="C43" s="44">
        <f t="shared" si="1"/>
        <v>114</v>
      </c>
      <c r="D43" s="45">
        <f t="shared" si="0"/>
        <v>5368652.701102321</v>
      </c>
      <c r="E43" s="46">
        <f t="shared" si="2"/>
        <v>5368.6527011023209</v>
      </c>
      <c r="F43" s="47">
        <f t="shared" si="3"/>
        <v>98.20964339408242</v>
      </c>
    </row>
    <row r="44" spans="2:6">
      <c r="B44" s="43">
        <v>100</v>
      </c>
      <c r="C44" s="44">
        <f t="shared" si="1"/>
        <v>120</v>
      </c>
      <c r="D44" s="45">
        <f t="shared" si="0"/>
        <v>5466522.9559583217</v>
      </c>
      <c r="E44" s="46">
        <f t="shared" si="2"/>
        <v>5466.5229559583213</v>
      </c>
      <c r="F44" s="47">
        <f t="shared" si="3"/>
        <v>100</v>
      </c>
    </row>
  </sheetData>
  <mergeCells count="4">
    <mergeCell ref="K16:L16"/>
    <mergeCell ref="A1:L1"/>
    <mergeCell ref="B22:C22"/>
    <mergeCell ref="D22:F22"/>
  </mergeCells>
  <conditionalFormatting sqref="E5">
    <cfRule type="containsText" dxfId="4" priority="5" stopIfTrue="1" operator="containsText" text="Depth must not bigger than 2x Radius">
      <formula>NOT(ISERROR(SEARCH("Depth must not bigger than 2x Radius",E5)))</formula>
    </cfRule>
  </conditionalFormatting>
  <conditionalFormatting sqref="E18">
    <cfRule type="containsText" dxfId="3" priority="4" stopIfTrue="1" operator="containsText" text="Depth must not bigger than 2x Radius">
      <formula>NOT(ISERROR(SEARCH("Depth must not bigger than 2x Radius",E18)))</formula>
    </cfRule>
  </conditionalFormatting>
  <conditionalFormatting sqref="E5">
    <cfRule type="containsText" dxfId="2" priority="3" operator="containsText" text="Kedalaman tidak boleh melebihi 2x Radius">
      <formula>NOT(ISERROR(SEARCH("Kedalaman tidak boleh melebihi 2x Radius",E5)))</formula>
    </cfRule>
  </conditionalFormatting>
  <conditionalFormatting sqref="E18">
    <cfRule type="containsText" dxfId="1" priority="2" stopIfTrue="1" operator="containsText" text="Depth must not bigger than 2x Radius">
      <formula>NOT(ISERROR(SEARCH("Depth must not bigger than 2x Radius",E18)))</formula>
    </cfRule>
  </conditionalFormatting>
  <conditionalFormatting sqref="E18">
    <cfRule type="containsText" dxfId="0" priority="1" operator="containsText" text="Kedalaman tidak boleh melebihi 2x Radius">
      <formula>NOT(ISERROR(SEARCH("Kedalaman tidak boleh melebihi 2x Radius",E18)))</formula>
    </cfRule>
  </conditionalFormatting>
  <pageMargins left="0.7" right="0.7" top="0.75" bottom="0.75" header="0.3" footer="0.3"/>
  <pageSetup paperSize="9" scale="57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</vt:lpstr>
      <vt:lpstr>Indonesia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</dc:creator>
  <cp:lastModifiedBy>Heru</cp:lastModifiedBy>
  <cp:lastPrinted>2011-12-08T07:39:08Z</cp:lastPrinted>
  <dcterms:created xsi:type="dcterms:W3CDTF">2011-12-08T03:03:32Z</dcterms:created>
  <dcterms:modified xsi:type="dcterms:W3CDTF">2011-12-09T03:40:39Z</dcterms:modified>
</cp:coreProperties>
</file>