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 activeTab="2"/>
  </bookViews>
  <sheets>
    <sheet name="Xlookup" sheetId="1" r:id="rId1"/>
    <sheet name=" XlookUp 2" sheetId="2" r:id="rId2"/>
    <sheet name="Sheet 2" sheetId="3" r:id="rId3"/>
    <sheet name="Sheet1" sheetId="4" r:id="rId4"/>
  </sheets>
  <definedNames>
    <definedName name="Product_Category">Xlookup!$B$2:$B$1048576</definedName>
    <definedName name="Profit">Xlookup!$C$2:$C$1048576</definedName>
    <definedName name="Sales">Xlookup!$D$2:$D$1048576</definedName>
    <definedName name="Product">Xlookup!$E$2:$E$1048576</definedName>
    <definedName name="Product_Type">Xlookup!$A$2:$A$1048576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<sst xmlns="http://schemas.openxmlformats.org/spreadsheetml/2006/main" count="307" uniqueCount="152">
  <si>
    <t>Product Type</t>
  </si>
  <si>
    <t>Product Category</t>
  </si>
  <si>
    <t>Profit</t>
  </si>
  <si>
    <t>Sales</t>
  </si>
  <si>
    <t>Product</t>
  </si>
  <si>
    <t>Regualar Expresso</t>
  </si>
  <si>
    <t>Coffee</t>
  </si>
  <si>
    <t>Beans</t>
  </si>
  <si>
    <t>$4,786</t>
  </si>
  <si>
    <t>$11,457</t>
  </si>
  <si>
    <t>Amaratto</t>
  </si>
  <si>
    <t>Normal xlookup</t>
  </si>
  <si>
    <t>Expresso</t>
  </si>
  <si>
    <t>$8,765</t>
  </si>
  <si>
    <t>$78,965</t>
  </si>
  <si>
    <t>cafelatte</t>
  </si>
  <si>
    <t>xlookup using name range...Select column(A)-&gt;Formulas-&gt;Create_Select only top row..</t>
  </si>
  <si>
    <t>Herbal Tea</t>
  </si>
  <si>
    <t>Leaves</t>
  </si>
  <si>
    <t>$ 4,568</t>
  </si>
  <si>
    <t>$9,876</t>
  </si>
  <si>
    <t>Lemon</t>
  </si>
  <si>
    <t>Tea</t>
  </si>
  <si>
    <t>$ 9,875</t>
  </si>
  <si>
    <t>$12,456</t>
  </si>
  <si>
    <t>Mint</t>
  </si>
  <si>
    <t>$ 3,456</t>
  </si>
  <si>
    <t>Café Mocha</t>
  </si>
  <si>
    <t>$ 987</t>
  </si>
  <si>
    <t>$4,578</t>
  </si>
  <si>
    <t>$ 6,784</t>
  </si>
  <si>
    <t>$87,543</t>
  </si>
  <si>
    <t>Lemon ice</t>
  </si>
  <si>
    <t>create table....cursor on any cell,,,cntr+A....cntrl+t</t>
  </si>
  <si>
    <t>$ 2,398</t>
  </si>
  <si>
    <t>$4,567</t>
  </si>
  <si>
    <t>Lemon cool</t>
  </si>
  <si>
    <t>use tablename[profit] like that....</t>
  </si>
  <si>
    <t>$ 45,098</t>
  </si>
  <si>
    <t>$11,267</t>
  </si>
  <si>
    <t>Decaf Irish Cream</t>
  </si>
  <si>
    <t>chage tablename....Formulas-&gt;name manager-&gt;chhose tablename and edit a name</t>
  </si>
  <si>
    <t>$ 3,489</t>
  </si>
  <si>
    <t>$8,905</t>
  </si>
  <si>
    <t>Clombian</t>
  </si>
  <si>
    <t>$ 6,709</t>
  </si>
  <si>
    <t>$7,890</t>
  </si>
  <si>
    <t>Mint bar</t>
  </si>
  <si>
    <t>$ 2,319</t>
  </si>
  <si>
    <t>$4,590</t>
  </si>
  <si>
    <t>Regular Lemon</t>
  </si>
  <si>
    <t>$ 78,965</t>
  </si>
  <si>
    <t>$118,796</t>
  </si>
  <si>
    <t>$ 9,843</t>
  </si>
  <si>
    <t>$98,765</t>
  </si>
  <si>
    <t>$ 8,765</t>
  </si>
  <si>
    <t>$95,438</t>
  </si>
  <si>
    <t>Lemon Sparsh</t>
  </si>
  <si>
    <t>$ 7,895</t>
  </si>
  <si>
    <t>$123,679</t>
  </si>
  <si>
    <t>Quarter1</t>
  </si>
  <si>
    <t>Quarter 2</t>
  </si>
  <si>
    <t>Quarter3</t>
  </si>
  <si>
    <t>Quarter</t>
  </si>
  <si>
    <t>Regular Expresso</t>
  </si>
  <si>
    <t>$ 1,234</t>
  </si>
  <si>
    <t>$731.00</t>
  </si>
  <si>
    <t>$ 5,678</t>
  </si>
  <si>
    <t>Green Tea</t>
  </si>
  <si>
    <t>$ 8,976</t>
  </si>
  <si>
    <t>$8,765.00</t>
  </si>
  <si>
    <t>$ 4,567</t>
  </si>
  <si>
    <t>$4,367.00</t>
  </si>
  <si>
    <t>$ 7,896</t>
  </si>
  <si>
    <t>$9,823.00</t>
  </si>
  <si>
    <t>Earl Grey</t>
  </si>
  <si>
    <t>$4,587.00</t>
  </si>
  <si>
    <t>$ 6,543</t>
  </si>
  <si>
    <t>$2,458.00</t>
  </si>
  <si>
    <t>Decaf Expresso</t>
  </si>
  <si>
    <t>$ 3,679</t>
  </si>
  <si>
    <t>$9,875.00</t>
  </si>
  <si>
    <t>Darjelling</t>
  </si>
  <si>
    <t>$ 8,734</t>
  </si>
  <si>
    <t>$3,568.00</t>
  </si>
  <si>
    <t>Colombian</t>
  </si>
  <si>
    <t>$ 2,567</t>
  </si>
  <si>
    <t>$9,865.00</t>
  </si>
  <si>
    <t>Chamomile</t>
  </si>
  <si>
    <t>$ 8,632</t>
  </si>
  <si>
    <t>$4,689.00</t>
  </si>
  <si>
    <t>Caffe Mocha</t>
  </si>
  <si>
    <t>$ 6,790</t>
  </si>
  <si>
    <t>$278.00</t>
  </si>
  <si>
    <t>Caffe Latte</t>
  </si>
  <si>
    <t>$ 5,320</t>
  </si>
  <si>
    <t>$1,789.00</t>
  </si>
  <si>
    <t>Amaretto</t>
  </si>
  <si>
    <t>$ 7,801</t>
  </si>
  <si>
    <t>$9,845.00</t>
  </si>
  <si>
    <t>First Name</t>
  </si>
  <si>
    <t>Last Name</t>
  </si>
  <si>
    <t>Residing At</t>
  </si>
  <si>
    <t>Residing From</t>
  </si>
  <si>
    <t>Full Name sep by comma</t>
  </si>
  <si>
    <t>Full Name</t>
  </si>
  <si>
    <t>Position</t>
  </si>
  <si>
    <t>length</t>
  </si>
  <si>
    <t>upper</t>
  </si>
  <si>
    <t>lower</t>
  </si>
  <si>
    <t>proper</t>
  </si>
  <si>
    <t>Alen</t>
  </si>
  <si>
    <t>Susan</t>
  </si>
  <si>
    <t>Illinois</t>
  </si>
  <si>
    <t>daniel</t>
  </si>
  <si>
    <t>Cary</t>
  </si>
  <si>
    <t>Indiana</t>
  </si>
  <si>
    <t>wade</t>
  </si>
  <si>
    <t>deborah</t>
  </si>
  <si>
    <t>Iowa</t>
  </si>
  <si>
    <t>leo</t>
  </si>
  <si>
    <t>monica</t>
  </si>
  <si>
    <t>Nevada</t>
  </si>
  <si>
    <t>Jacob</t>
  </si>
  <si>
    <t>bethney</t>
  </si>
  <si>
    <t>New Hampshire</t>
  </si>
  <si>
    <t>Charlie</t>
  </si>
  <si>
    <t>Kyle</t>
  </si>
  <si>
    <t>New Jersey</t>
  </si>
  <si>
    <t>Joe</t>
  </si>
  <si>
    <t>Thomas</t>
  </si>
  <si>
    <t>New Mexico</t>
  </si>
  <si>
    <t>George</t>
  </si>
  <si>
    <t>Reece</t>
  </si>
  <si>
    <t>New York</t>
  </si>
  <si>
    <t>Jcob</t>
  </si>
  <si>
    <t>Michael</t>
  </si>
  <si>
    <t>North Carolina</t>
  </si>
  <si>
    <t>2/26/2001</t>
  </si>
  <si>
    <t>william</t>
  </si>
  <si>
    <t>thomas</t>
  </si>
  <si>
    <t>North Dakota</t>
  </si>
  <si>
    <t>Oliver</t>
  </si>
  <si>
    <t>Jake</t>
  </si>
  <si>
    <t>ohio</t>
  </si>
  <si>
    <t>6/19/2015</t>
  </si>
  <si>
    <t>Ethan</t>
  </si>
  <si>
    <t>david</t>
  </si>
  <si>
    <t>oklahoma</t>
  </si>
  <si>
    <t>richard</t>
  </si>
  <si>
    <t>viriginia</t>
  </si>
  <si>
    <t>Product TypeA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</si>
</sst>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10" borderId="17" applyNumberFormat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4" fillId="6" borderId="2" xfId="0" applyFont="1" applyFill="1" applyBorder="1" applyAlignment="1">
      <alignment horizontal="center"/>
    </xf>
    <xf numFmtId="0" fontId="0" fillId="0" borderId="2" xfId="0" applyBorder="1"/>
    <xf numFmtId="0" fontId="3" fillId="5" borderId="4" xfId="0" applyFont="1" applyFill="1" applyBorder="1" applyAlignment="1">
      <alignment wrapText="1"/>
    </xf>
    <xf numFmtId="58" fontId="0" fillId="0" borderId="0" xfId="0" applyNumberFormat="1"/>
    <xf numFmtId="0" fontId="3" fillId="5" borderId="2" xfId="0" applyFont="1" applyFill="1" applyBorder="1" applyAlignment="1">
      <alignment wrapText="1"/>
    </xf>
    <xf numFmtId="58" fontId="3" fillId="5" borderId="2" xfId="0" applyNumberFormat="1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58" fontId="4" fillId="0" borderId="2" xfId="0" applyNumberFormat="1" applyFont="1" applyBorder="1" applyAlignment="1">
      <alignment horizontal="right" wrapText="1"/>
    </xf>
    <xf numFmtId="0" fontId="5" fillId="5" borderId="1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0" fontId="6" fillId="7" borderId="2" xfId="0" applyFont="1" applyFill="1" applyBorder="1" applyAlignment="1">
      <alignment wrapText="1"/>
    </xf>
    <xf numFmtId="0" fontId="6" fillId="7" borderId="2" xfId="0" applyFont="1" applyFill="1" applyBorder="1" applyAlignment="1">
      <alignment horizontal="right" wrapText="1"/>
    </xf>
    <xf numFmtId="0" fontId="7" fillId="5" borderId="7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4" fillId="5" borderId="8" xfId="0" applyFont="1" applyFill="1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12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righ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2"/>
        <color theme="1"/>
      </font>
      <alignment horizontal="righ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6"/>
        <color theme="1"/>
      </font>
      <fill>
        <patternFill patternType="solid">
          <bgColor theme="0"/>
        </patternFill>
      </fill>
      <alignment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6"/>
        <color theme="1"/>
      </font>
      <fill>
        <patternFill patternType="solid">
          <bgColor theme="0"/>
        </patternFill>
      </fill>
      <alignment horizontal="righ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6"/>
        <color theme="1"/>
      </font>
      <fill>
        <patternFill patternType="solid">
          <bgColor theme="0"/>
        </patternFill>
      </fill>
      <alignment horizontal="righ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  <dxf>
      <font>
        <name val="Calibri"/>
        <scheme val="minor"/>
        <charset val="134"/>
        <family val="2"/>
        <b val="0"/>
        <i val="0"/>
        <strike val="0"/>
        <u val="none"/>
        <sz val="16"/>
        <color theme="1"/>
      </font>
      <fill>
        <patternFill patternType="solid">
          <bgColor theme="0"/>
        </patternFill>
      </fill>
      <alignment horizontal="right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xlookup" displayName="Table_xlookup" ref="A1:E17" totalsRowShown="0">
  <autoFilter xmlns:etc="http://www.wps.cn/officeDocument/2017/etCustomData" ref="A1:E17" etc:filterBottomFollowUsedRange="0"/>
  <tableColumns count="5">
    <tableColumn id="1" name="Product Type" dataDxfId="0"/>
    <tableColumn id="2" name="Product Category" dataDxfId="1"/>
    <tableColumn id="3" name="Profit" dataDxfId="2"/>
    <tableColumn id="4" name="Sales" dataDxfId="3"/>
    <tableColumn id="5" name="Produ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D14" totalsRowShown="0">
  <autoFilter xmlns:etc="http://www.wps.cn/officeDocument/2017/etCustomData" ref="A1:D14" etc:filterBottomFollowUsedRange="0"/>
  <tableColumns count="4">
    <tableColumn id="1" name="Product" dataDxfId="4"/>
    <tableColumn id="2" name="Quarter1" dataDxfId="5"/>
    <tableColumn id="3" name="Quarter 2" dataDxfId="6"/>
    <tableColumn id="4" name="Quarter3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xlookup4" displayName="Table_xlookup4" ref="A1:E17" totalsRowShown="0">
  <autoFilter xmlns:etc="http://www.wps.cn/officeDocument/2017/etCustomData" ref="A1:E17" etc:filterBottomFollowUsedRange="0"/>
  <tableColumns count="5">
    <tableColumn id="1" name="Product TypeA"/>
    <tableColumn id="2" name="Product Category"/>
    <tableColumn id="3" name="Profit"/>
    <tableColumn id="4" name="Sales"/>
    <tableColumn id="5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H7" sqref="H7"/>
    </sheetView>
  </sheetViews>
  <sheetFormatPr defaultColWidth="21.5714285714286" defaultRowHeight="15"/>
  <cols>
    <col min="1" max="1" width="17.1428571428571" customWidth="1"/>
    <col min="2" max="2" width="23.1428571428571" customWidth="1"/>
    <col min="3" max="3" width="9" customWidth="1"/>
    <col min="4" max="4" width="9.57142857142857" customWidth="1"/>
    <col min="5" max="5" width="18.4285714285714" customWidth="1"/>
    <col min="7" max="7" width="20.5714285714286" customWidth="1"/>
    <col min="8" max="8" width="22.5714285714286" customWidth="1"/>
  </cols>
  <sheetData>
    <row r="1" ht="19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/>
      <c r="G1" s="23" t="s">
        <v>4</v>
      </c>
      <c r="H1" s="24" t="s">
        <v>5</v>
      </c>
    </row>
    <row r="2" ht="19.5" spans="1:9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  <c r="F2" s="25"/>
      <c r="G2" s="23" t="s">
        <v>1</v>
      </c>
      <c r="H2" s="26" t="str">
        <f>_xlfn.XLOOKUP(H1,E2:E17,B2:B17)</f>
        <v>Beans</v>
      </c>
      <c r="I2" t="s">
        <v>11</v>
      </c>
    </row>
    <row r="3" ht="19.5" spans="1:9">
      <c r="A3" s="2" t="s">
        <v>12</v>
      </c>
      <c r="B3" s="2" t="s">
        <v>7</v>
      </c>
      <c r="C3" s="3" t="s">
        <v>13</v>
      </c>
      <c r="D3" s="3" t="s">
        <v>14</v>
      </c>
      <c r="E3" s="5" t="s">
        <v>15</v>
      </c>
      <c r="F3" s="27"/>
      <c r="G3" s="23" t="s">
        <v>0</v>
      </c>
      <c r="H3" s="26" t="str" cm="1">
        <f t="array" ref="H3">_xlfn.XLOOKUP(H1,Product,Product_Type)</f>
        <v>Expresso</v>
      </c>
      <c r="I3" t="s">
        <v>16</v>
      </c>
    </row>
    <row r="4" ht="19.5" spans="1:8">
      <c r="A4" s="2" t="s">
        <v>17</v>
      </c>
      <c r="B4" s="2" t="s">
        <v>18</v>
      </c>
      <c r="C4" s="3" t="s">
        <v>19</v>
      </c>
      <c r="D4" s="3" t="s">
        <v>20</v>
      </c>
      <c r="E4" s="4" t="s">
        <v>21</v>
      </c>
      <c r="F4" s="27"/>
      <c r="G4" s="23" t="s">
        <v>2</v>
      </c>
      <c r="H4" s="26" t="str" cm="1">
        <f t="array" ref="H4">_xlfn.XLOOKUP(H1,Product,Profit)</f>
        <v>$ 987</v>
      </c>
    </row>
    <row r="5" ht="19.5" spans="1:8">
      <c r="A5" s="2" t="s">
        <v>22</v>
      </c>
      <c r="B5" s="2" t="s">
        <v>18</v>
      </c>
      <c r="C5" s="3" t="s">
        <v>23</v>
      </c>
      <c r="D5" s="3" t="s">
        <v>24</v>
      </c>
      <c r="E5" s="5" t="s">
        <v>25</v>
      </c>
      <c r="F5" s="27"/>
      <c r="G5" s="28" t="s">
        <v>3</v>
      </c>
      <c r="H5" s="26" t="str" cm="1">
        <f t="array" ref="H5">_xlfn.XLOOKUP(H1,Product,Sales)</f>
        <v>$4,578</v>
      </c>
    </row>
    <row r="6" ht="16.5" spans="1:5">
      <c r="A6" s="2" t="s">
        <v>6</v>
      </c>
      <c r="B6" s="2" t="s">
        <v>7</v>
      </c>
      <c r="C6" s="3" t="s">
        <v>26</v>
      </c>
      <c r="D6" s="3" t="s">
        <v>20</v>
      </c>
      <c r="E6" s="4" t="s">
        <v>27</v>
      </c>
    </row>
    <row r="7" ht="19.5" spans="1:8">
      <c r="A7" s="2" t="s">
        <v>12</v>
      </c>
      <c r="B7" s="2" t="s">
        <v>7</v>
      </c>
      <c r="C7" s="3" t="s">
        <v>28</v>
      </c>
      <c r="D7" s="3" t="s">
        <v>29</v>
      </c>
      <c r="E7" s="5" t="s">
        <v>5</v>
      </c>
      <c r="F7" s="27"/>
      <c r="G7" s="23" t="s">
        <v>4</v>
      </c>
      <c r="H7" s="23" t="s">
        <v>5</v>
      </c>
    </row>
    <row r="8" ht="19.5" spans="1:9">
      <c r="A8" s="2" t="s">
        <v>17</v>
      </c>
      <c r="B8" s="2" t="s">
        <v>18</v>
      </c>
      <c r="C8" s="3" t="s">
        <v>30</v>
      </c>
      <c r="D8" s="3" t="s">
        <v>31</v>
      </c>
      <c r="E8" s="4" t="s">
        <v>32</v>
      </c>
      <c r="F8" s="25"/>
      <c r="G8" s="23" t="s">
        <v>1</v>
      </c>
      <c r="H8" s="26" t="str" cm="1">
        <f t="array" ref="H8">_xlfn.XLOOKUP(H7,Table_xlookup[Product],Table_xlookup[Product Category])</f>
        <v>Beans</v>
      </c>
      <c r="I8" t="s">
        <v>33</v>
      </c>
    </row>
    <row r="9" ht="19.5" spans="1:9">
      <c r="A9" s="2" t="s">
        <v>22</v>
      </c>
      <c r="B9" s="2" t="s">
        <v>18</v>
      </c>
      <c r="C9" s="3" t="s">
        <v>34</v>
      </c>
      <c r="D9" s="3" t="s">
        <v>35</v>
      </c>
      <c r="E9" s="5" t="s">
        <v>36</v>
      </c>
      <c r="F9" s="25"/>
      <c r="G9" s="23" t="s">
        <v>0</v>
      </c>
      <c r="H9" s="26" t="str" cm="1">
        <f t="array" ref="H9">_xlfn.XLOOKUP(H7,Table_xlookup[Product],Table_xlookup[Product Type])</f>
        <v>Expresso</v>
      </c>
      <c r="I9" t="s">
        <v>37</v>
      </c>
    </row>
    <row r="10" ht="19.5" spans="1:9">
      <c r="A10" s="2" t="s">
        <v>6</v>
      </c>
      <c r="B10" s="2" t="s">
        <v>7</v>
      </c>
      <c r="C10" s="3" t="s">
        <v>38</v>
      </c>
      <c r="D10" s="3" t="s">
        <v>39</v>
      </c>
      <c r="E10" s="4" t="s">
        <v>40</v>
      </c>
      <c r="F10" s="25"/>
      <c r="G10" s="23" t="s">
        <v>2</v>
      </c>
      <c r="H10" s="29" t="str" cm="1">
        <f t="array" ref="H10">_xlfn.XLOOKUP(H7,Product,Profit)</f>
        <v>$ 987</v>
      </c>
      <c r="I10" t="s">
        <v>41</v>
      </c>
    </row>
    <row r="11" ht="19.5" spans="1:8">
      <c r="A11" s="2" t="s">
        <v>12</v>
      </c>
      <c r="B11" s="2" t="s">
        <v>7</v>
      </c>
      <c r="C11" s="3" t="s">
        <v>42</v>
      </c>
      <c r="D11" s="3" t="s">
        <v>43</v>
      </c>
      <c r="E11" s="5" t="s">
        <v>44</v>
      </c>
      <c r="F11" s="30"/>
      <c r="G11" s="28" t="s">
        <v>3</v>
      </c>
      <c r="H11" s="26" t="str">
        <f>_xlfn.XLOOKUP(H7,E2:E17,D2:D17)</f>
        <v>$4,578</v>
      </c>
    </row>
    <row r="12" ht="16.5" spans="1:6">
      <c r="A12" s="2" t="s">
        <v>17</v>
      </c>
      <c r="B12" s="2" t="s">
        <v>18</v>
      </c>
      <c r="C12" s="3" t="s">
        <v>45</v>
      </c>
      <c r="D12" s="3" t="s">
        <v>46</v>
      </c>
      <c r="E12" s="4" t="s">
        <v>47</v>
      </c>
      <c r="F12" s="25"/>
    </row>
    <row r="13" ht="15.75" spans="1:6">
      <c r="A13" s="2" t="s">
        <v>22</v>
      </c>
      <c r="B13" s="2" t="s">
        <v>18</v>
      </c>
      <c r="C13" s="3" t="s">
        <v>48</v>
      </c>
      <c r="D13" s="3" t="s">
        <v>49</v>
      </c>
      <c r="E13" s="5" t="s">
        <v>50</v>
      </c>
      <c r="F13" s="25"/>
    </row>
    <row r="14" ht="15.75" spans="1:5">
      <c r="A14" s="2" t="s">
        <v>6</v>
      </c>
      <c r="B14" s="2" t="s">
        <v>7</v>
      </c>
      <c r="C14" s="3" t="s">
        <v>51</v>
      </c>
      <c r="D14" s="3" t="s">
        <v>52</v>
      </c>
      <c r="E14" s="4" t="s">
        <v>15</v>
      </c>
    </row>
    <row r="15" ht="15.75" spans="1:5">
      <c r="A15" s="2" t="s">
        <v>12</v>
      </c>
      <c r="B15" s="2" t="s">
        <v>7</v>
      </c>
      <c r="C15" s="3" t="s">
        <v>53</v>
      </c>
      <c r="D15" s="3" t="s">
        <v>54</v>
      </c>
      <c r="E15" s="5" t="s">
        <v>5</v>
      </c>
    </row>
    <row r="16" ht="15.75" spans="1:5">
      <c r="A16" s="2" t="s">
        <v>17</v>
      </c>
      <c r="B16" s="2" t="s">
        <v>18</v>
      </c>
      <c r="C16" s="3" t="s">
        <v>55</v>
      </c>
      <c r="D16" s="3" t="s">
        <v>56</v>
      </c>
      <c r="E16" s="4" t="s">
        <v>57</v>
      </c>
    </row>
    <row r="17" ht="15.75" spans="1:5">
      <c r="A17" s="2" t="s">
        <v>22</v>
      </c>
      <c r="B17" s="2" t="s">
        <v>18</v>
      </c>
      <c r="C17" s="3" t="s">
        <v>58</v>
      </c>
      <c r="D17" s="3" t="s">
        <v>59</v>
      </c>
      <c r="E17" s="5" t="s">
        <v>25</v>
      </c>
    </row>
    <row r="19" spans="8:8">
      <c r="H19" t="e">
        <f>MATCH(Sheet1!#REF!,Product)</f>
        <v>#REF!</v>
      </c>
    </row>
  </sheetData>
  <dataValidations count="1">
    <dataValidation type="list" allowBlank="1" showInputMessage="1" showErrorMessage="1" sqref="H1 H7">
      <formula1>$E$2:$E$17</formula1>
    </dataValidation>
  </dataValidation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H2" sqref="H2"/>
    </sheetView>
  </sheetViews>
  <sheetFormatPr defaultColWidth="20.2857142857143" defaultRowHeight="15" outlineLevelCol="7"/>
  <cols>
    <col min="1" max="1" width="19.7142857142857" customWidth="1"/>
    <col min="2" max="2" width="12.4285714285714" customWidth="1"/>
    <col min="3" max="3" width="14" customWidth="1"/>
    <col min="4" max="4" width="12.4285714285714" customWidth="1"/>
  </cols>
  <sheetData>
    <row r="1" ht="21.75" spans="1:7">
      <c r="A1" s="15" t="s">
        <v>4</v>
      </c>
      <c r="B1" s="15" t="s">
        <v>60</v>
      </c>
      <c r="C1" s="15" t="s">
        <v>61</v>
      </c>
      <c r="D1" s="15" t="s">
        <v>62</v>
      </c>
      <c r="F1" s="16" t="s">
        <v>4</v>
      </c>
      <c r="G1" s="17" t="s">
        <v>63</v>
      </c>
    </row>
    <row r="2" ht="42" spans="1:8">
      <c r="A2" s="18" t="s">
        <v>64</v>
      </c>
      <c r="B2" s="19" t="s">
        <v>65</v>
      </c>
      <c r="C2" s="19" t="s">
        <v>66</v>
      </c>
      <c r="D2" s="19" t="s">
        <v>67</v>
      </c>
      <c r="F2" t="s">
        <v>68</v>
      </c>
      <c r="G2" t="s">
        <v>61</v>
      </c>
      <c r="H2" t="str" cm="1">
        <f t="array" ref="H2">INDEX(Table4[],MATCH(F2,Table4[Product]),MATCH(G2,Table4[[#Headers],[Quarter1]:[Quarter3]]))</f>
        <v>$ 7,801</v>
      </c>
    </row>
    <row r="3" ht="21" spans="1:4">
      <c r="A3" s="18" t="s">
        <v>25</v>
      </c>
      <c r="B3" s="19" t="s">
        <v>69</v>
      </c>
      <c r="C3" s="19" t="s">
        <v>70</v>
      </c>
      <c r="D3" s="19" t="s">
        <v>45</v>
      </c>
    </row>
    <row r="4" ht="21" spans="1:4">
      <c r="A4" s="18" t="s">
        <v>21</v>
      </c>
      <c r="B4" s="19" t="s">
        <v>71</v>
      </c>
      <c r="C4" s="19" t="s">
        <v>72</v>
      </c>
      <c r="D4" s="19" t="s">
        <v>55</v>
      </c>
    </row>
    <row r="5" ht="21" spans="1:4">
      <c r="A5" s="18" t="s">
        <v>68</v>
      </c>
      <c r="B5" s="19" t="s">
        <v>73</v>
      </c>
      <c r="C5" s="19" t="s">
        <v>74</v>
      </c>
      <c r="D5" s="19" t="s">
        <v>55</v>
      </c>
    </row>
    <row r="6" ht="21.75" spans="1:4">
      <c r="A6" s="18" t="s">
        <v>75</v>
      </c>
      <c r="B6" s="19" t="s">
        <v>71</v>
      </c>
      <c r="C6" s="19" t="s">
        <v>76</v>
      </c>
      <c r="D6" s="19" t="s">
        <v>55</v>
      </c>
    </row>
    <row r="7" ht="42" spans="1:8">
      <c r="A7" s="18" t="s">
        <v>40</v>
      </c>
      <c r="B7" s="19" t="s">
        <v>77</v>
      </c>
      <c r="C7" s="19" t="s">
        <v>78</v>
      </c>
      <c r="D7" s="19" t="s">
        <v>55</v>
      </c>
      <c r="F7" s="20"/>
      <c r="G7" s="20"/>
      <c r="H7" s="20"/>
    </row>
    <row r="8" ht="21" spans="1:4">
      <c r="A8" s="18" t="s">
        <v>79</v>
      </c>
      <c r="B8" s="19" t="s">
        <v>80</v>
      </c>
      <c r="C8" s="21" t="s">
        <v>81</v>
      </c>
      <c r="D8" s="19" t="s">
        <v>55</v>
      </c>
    </row>
    <row r="9" ht="21" spans="1:4">
      <c r="A9" s="18" t="s">
        <v>82</v>
      </c>
      <c r="B9" s="19" t="s">
        <v>83</v>
      </c>
      <c r="C9" s="19" t="s">
        <v>84</v>
      </c>
      <c r="D9" s="19" t="s">
        <v>55</v>
      </c>
    </row>
    <row r="10" ht="21" spans="1:4">
      <c r="A10" s="18" t="s">
        <v>85</v>
      </c>
      <c r="B10" s="19" t="s">
        <v>86</v>
      </c>
      <c r="C10" s="19" t="s">
        <v>87</v>
      </c>
      <c r="D10" s="19" t="s">
        <v>55</v>
      </c>
    </row>
    <row r="11" ht="21" spans="1:4">
      <c r="A11" s="18" t="s">
        <v>88</v>
      </c>
      <c r="B11" s="19" t="s">
        <v>89</v>
      </c>
      <c r="C11" s="19" t="s">
        <v>90</v>
      </c>
      <c r="D11" s="19" t="s">
        <v>55</v>
      </c>
    </row>
    <row r="12" ht="21" spans="1:4">
      <c r="A12" s="18" t="s">
        <v>91</v>
      </c>
      <c r="B12" s="19" t="s">
        <v>92</v>
      </c>
      <c r="C12" s="19" t="s">
        <v>93</v>
      </c>
      <c r="D12" s="19" t="s">
        <v>55</v>
      </c>
    </row>
    <row r="13" ht="21" spans="1:4">
      <c r="A13" s="18" t="s">
        <v>94</v>
      </c>
      <c r="B13" s="19" t="s">
        <v>95</v>
      </c>
      <c r="C13" s="19" t="s">
        <v>96</v>
      </c>
      <c r="D13" s="19" t="s">
        <v>55</v>
      </c>
    </row>
    <row r="14" ht="21" spans="1:4">
      <c r="A14" s="18" t="s">
        <v>97</v>
      </c>
      <c r="B14" s="19" t="s">
        <v>98</v>
      </c>
      <c r="C14" s="19" t="s">
        <v>99</v>
      </c>
      <c r="D14" s="19" t="s">
        <v>55</v>
      </c>
    </row>
  </sheetData>
  <dataValidations count="2">
    <dataValidation type="list" allowBlank="1" showInputMessage="1" showErrorMessage="1" sqref="F2">
      <formula1>$A$2:$A$14</formula1>
    </dataValidation>
    <dataValidation type="list" allowBlank="1" showInputMessage="1" showErrorMessage="1" sqref="G2">
      <formula1>$B$1:$D$1</formula1>
    </dataValidation>
  </dataValidations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D1" workbookViewId="0">
      <selection activeCell="E16" sqref="E16"/>
    </sheetView>
  </sheetViews>
  <sheetFormatPr defaultColWidth="18.4285714285714" defaultRowHeight="15"/>
  <cols>
    <col min="1" max="1" width="13.4285714285714" customWidth="1"/>
    <col min="2" max="2" width="12.8571428571429" customWidth="1"/>
    <col min="3" max="3" width="18.5714285714286" customWidth="1"/>
    <col min="4" max="4" width="17.1428571428571" style="10" customWidth="1"/>
    <col min="5" max="6" width="25.2857142857143" customWidth="1"/>
    <col min="7" max="7" width="15.7142857142857" customWidth="1"/>
    <col min="8" max="8" width="11.2857142857143" customWidth="1"/>
    <col min="9" max="9" width="10.8571428571429" customWidth="1"/>
    <col min="10" max="10" width="8.85714285714286" customWidth="1"/>
    <col min="11" max="11" width="7.28571428571429" customWidth="1"/>
    <col min="12" max="12" width="18.7142857142857" customWidth="1"/>
    <col min="13" max="13" width="15.7142857142857" customWidth="1"/>
    <col min="14" max="14" width="16.4285714285714" customWidth="1"/>
    <col min="15" max="16384" width="18.4285714285714" customWidth="1"/>
  </cols>
  <sheetData>
    <row r="1" ht="18.75" spans="1:14">
      <c r="A1" s="11" t="s">
        <v>100</v>
      </c>
      <c r="B1" s="11" t="s">
        <v>101</v>
      </c>
      <c r="C1" s="11" t="s">
        <v>102</v>
      </c>
      <c r="D1" s="12" t="s">
        <v>103</v>
      </c>
      <c r="F1" t="s">
        <v>104</v>
      </c>
      <c r="G1" t="s">
        <v>105</v>
      </c>
      <c r="H1" t="s">
        <v>100</v>
      </c>
      <c r="I1" t="s">
        <v>101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</row>
    <row r="2" ht="18.75" spans="1:14">
      <c r="A2" s="13" t="s">
        <v>111</v>
      </c>
      <c r="B2" s="13" t="s">
        <v>112</v>
      </c>
      <c r="C2" s="13" t="s">
        <v>113</v>
      </c>
      <c r="D2" s="14">
        <v>41580</v>
      </c>
      <c r="F2" t="str">
        <f>_xlfn.CONCAT(A2,",",B2)</f>
        <v>Alen,Susan</v>
      </c>
      <c r="G2" t="str">
        <f>_xlfn.CONCAT(A2," ",B2)</f>
        <v>Alen Susan</v>
      </c>
      <c r="H2" t="str">
        <f>LEFT(F2,J2-1)</f>
        <v>Alen</v>
      </c>
      <c r="I2" t="str">
        <f>RIGHT(F2,K2-J2)</f>
        <v>Susan</v>
      </c>
      <c r="J2">
        <f>FIND(",",F2)</f>
        <v>5</v>
      </c>
      <c r="K2">
        <f>LEN(F2)</f>
        <v>10</v>
      </c>
      <c r="L2" t="str">
        <f>UPPER(G2)</f>
        <v>ALEN SUSAN</v>
      </c>
      <c r="M2" t="str">
        <f>LOWER(G2)</f>
        <v>alen susan</v>
      </c>
      <c r="N2" t="str">
        <f>PROPER(G2)</f>
        <v>Alen Susan</v>
      </c>
    </row>
    <row r="3" ht="18.75" spans="1:14">
      <c r="A3" s="13" t="s">
        <v>114</v>
      </c>
      <c r="B3" s="13" t="s">
        <v>115</v>
      </c>
      <c r="C3" s="13" t="s">
        <v>116</v>
      </c>
      <c r="D3" s="14">
        <v>40034</v>
      </c>
      <c r="F3" t="str">
        <f t="shared" ref="F3:F14" si="0">_xlfn.CONCAT(A3,",",B3)</f>
        <v>daniel,Cary</v>
      </c>
      <c r="G3" t="str">
        <f t="shared" ref="G3:G14" si="1">_xlfn.CONCAT(A3," ",B3)</f>
        <v>daniel Cary</v>
      </c>
      <c r="H3" t="str">
        <f t="shared" ref="H3:H14" si="2">LEFT(F3,J3-1)</f>
        <v>daniel</v>
      </c>
      <c r="I3" t="str">
        <f t="shared" ref="I3:I14" si="3">RIGHT(F3,K3-J3)</f>
        <v>Cary</v>
      </c>
      <c r="J3">
        <f t="shared" ref="J3:J14" si="4">FIND(",",F3)</f>
        <v>7</v>
      </c>
      <c r="K3">
        <f t="shared" ref="K3:K14" si="5">LEN(F3)</f>
        <v>11</v>
      </c>
      <c r="L3" t="str">
        <f t="shared" ref="L3:L14" si="6">UPPER(G3)</f>
        <v>DANIEL CARY</v>
      </c>
      <c r="M3" t="str">
        <f t="shared" ref="M3:M14" si="7">LOWER(G3)</f>
        <v>daniel cary</v>
      </c>
      <c r="N3" t="str">
        <f t="shared" ref="N3:N14" si="8">PROPER(G3)</f>
        <v>Daniel Cary</v>
      </c>
    </row>
    <row r="4" ht="18.75" spans="1:14">
      <c r="A4" s="13" t="s">
        <v>117</v>
      </c>
      <c r="B4" s="13" t="s">
        <v>118</v>
      </c>
      <c r="C4" s="13" t="s">
        <v>119</v>
      </c>
      <c r="D4" s="14">
        <v>40668</v>
      </c>
      <c r="F4" t="str">
        <f t="shared" si="0"/>
        <v>wade,deborah</v>
      </c>
      <c r="G4" t="str">
        <f t="shared" si="1"/>
        <v>wade deborah</v>
      </c>
      <c r="H4" t="str">
        <f t="shared" si="2"/>
        <v>wade</v>
      </c>
      <c r="I4" t="str">
        <f t="shared" si="3"/>
        <v>deborah</v>
      </c>
      <c r="J4">
        <f t="shared" si="4"/>
        <v>5</v>
      </c>
      <c r="K4">
        <f t="shared" si="5"/>
        <v>12</v>
      </c>
      <c r="L4" t="str">
        <f t="shared" si="6"/>
        <v>WADE DEBORAH</v>
      </c>
      <c r="M4" t="str">
        <f t="shared" si="7"/>
        <v>wade deborah</v>
      </c>
      <c r="N4" t="str">
        <f t="shared" si="8"/>
        <v>Wade Deborah</v>
      </c>
    </row>
    <row r="5" ht="18.75" spans="1:14">
      <c r="A5" s="13" t="s">
        <v>120</v>
      </c>
      <c r="B5" s="13" t="s">
        <v>121</v>
      </c>
      <c r="C5" s="13" t="s">
        <v>122</v>
      </c>
      <c r="D5" s="14">
        <v>42102</v>
      </c>
      <c r="F5" t="str">
        <f t="shared" si="0"/>
        <v>leo,monica</v>
      </c>
      <c r="G5" t="str">
        <f t="shared" si="1"/>
        <v>leo monica</v>
      </c>
      <c r="H5" t="str">
        <f t="shared" si="2"/>
        <v>leo</v>
      </c>
      <c r="I5" t="str">
        <f t="shared" si="3"/>
        <v>monica</v>
      </c>
      <c r="J5">
        <f t="shared" si="4"/>
        <v>4</v>
      </c>
      <c r="K5">
        <f t="shared" si="5"/>
        <v>10</v>
      </c>
      <c r="L5" t="str">
        <f t="shared" si="6"/>
        <v>LEO MONICA</v>
      </c>
      <c r="M5" t="str">
        <f t="shared" si="7"/>
        <v>leo monica</v>
      </c>
      <c r="N5" t="str">
        <f t="shared" si="8"/>
        <v>Leo Monica</v>
      </c>
    </row>
    <row r="6" ht="18.75" spans="1:14">
      <c r="A6" s="13" t="s">
        <v>123</v>
      </c>
      <c r="B6" s="13" t="s">
        <v>124</v>
      </c>
      <c r="C6" s="13" t="s">
        <v>125</v>
      </c>
      <c r="D6" s="14">
        <v>39968</v>
      </c>
      <c r="F6" t="str">
        <f t="shared" si="0"/>
        <v>Jacob,bethney</v>
      </c>
      <c r="G6" t="str">
        <f t="shared" si="1"/>
        <v>Jacob bethney</v>
      </c>
      <c r="H6" t="str">
        <f t="shared" si="2"/>
        <v>Jacob</v>
      </c>
      <c r="I6" t="str">
        <f t="shared" si="3"/>
        <v>bethney</v>
      </c>
      <c r="J6">
        <f t="shared" si="4"/>
        <v>6</v>
      </c>
      <c r="K6">
        <f t="shared" si="5"/>
        <v>13</v>
      </c>
      <c r="L6" t="str">
        <f t="shared" si="6"/>
        <v>JACOB BETHNEY</v>
      </c>
      <c r="M6" t="str">
        <f t="shared" si="7"/>
        <v>jacob bethney</v>
      </c>
      <c r="N6" t="str">
        <f t="shared" si="8"/>
        <v>Jacob Bethney</v>
      </c>
    </row>
    <row r="7" ht="18.75" spans="1:14">
      <c r="A7" s="13" t="s">
        <v>126</v>
      </c>
      <c r="B7" s="13" t="s">
        <v>127</v>
      </c>
      <c r="C7" s="13" t="s">
        <v>128</v>
      </c>
      <c r="D7" s="14">
        <v>39665</v>
      </c>
      <c r="F7" t="str">
        <f t="shared" si="0"/>
        <v>Charlie,Kyle</v>
      </c>
      <c r="G7" t="str">
        <f t="shared" si="1"/>
        <v>Charlie Kyle</v>
      </c>
      <c r="H7" t="str">
        <f t="shared" si="2"/>
        <v>Charlie</v>
      </c>
      <c r="I7" t="str">
        <f t="shared" si="3"/>
        <v>Kyle</v>
      </c>
      <c r="J7">
        <f t="shared" si="4"/>
        <v>8</v>
      </c>
      <c r="K7">
        <f t="shared" si="5"/>
        <v>12</v>
      </c>
      <c r="L7" t="str">
        <f t="shared" si="6"/>
        <v>CHARLIE KYLE</v>
      </c>
      <c r="M7" t="str">
        <f t="shared" si="7"/>
        <v>charlie kyle</v>
      </c>
      <c r="N7" t="str">
        <f t="shared" si="8"/>
        <v>Charlie Kyle</v>
      </c>
    </row>
    <row r="8" ht="18.75" spans="1:14">
      <c r="A8" s="13" t="s">
        <v>129</v>
      </c>
      <c r="B8" s="13" t="s">
        <v>130</v>
      </c>
      <c r="C8" s="13" t="s">
        <v>131</v>
      </c>
      <c r="D8" s="14">
        <v>38900</v>
      </c>
      <c r="F8" t="str">
        <f t="shared" si="0"/>
        <v>Joe,Thomas</v>
      </c>
      <c r="G8" t="str">
        <f t="shared" si="1"/>
        <v>Joe Thomas</v>
      </c>
      <c r="H8" t="str">
        <f t="shared" si="2"/>
        <v>Joe</v>
      </c>
      <c r="I8" t="str">
        <f t="shared" si="3"/>
        <v>Thomas</v>
      </c>
      <c r="J8">
        <f t="shared" si="4"/>
        <v>4</v>
      </c>
      <c r="K8">
        <f t="shared" si="5"/>
        <v>10</v>
      </c>
      <c r="L8" t="str">
        <f t="shared" si="6"/>
        <v>JOE THOMAS</v>
      </c>
      <c r="M8" t="str">
        <f t="shared" si="7"/>
        <v>joe thomas</v>
      </c>
      <c r="N8" t="str">
        <f t="shared" si="8"/>
        <v>Joe Thomas</v>
      </c>
    </row>
    <row r="9" ht="18.75" spans="1:14">
      <c r="A9" s="13" t="s">
        <v>132</v>
      </c>
      <c r="B9" s="13" t="s">
        <v>133</v>
      </c>
      <c r="C9" s="13" t="s">
        <v>134</v>
      </c>
      <c r="D9" s="14">
        <v>38540</v>
      </c>
      <c r="F9" t="str">
        <f t="shared" si="0"/>
        <v>George,Reece</v>
      </c>
      <c r="G9" t="str">
        <f t="shared" si="1"/>
        <v>George Reece</v>
      </c>
      <c r="H9" t="str">
        <f t="shared" si="2"/>
        <v>George</v>
      </c>
      <c r="I9" t="str">
        <f t="shared" si="3"/>
        <v>Reece</v>
      </c>
      <c r="J9">
        <f t="shared" si="4"/>
        <v>7</v>
      </c>
      <c r="K9">
        <f t="shared" si="5"/>
        <v>12</v>
      </c>
      <c r="L9" t="str">
        <f t="shared" si="6"/>
        <v>GEORGE REECE</v>
      </c>
      <c r="M9" t="str">
        <f t="shared" si="7"/>
        <v>george reece</v>
      </c>
      <c r="N9" t="str">
        <f t="shared" si="8"/>
        <v>George Reece</v>
      </c>
    </row>
    <row r="10" ht="18.75" spans="1:14">
      <c r="A10" s="13" t="s">
        <v>135</v>
      </c>
      <c r="B10" s="13" t="s">
        <v>136</v>
      </c>
      <c r="C10" s="13" t="s">
        <v>137</v>
      </c>
      <c r="D10" s="14" t="s">
        <v>138</v>
      </c>
      <c r="F10" t="str">
        <f t="shared" si="0"/>
        <v>Jcob,Michael</v>
      </c>
      <c r="G10" t="str">
        <f t="shared" si="1"/>
        <v>Jcob Michael</v>
      </c>
      <c r="H10" t="str">
        <f t="shared" si="2"/>
        <v>Jcob</v>
      </c>
      <c r="I10" t="str">
        <f t="shared" si="3"/>
        <v>Michael</v>
      </c>
      <c r="J10">
        <f t="shared" si="4"/>
        <v>5</v>
      </c>
      <c r="K10">
        <f t="shared" si="5"/>
        <v>12</v>
      </c>
      <c r="L10" t="str">
        <f t="shared" si="6"/>
        <v>JCOB MICHAEL</v>
      </c>
      <c r="M10" t="str">
        <f t="shared" si="7"/>
        <v>jcob michael</v>
      </c>
      <c r="N10" t="str">
        <f t="shared" si="8"/>
        <v>Jcob Michael</v>
      </c>
    </row>
    <row r="11" ht="18.75" spans="1:14">
      <c r="A11" s="13" t="s">
        <v>139</v>
      </c>
      <c r="B11" s="13" t="s">
        <v>140</v>
      </c>
      <c r="C11" s="13" t="s">
        <v>141</v>
      </c>
      <c r="D11" s="14">
        <v>38878</v>
      </c>
      <c r="F11" t="str">
        <f t="shared" si="0"/>
        <v>william,thomas</v>
      </c>
      <c r="G11" t="str">
        <f t="shared" si="1"/>
        <v>william thomas</v>
      </c>
      <c r="H11" t="str">
        <f t="shared" si="2"/>
        <v>william</v>
      </c>
      <c r="I11" t="str">
        <f t="shared" si="3"/>
        <v>thomas</v>
      </c>
      <c r="J11">
        <f t="shared" si="4"/>
        <v>8</v>
      </c>
      <c r="K11">
        <f t="shared" si="5"/>
        <v>14</v>
      </c>
      <c r="L11" t="str">
        <f t="shared" si="6"/>
        <v>WILLIAM THOMAS</v>
      </c>
      <c r="M11" t="str">
        <f t="shared" si="7"/>
        <v>william thomas</v>
      </c>
      <c r="N11" t="str">
        <f t="shared" si="8"/>
        <v>William Thomas</v>
      </c>
    </row>
    <row r="12" ht="18.75" spans="1:14">
      <c r="A12" s="13" t="s">
        <v>142</v>
      </c>
      <c r="B12" s="13" t="s">
        <v>143</v>
      </c>
      <c r="C12" s="13" t="s">
        <v>144</v>
      </c>
      <c r="D12" s="14" t="s">
        <v>145</v>
      </c>
      <c r="F12" t="str">
        <f t="shared" si="0"/>
        <v>Oliver,Jake</v>
      </c>
      <c r="G12" t="str">
        <f t="shared" si="1"/>
        <v>Oliver Jake</v>
      </c>
      <c r="H12" t="str">
        <f t="shared" si="2"/>
        <v>Oliver</v>
      </c>
      <c r="I12" t="str">
        <f t="shared" si="3"/>
        <v>Jake</v>
      </c>
      <c r="J12">
        <f t="shared" si="4"/>
        <v>7</v>
      </c>
      <c r="K12">
        <f t="shared" si="5"/>
        <v>11</v>
      </c>
      <c r="L12" t="str">
        <f t="shared" si="6"/>
        <v>OLIVER JAKE</v>
      </c>
      <c r="M12" t="str">
        <f t="shared" si="7"/>
        <v>oliver jake</v>
      </c>
      <c r="N12" t="str">
        <f t="shared" si="8"/>
        <v>Oliver Jake</v>
      </c>
    </row>
    <row r="13" ht="18.75" spans="1:14">
      <c r="A13" s="13" t="s">
        <v>146</v>
      </c>
      <c r="B13" s="13" t="s">
        <v>147</v>
      </c>
      <c r="C13" s="13" t="s">
        <v>148</v>
      </c>
      <c r="D13" s="14">
        <v>40002</v>
      </c>
      <c r="F13" t="str">
        <f t="shared" si="0"/>
        <v>Ethan,david</v>
      </c>
      <c r="G13" t="str">
        <f t="shared" si="1"/>
        <v>Ethan david</v>
      </c>
      <c r="H13" t="str">
        <f t="shared" si="2"/>
        <v>Ethan</v>
      </c>
      <c r="I13" t="str">
        <f t="shared" si="3"/>
        <v>david</v>
      </c>
      <c r="J13">
        <f t="shared" si="4"/>
        <v>6</v>
      </c>
      <c r="K13">
        <f t="shared" si="5"/>
        <v>11</v>
      </c>
      <c r="L13" t="str">
        <f t="shared" si="6"/>
        <v>ETHAN DAVID</v>
      </c>
      <c r="M13" t="str">
        <f t="shared" si="7"/>
        <v>ethan david</v>
      </c>
      <c r="N13" t="str">
        <f t="shared" si="8"/>
        <v>Ethan David</v>
      </c>
    </row>
    <row r="14" ht="18.75" spans="1:14">
      <c r="A14" s="13" t="s">
        <v>136</v>
      </c>
      <c r="B14" s="13" t="s">
        <v>149</v>
      </c>
      <c r="C14" s="13" t="s">
        <v>150</v>
      </c>
      <c r="D14" s="14">
        <v>42888</v>
      </c>
      <c r="F14" t="str">
        <f t="shared" si="0"/>
        <v>Michael,richard</v>
      </c>
      <c r="G14" t="str">
        <f t="shared" si="1"/>
        <v>Michael richard</v>
      </c>
      <c r="H14" t="str">
        <f t="shared" si="2"/>
        <v>Michael</v>
      </c>
      <c r="I14" t="str">
        <f t="shared" si="3"/>
        <v>richard</v>
      </c>
      <c r="J14">
        <f t="shared" si="4"/>
        <v>8</v>
      </c>
      <c r="K14">
        <f t="shared" si="5"/>
        <v>15</v>
      </c>
      <c r="L14" t="str">
        <f t="shared" si="6"/>
        <v>MICHAEL RICHARD</v>
      </c>
      <c r="M14" t="str">
        <f t="shared" si="7"/>
        <v>michael richard</v>
      </c>
      <c r="N14" t="str">
        <f t="shared" si="8"/>
        <v>Michael Richard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H5" sqref="H5"/>
    </sheetView>
  </sheetViews>
  <sheetFormatPr defaultColWidth="20.7142857142857" defaultRowHeight="15" outlineLevelCol="7"/>
  <cols>
    <col min="1" max="1" width="15.2857142857143" customWidth="1"/>
    <col min="2" max="2" width="17.8571428571429" customWidth="1"/>
    <col min="3" max="3" width="8.71428571428571" customWidth="1"/>
    <col min="4" max="4" width="9.28571428571429" customWidth="1"/>
    <col min="5" max="5" width="17.8571428571429" customWidth="1"/>
    <col min="6" max="6" width="20.7142857142857" customWidth="1"/>
    <col min="7" max="7" width="20.5714285714286" customWidth="1"/>
    <col min="8" max="16383" width="20.7142857142857" customWidth="1"/>
  </cols>
  <sheetData>
    <row r="1" ht="15.75" spans="1:5">
      <c r="A1" s="1" t="s">
        <v>151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spans="1:5">
      <c r="A2" s="2" t="s">
        <v>6</v>
      </c>
      <c r="B2" s="2" t="s">
        <v>7</v>
      </c>
      <c r="C2" s="3" t="s">
        <v>8</v>
      </c>
      <c r="D2" s="3" t="s">
        <v>9</v>
      </c>
      <c r="E2" s="4" t="s">
        <v>10</v>
      </c>
    </row>
    <row r="3" ht="19.5" spans="1:8">
      <c r="A3" s="2" t="s">
        <v>12</v>
      </c>
      <c r="B3" s="2" t="s">
        <v>7</v>
      </c>
      <c r="C3" s="3" t="s">
        <v>13</v>
      </c>
      <c r="D3" s="3" t="s">
        <v>14</v>
      </c>
      <c r="E3" s="5" t="s">
        <v>15</v>
      </c>
      <c r="G3" s="6" t="s">
        <v>4</v>
      </c>
      <c r="H3" s="7" t="s">
        <v>10</v>
      </c>
    </row>
    <row r="4" ht="19.5" spans="1:8">
      <c r="A4" s="2" t="s">
        <v>17</v>
      </c>
      <c r="B4" s="2" t="s">
        <v>18</v>
      </c>
      <c r="C4" s="3" t="s">
        <v>19</v>
      </c>
      <c r="D4" s="3" t="s">
        <v>20</v>
      </c>
      <c r="E4" s="4" t="s">
        <v>21</v>
      </c>
      <c r="G4" s="6" t="s">
        <v>1</v>
      </c>
      <c r="H4" s="8" t="str" cm="1">
        <f t="array" ref="H4">INDEX(B2:B17,MATCH(H3,E2:E17,0))</f>
        <v>Beans</v>
      </c>
    </row>
    <row r="5" ht="19.5" spans="1:8">
      <c r="A5" s="2" t="s">
        <v>22</v>
      </c>
      <c r="B5" s="2" t="s">
        <v>18</v>
      </c>
      <c r="C5" s="3" t="s">
        <v>23</v>
      </c>
      <c r="D5" s="3" t="s">
        <v>24</v>
      </c>
      <c r="E5" s="5" t="s">
        <v>25</v>
      </c>
      <c r="G5" s="6" t="s">
        <v>0</v>
      </c>
      <c r="H5" s="8" t="str" cm="1">
        <f t="array" ref="H5">INDEX(A2:A17,MATCH(H3,E2:E17))</f>
        <v>Coffee</v>
      </c>
    </row>
    <row r="6" ht="19.5" spans="1:8">
      <c r="A6" s="2" t="s">
        <v>6</v>
      </c>
      <c r="B6" s="2" t="s">
        <v>7</v>
      </c>
      <c r="C6" s="3" t="s">
        <v>26</v>
      </c>
      <c r="D6" s="3" t="s">
        <v>20</v>
      </c>
      <c r="E6" s="4" t="s">
        <v>27</v>
      </c>
      <c r="G6" s="6" t="s">
        <v>2</v>
      </c>
      <c r="H6" s="8" t="str" cm="1">
        <f t="array" ref="H6">INDEX(Profit,MATCH(H3,Product))</f>
        <v>$4,786</v>
      </c>
    </row>
    <row r="7" ht="19.5" spans="1:8">
      <c r="A7" s="2" t="s">
        <v>12</v>
      </c>
      <c r="B7" s="2" t="s">
        <v>7</v>
      </c>
      <c r="C7" s="3" t="s">
        <v>28</v>
      </c>
      <c r="D7" s="3" t="s">
        <v>29</v>
      </c>
      <c r="E7" s="5" t="s">
        <v>5</v>
      </c>
      <c r="G7" s="9" t="s">
        <v>3</v>
      </c>
      <c r="H7" s="8" t="str" cm="1">
        <f t="array" ref="H7">INDEX(Table_xlookup4[Sales],MATCH(H3,Table_xlookup4[Product]))</f>
        <v>$11,457</v>
      </c>
    </row>
    <row r="8" ht="15.75" spans="1:5">
      <c r="A8" s="2" t="s">
        <v>17</v>
      </c>
      <c r="B8" s="2" t="s">
        <v>18</v>
      </c>
      <c r="C8" s="3" t="s">
        <v>30</v>
      </c>
      <c r="D8" s="3" t="s">
        <v>31</v>
      </c>
      <c r="E8" s="4" t="s">
        <v>32</v>
      </c>
    </row>
    <row r="9" ht="15.75" spans="1:5">
      <c r="A9" s="2" t="s">
        <v>22</v>
      </c>
      <c r="B9" s="2" t="s">
        <v>18</v>
      </c>
      <c r="C9" s="3" t="s">
        <v>34</v>
      </c>
      <c r="D9" s="3" t="s">
        <v>35</v>
      </c>
      <c r="E9" s="5" t="s">
        <v>36</v>
      </c>
    </row>
    <row r="10" ht="15.75" spans="1:5">
      <c r="A10" s="2" t="s">
        <v>6</v>
      </c>
      <c r="B10" s="2" t="s">
        <v>7</v>
      </c>
      <c r="C10" s="3" t="s">
        <v>38</v>
      </c>
      <c r="D10" s="3" t="s">
        <v>39</v>
      </c>
      <c r="E10" s="4" t="s">
        <v>40</v>
      </c>
    </row>
    <row r="11" ht="15.75" spans="1:5">
      <c r="A11" s="2" t="s">
        <v>12</v>
      </c>
      <c r="B11" s="2" t="s">
        <v>7</v>
      </c>
      <c r="C11" s="3" t="s">
        <v>42</v>
      </c>
      <c r="D11" s="3" t="s">
        <v>43</v>
      </c>
      <c r="E11" s="5" t="s">
        <v>44</v>
      </c>
    </row>
    <row r="12" ht="15.75" spans="1:5">
      <c r="A12" s="2" t="s">
        <v>17</v>
      </c>
      <c r="B12" s="2" t="s">
        <v>18</v>
      </c>
      <c r="C12" s="3" t="s">
        <v>45</v>
      </c>
      <c r="D12" s="3" t="s">
        <v>46</v>
      </c>
      <c r="E12" s="4" t="s">
        <v>47</v>
      </c>
    </row>
    <row r="13" ht="15.75" spans="1:5">
      <c r="A13" s="2" t="s">
        <v>22</v>
      </c>
      <c r="B13" s="2" t="s">
        <v>18</v>
      </c>
      <c r="C13" s="3" t="s">
        <v>48</v>
      </c>
      <c r="D13" s="3" t="s">
        <v>49</v>
      </c>
      <c r="E13" s="5" t="s">
        <v>50</v>
      </c>
    </row>
    <row r="14" ht="15.75" spans="1:5">
      <c r="A14" s="2" t="s">
        <v>6</v>
      </c>
      <c r="B14" s="2" t="s">
        <v>7</v>
      </c>
      <c r="C14" s="3" t="s">
        <v>51</v>
      </c>
      <c r="D14" s="3" t="s">
        <v>52</v>
      </c>
      <c r="E14" s="4" t="s">
        <v>15</v>
      </c>
    </row>
    <row r="15" ht="15.75" spans="1:5">
      <c r="A15" s="2" t="s">
        <v>12</v>
      </c>
      <c r="B15" s="2" t="s">
        <v>7</v>
      </c>
      <c r="C15" s="3" t="s">
        <v>53</v>
      </c>
      <c r="D15" s="3" t="s">
        <v>54</v>
      </c>
      <c r="E15" s="5" t="s">
        <v>5</v>
      </c>
    </row>
    <row r="16" ht="15.75" spans="1:5">
      <c r="A16" s="2" t="s">
        <v>17</v>
      </c>
      <c r="B16" s="2" t="s">
        <v>18</v>
      </c>
      <c r="C16" s="3" t="s">
        <v>55</v>
      </c>
      <c r="D16" s="3" t="s">
        <v>56</v>
      </c>
      <c r="E16" s="4" t="s">
        <v>57</v>
      </c>
    </row>
    <row r="17" ht="15.75" spans="1:5">
      <c r="A17" s="2" t="s">
        <v>22</v>
      </c>
      <c r="B17" s="2" t="s">
        <v>18</v>
      </c>
      <c r="C17" s="3" t="s">
        <v>58</v>
      </c>
      <c r="D17" s="3" t="s">
        <v>59</v>
      </c>
      <c r="E17" s="5" t="s">
        <v>25</v>
      </c>
    </row>
  </sheetData>
  <dataValidations count="1">
    <dataValidation type="list" allowBlank="1" showInputMessage="1" showErrorMessage="1" sqref="H3">
      <formula1>$E$2:$E$17</formula1>
    </dataValidation>
  </dataValidation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Xlookup</vt:lpstr>
      <vt:lpstr> XlookUp 2</vt:lpstr>
      <vt:lpstr>Sheet 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Al</cp:lastModifiedBy>
  <dcterms:created xsi:type="dcterms:W3CDTF">2025-03-13T17:24:00Z</dcterms:created>
  <dcterms:modified xsi:type="dcterms:W3CDTF">2025-08-06T20:27:24Z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B6596B85CEBF4003B6BD85B246FCB2AF_12</vt:lpwstr>
  </property>
  <property fmtid="{D5CDD505-2E9C-101B-9397-08002B2CF9AE}" pid="3" name="KSOProductBuildVer">
    <vt:lpwstr>1033-12.2.0.22222</vt:lpwstr>
  </property>
</Properties>
</file>