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Lestvica" sheetId="1" r:id="rId1"/>
  </sheets>
  <calcPr calcId="124519"/>
</workbook>
</file>

<file path=xl/calcChain.xml><?xml version="1.0" encoding="utf-8"?>
<calcChain xmlns="http://schemas.openxmlformats.org/spreadsheetml/2006/main">
  <c r="N3" i="1"/>
  <c r="N16"/>
  <c r="N13"/>
  <c r="N5"/>
  <c r="N21"/>
  <c r="N12"/>
  <c r="N8"/>
  <c r="N17"/>
  <c r="N6"/>
  <c r="N11"/>
  <c r="J3"/>
  <c r="J4"/>
  <c r="J5"/>
  <c r="J6"/>
  <c r="J7"/>
  <c r="J10"/>
  <c r="J8"/>
  <c r="J9"/>
  <c r="J12"/>
  <c r="J11"/>
  <c r="J13"/>
  <c r="J14"/>
  <c r="J15"/>
  <c r="J16"/>
  <c r="J19"/>
  <c r="J17"/>
  <c r="J18"/>
  <c r="J20"/>
  <c r="J21"/>
  <c r="I3"/>
  <c r="I4"/>
  <c r="I5"/>
  <c r="I6"/>
  <c r="I7"/>
  <c r="I9"/>
  <c r="I10"/>
  <c r="I8"/>
  <c r="I12"/>
  <c r="I11"/>
  <c r="I13"/>
  <c r="I14"/>
  <c r="I15"/>
  <c r="I16"/>
  <c r="I19"/>
  <c r="I17"/>
  <c r="I18"/>
  <c r="I20"/>
  <c r="I21"/>
  <c r="C3"/>
  <c r="C4"/>
  <c r="C5"/>
  <c r="C6"/>
  <c r="C7"/>
  <c r="C9"/>
  <c r="C10"/>
  <c r="C8"/>
  <c r="C12"/>
  <c r="C11"/>
  <c r="C13"/>
  <c r="C14"/>
  <c r="C15"/>
  <c r="C16"/>
  <c r="C19"/>
  <c r="C17"/>
  <c r="C18"/>
  <c r="C20"/>
  <c r="C21"/>
  <c r="C2"/>
  <c r="J2"/>
  <c r="I2"/>
</calcChain>
</file>

<file path=xl/sharedStrings.xml><?xml version="1.0" encoding="utf-8"?>
<sst xmlns="http://schemas.openxmlformats.org/spreadsheetml/2006/main" count="56" uniqueCount="56">
  <si>
    <t>Liverpool</t>
  </si>
  <si>
    <t>Chelsea</t>
  </si>
  <si>
    <t>Arsenal</t>
  </si>
  <si>
    <t>Manchester United</t>
  </si>
  <si>
    <t>Manchester City</t>
  </si>
  <si>
    <t>Leicester City</t>
  </si>
  <si>
    <t>Watford</t>
  </si>
  <si>
    <t>Wolverhampton Wanderers</t>
  </si>
  <si>
    <t>West Ham United</t>
  </si>
  <si>
    <t>Everton</t>
  </si>
  <si>
    <t>Bournemouth</t>
  </si>
  <si>
    <t>Brighton and Hove Albion</t>
  </si>
  <si>
    <t>Crystal Palace</t>
  </si>
  <si>
    <t>Newcastle United</t>
  </si>
  <si>
    <t>Burnley</t>
  </si>
  <si>
    <t>Cardiff City</t>
  </si>
  <si>
    <t>Southampton</t>
  </si>
  <si>
    <t>Fulham</t>
  </si>
  <si>
    <t>Huddersfield Town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</si>
  <si>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</si>
  <si>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</si>
  <si>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</si>
  <si>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</si>
  <si>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</si>
  <si>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</si>
  <si>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</si>
  <si>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</si>
  <si>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</si>
  <si>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</si>
  <si>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</si>
  <si>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</si>
  <si>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</si>
  <si>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</si>
  <si>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</si>
  <si>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</si>
  <si>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</si>
  <si>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</si>
  <si>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</si>
  <si>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</si>
  <si>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Tottenham Hotspur</t>
  </si>
  <si>
    <t>Mesto</t>
  </si>
  <si>
    <t>Klub</t>
  </si>
  <si>
    <t>Tekme</t>
  </si>
  <si>
    <t>Zmage</t>
  </si>
  <si>
    <t>Porazi</t>
  </si>
  <si>
    <t>Dani zadetki</t>
  </si>
  <si>
    <t>Prejeti zadetki</t>
  </si>
  <si>
    <t>Gol razlika</t>
  </si>
  <si>
    <t>Točke</t>
  </si>
  <si>
    <t>Vrednost kluba</t>
  </si>
  <si>
    <t>Remiji</t>
  </si>
  <si>
    <t>Rumeni</t>
  </si>
  <si>
    <t>Rdeči</t>
  </si>
  <si>
    <t>Gledalci</t>
  </si>
  <si>
    <t>Štadion</t>
  </si>
  <si>
    <t>Domače tekme</t>
  </si>
</sst>
</file>

<file path=xl/styles.xml><?xml version="1.0" encoding="utf-8"?>
<styleSheet xmlns="http://schemas.openxmlformats.org/spreadsheetml/2006/main">
  <numFmts count="1">
    <numFmt numFmtId="164" formatCode="#,##0\ &quot;€&quot;"/>
  </numFmts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5" xfId="0" applyNumberFormat="1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right"/>
    </xf>
    <xf numFmtId="0" fontId="1" fillId="2" borderId="7" xfId="0" applyFont="1" applyFill="1" applyBorder="1"/>
    <xf numFmtId="0" fontId="1" fillId="2" borderId="7" xfId="0" applyFont="1" applyFill="1" applyBorder="1" applyAlignment="1">
      <alignment horizontal="left"/>
    </xf>
    <xf numFmtId="1" fontId="0" fillId="0" borderId="7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6" xfId="0" applyNumberFormat="1" applyFont="1" applyBorder="1" applyAlignment="1">
      <alignment horizontal="center"/>
    </xf>
  </cellXfs>
  <cellStyles count="1">
    <cellStyle name="Navadno" xfId="0" builtinId="0"/>
  </cellStyles>
  <dxfs count="0"/>
  <tableStyles count="0" defaultTableStyle="TableStyleMedium9" defaultPivotStyle="PivotStyleLight16"/>
  <colors>
    <mruColors>
      <color rgb="FFFF7C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abSelected="1" workbookViewId="0">
      <selection activeCell="L10" sqref="L10"/>
    </sheetView>
  </sheetViews>
  <sheetFormatPr defaultRowHeight="15"/>
  <cols>
    <col min="2" max="2" width="25.85546875" customWidth="1"/>
    <col min="5" max="5" width="8.85546875" customWidth="1"/>
    <col min="7" max="7" width="12.140625" customWidth="1"/>
    <col min="8" max="8" width="13.28515625" customWidth="1"/>
    <col min="9" max="9" width="9.5703125" customWidth="1"/>
    <col min="13" max="13" width="14.140625" customWidth="1"/>
    <col min="16" max="16" width="14.7109375" customWidth="1"/>
    <col min="17" max="17" width="9.140625" hidden="1" customWidth="1"/>
  </cols>
  <sheetData>
    <row r="1" spans="1:16">
      <c r="A1" s="3" t="s">
        <v>40</v>
      </c>
      <c r="B1" s="4" t="s">
        <v>41</v>
      </c>
      <c r="C1" s="5" t="s">
        <v>42</v>
      </c>
      <c r="D1" s="6" t="s">
        <v>43</v>
      </c>
      <c r="E1" s="7" t="s">
        <v>50</v>
      </c>
      <c r="F1" s="3" t="s">
        <v>44</v>
      </c>
      <c r="G1" s="6" t="s">
        <v>45</v>
      </c>
      <c r="H1" s="7" t="s">
        <v>46</v>
      </c>
      <c r="I1" s="3" t="s">
        <v>47</v>
      </c>
      <c r="J1" s="5" t="s">
        <v>48</v>
      </c>
      <c r="K1" s="21" t="s">
        <v>51</v>
      </c>
      <c r="L1" s="15" t="s">
        <v>52</v>
      </c>
      <c r="M1" s="18" t="s">
        <v>55</v>
      </c>
      <c r="N1" s="18" t="s">
        <v>53</v>
      </c>
      <c r="O1" s="15" t="s">
        <v>54</v>
      </c>
      <c r="P1" s="8" t="s">
        <v>49</v>
      </c>
    </row>
    <row r="2" spans="1:16">
      <c r="A2" s="2" t="s">
        <v>19</v>
      </c>
      <c r="B2" s="9" t="s">
        <v>0</v>
      </c>
      <c r="C2" s="11">
        <f t="shared" ref="C2:C21" si="0">SUM(D2+E2+F2)</f>
        <v>20</v>
      </c>
      <c r="D2" s="12">
        <v>17</v>
      </c>
      <c r="E2" s="12">
        <v>3</v>
      </c>
      <c r="F2" s="12">
        <v>0</v>
      </c>
      <c r="G2" s="13">
        <v>48</v>
      </c>
      <c r="H2" s="12">
        <v>8</v>
      </c>
      <c r="I2" s="12">
        <f t="shared" ref="I2:I21" si="1">SUM(G2-H2)</f>
        <v>40</v>
      </c>
      <c r="J2" s="14">
        <f t="shared" ref="J2:J21" si="2">SUM(D2*3+E2)</f>
        <v>54</v>
      </c>
      <c r="K2" s="22">
        <v>18</v>
      </c>
      <c r="L2" s="16">
        <v>1</v>
      </c>
      <c r="M2" s="19">
        <v>10</v>
      </c>
      <c r="N2" s="20">
        <v>527420</v>
      </c>
      <c r="O2" s="17">
        <v>54074</v>
      </c>
      <c r="P2" s="1">
        <v>951000000</v>
      </c>
    </row>
    <row r="3" spans="1:16">
      <c r="A3" s="2" t="s">
        <v>20</v>
      </c>
      <c r="B3" s="9" t="s">
        <v>4</v>
      </c>
      <c r="C3" s="11">
        <f t="shared" si="0"/>
        <v>20</v>
      </c>
      <c r="D3" s="12">
        <v>15</v>
      </c>
      <c r="E3" s="12">
        <v>2</v>
      </c>
      <c r="F3" s="12">
        <v>3</v>
      </c>
      <c r="G3" s="13">
        <v>54</v>
      </c>
      <c r="H3" s="12">
        <v>16</v>
      </c>
      <c r="I3" s="12">
        <f t="shared" si="1"/>
        <v>38</v>
      </c>
      <c r="J3" s="14">
        <f t="shared" si="2"/>
        <v>47</v>
      </c>
      <c r="K3" s="22">
        <v>21</v>
      </c>
      <c r="L3" s="16">
        <v>1</v>
      </c>
      <c r="M3" s="19">
        <v>10</v>
      </c>
      <c r="N3" s="20">
        <f>SUM(595185-54511)</f>
        <v>540674</v>
      </c>
      <c r="O3" s="17">
        <v>55097</v>
      </c>
      <c r="P3" s="1">
        <v>1130000000</v>
      </c>
    </row>
    <row r="4" spans="1:16">
      <c r="A4" s="2" t="s">
        <v>21</v>
      </c>
      <c r="B4" s="9" t="s">
        <v>39</v>
      </c>
      <c r="C4" s="11">
        <f t="shared" si="0"/>
        <v>20</v>
      </c>
      <c r="D4" s="12">
        <v>15</v>
      </c>
      <c r="E4" s="12">
        <v>0</v>
      </c>
      <c r="F4" s="12">
        <v>5</v>
      </c>
      <c r="G4" s="13">
        <v>43</v>
      </c>
      <c r="H4" s="12">
        <v>21</v>
      </c>
      <c r="I4" s="12">
        <f t="shared" si="1"/>
        <v>22</v>
      </c>
      <c r="J4" s="14">
        <f t="shared" si="2"/>
        <v>45</v>
      </c>
      <c r="K4" s="22">
        <v>28</v>
      </c>
      <c r="L4" s="16">
        <v>1</v>
      </c>
      <c r="M4" s="19">
        <v>9</v>
      </c>
      <c r="N4" s="20">
        <v>460239</v>
      </c>
      <c r="O4" s="17">
        <v>90000</v>
      </c>
      <c r="P4" s="1">
        <v>826500000</v>
      </c>
    </row>
    <row r="5" spans="1:16">
      <c r="A5" s="2" t="s">
        <v>22</v>
      </c>
      <c r="B5" s="9" t="s">
        <v>1</v>
      </c>
      <c r="C5" s="11">
        <f t="shared" si="0"/>
        <v>20</v>
      </c>
      <c r="D5" s="12">
        <v>13</v>
      </c>
      <c r="E5" s="12">
        <v>4</v>
      </c>
      <c r="F5" s="12">
        <v>3</v>
      </c>
      <c r="G5" s="13">
        <v>38</v>
      </c>
      <c r="H5" s="12">
        <v>16</v>
      </c>
      <c r="I5" s="12">
        <f t="shared" si="1"/>
        <v>22</v>
      </c>
      <c r="J5" s="14">
        <f t="shared" si="2"/>
        <v>43</v>
      </c>
      <c r="K5" s="22">
        <v>27</v>
      </c>
      <c r="L5" s="16">
        <v>0</v>
      </c>
      <c r="M5" s="19">
        <v>10</v>
      </c>
      <c r="N5" s="20">
        <f>SUM(445614-40668)</f>
        <v>404946</v>
      </c>
      <c r="O5" s="17">
        <v>41837</v>
      </c>
      <c r="P5" s="1">
        <v>907250000</v>
      </c>
    </row>
    <row r="6" spans="1:16">
      <c r="A6" s="2" t="s">
        <v>23</v>
      </c>
      <c r="B6" s="9" t="s">
        <v>2</v>
      </c>
      <c r="C6" s="11">
        <f t="shared" si="0"/>
        <v>20</v>
      </c>
      <c r="D6" s="12">
        <v>11</v>
      </c>
      <c r="E6" s="12">
        <v>5</v>
      </c>
      <c r="F6" s="12">
        <v>4</v>
      </c>
      <c r="G6" s="13">
        <v>42</v>
      </c>
      <c r="H6" s="12">
        <v>30</v>
      </c>
      <c r="I6" s="12">
        <f t="shared" si="1"/>
        <v>12</v>
      </c>
      <c r="J6" s="14">
        <f t="shared" si="2"/>
        <v>38</v>
      </c>
      <c r="K6" s="22">
        <v>38</v>
      </c>
      <c r="L6" s="16">
        <v>0</v>
      </c>
      <c r="M6" s="19">
        <v>10</v>
      </c>
      <c r="N6" s="20">
        <f>SUM(658902-59887)</f>
        <v>599015</v>
      </c>
      <c r="O6" s="17">
        <v>60362</v>
      </c>
      <c r="P6" s="1">
        <v>604500000</v>
      </c>
    </row>
    <row r="7" spans="1:16">
      <c r="A7" s="2" t="s">
        <v>24</v>
      </c>
      <c r="B7" s="9" t="s">
        <v>3</v>
      </c>
      <c r="C7" s="11">
        <f t="shared" si="0"/>
        <v>20</v>
      </c>
      <c r="D7" s="12">
        <v>10</v>
      </c>
      <c r="E7" s="12">
        <v>5</v>
      </c>
      <c r="F7" s="12">
        <v>5</v>
      </c>
      <c r="G7" s="13">
        <v>41</v>
      </c>
      <c r="H7" s="12">
        <v>32</v>
      </c>
      <c r="I7" s="12">
        <f t="shared" si="1"/>
        <v>9</v>
      </c>
      <c r="J7" s="14">
        <f t="shared" si="2"/>
        <v>35</v>
      </c>
      <c r="K7" s="22">
        <v>39</v>
      </c>
      <c r="L7" s="16">
        <v>3</v>
      </c>
      <c r="M7" s="19">
        <v>10</v>
      </c>
      <c r="N7" s="20">
        <v>744997</v>
      </c>
      <c r="O7" s="17">
        <v>75731</v>
      </c>
      <c r="P7" s="1">
        <v>774000000</v>
      </c>
    </row>
    <row r="8" spans="1:16">
      <c r="A8" s="2" t="s">
        <v>25</v>
      </c>
      <c r="B8" s="9" t="s">
        <v>7</v>
      </c>
      <c r="C8" s="11">
        <f t="shared" si="0"/>
        <v>20</v>
      </c>
      <c r="D8" s="12">
        <v>8</v>
      </c>
      <c r="E8" s="12">
        <v>5</v>
      </c>
      <c r="F8" s="12">
        <v>7</v>
      </c>
      <c r="G8" s="13">
        <v>23</v>
      </c>
      <c r="H8" s="12">
        <v>23</v>
      </c>
      <c r="I8" s="12">
        <f t="shared" si="1"/>
        <v>0</v>
      </c>
      <c r="J8" s="14">
        <f t="shared" si="2"/>
        <v>29</v>
      </c>
      <c r="K8" s="22">
        <v>35</v>
      </c>
      <c r="L8" s="16">
        <v>0</v>
      </c>
      <c r="M8" s="19">
        <v>10</v>
      </c>
      <c r="N8" s="20">
        <f>SUM(340886-30666)</f>
        <v>310220</v>
      </c>
      <c r="O8" s="17">
        <v>31700</v>
      </c>
      <c r="P8" s="1">
        <v>231500000</v>
      </c>
    </row>
    <row r="9" spans="1:16">
      <c r="A9" s="2" t="s">
        <v>26</v>
      </c>
      <c r="B9" s="10" t="s">
        <v>5</v>
      </c>
      <c r="C9" s="11">
        <f t="shared" si="0"/>
        <v>20</v>
      </c>
      <c r="D9" s="12">
        <v>8</v>
      </c>
      <c r="E9" s="12">
        <v>4</v>
      </c>
      <c r="F9" s="12">
        <v>8</v>
      </c>
      <c r="G9" s="13">
        <v>24</v>
      </c>
      <c r="H9" s="12">
        <v>23</v>
      </c>
      <c r="I9" s="12">
        <f t="shared" si="1"/>
        <v>1</v>
      </c>
      <c r="J9" s="14">
        <f t="shared" si="2"/>
        <v>28</v>
      </c>
      <c r="K9" s="22">
        <v>31</v>
      </c>
      <c r="L9" s="16">
        <v>4</v>
      </c>
      <c r="M9" s="19">
        <v>10</v>
      </c>
      <c r="N9" s="20">
        <v>319354</v>
      </c>
      <c r="O9" s="17">
        <v>32500</v>
      </c>
      <c r="P9" s="1">
        <v>346500000</v>
      </c>
    </row>
    <row r="10" spans="1:16">
      <c r="A10" s="2" t="s">
        <v>27</v>
      </c>
      <c r="B10" s="9" t="s">
        <v>6</v>
      </c>
      <c r="C10" s="11">
        <f t="shared" si="0"/>
        <v>20</v>
      </c>
      <c r="D10" s="12">
        <v>8</v>
      </c>
      <c r="E10" s="12">
        <v>4</v>
      </c>
      <c r="F10" s="12">
        <v>8</v>
      </c>
      <c r="G10" s="13">
        <v>27</v>
      </c>
      <c r="H10" s="12">
        <v>28</v>
      </c>
      <c r="I10" s="12">
        <f t="shared" si="1"/>
        <v>-1</v>
      </c>
      <c r="J10" s="14">
        <f t="shared" si="2"/>
        <v>28</v>
      </c>
      <c r="K10" s="22">
        <v>33</v>
      </c>
      <c r="L10" s="16">
        <v>2</v>
      </c>
      <c r="M10" s="12">
        <v>11</v>
      </c>
      <c r="N10" s="20">
        <v>223051</v>
      </c>
      <c r="O10" s="17">
        <v>22100</v>
      </c>
      <c r="P10" s="1">
        <v>185000000</v>
      </c>
    </row>
    <row r="11" spans="1:16">
      <c r="A11" s="2" t="s">
        <v>28</v>
      </c>
      <c r="B11" s="9" t="s">
        <v>9</v>
      </c>
      <c r="C11" s="11">
        <f t="shared" si="0"/>
        <v>20</v>
      </c>
      <c r="D11" s="12">
        <v>7</v>
      </c>
      <c r="E11" s="12">
        <v>6</v>
      </c>
      <c r="F11" s="12">
        <v>7</v>
      </c>
      <c r="G11" s="13">
        <v>31</v>
      </c>
      <c r="H11" s="12">
        <v>30</v>
      </c>
      <c r="I11" s="12">
        <f t="shared" si="1"/>
        <v>1</v>
      </c>
      <c r="J11" s="14">
        <f t="shared" si="2"/>
        <v>27</v>
      </c>
      <c r="K11" s="22">
        <v>28</v>
      </c>
      <c r="L11" s="16">
        <v>2</v>
      </c>
      <c r="M11" s="19">
        <v>10</v>
      </c>
      <c r="N11" s="20">
        <f>SUM(423211-39052)</f>
        <v>384159</v>
      </c>
      <c r="O11" s="17">
        <v>40157</v>
      </c>
      <c r="P11" s="1">
        <v>445500000</v>
      </c>
    </row>
    <row r="12" spans="1:16">
      <c r="A12" s="2" t="s">
        <v>29</v>
      </c>
      <c r="B12" s="9" t="s">
        <v>8</v>
      </c>
      <c r="C12" s="11">
        <f t="shared" si="0"/>
        <v>20</v>
      </c>
      <c r="D12" s="12">
        <v>8</v>
      </c>
      <c r="E12" s="12">
        <v>3</v>
      </c>
      <c r="F12" s="12">
        <v>9</v>
      </c>
      <c r="G12" s="13">
        <v>27</v>
      </c>
      <c r="H12" s="12">
        <v>30</v>
      </c>
      <c r="I12" s="12">
        <f t="shared" si="1"/>
        <v>-3</v>
      </c>
      <c r="J12" s="14">
        <f t="shared" si="2"/>
        <v>27</v>
      </c>
      <c r="K12" s="22">
        <v>41</v>
      </c>
      <c r="L12" s="16">
        <v>1</v>
      </c>
      <c r="M12" s="19">
        <v>10</v>
      </c>
      <c r="N12" s="20">
        <f>SUM(628826-59870)</f>
        <v>568956</v>
      </c>
      <c r="O12" s="17">
        <v>60000</v>
      </c>
      <c r="P12" s="1">
        <v>298000000</v>
      </c>
    </row>
    <row r="13" spans="1:16">
      <c r="A13" s="2" t="s">
        <v>30</v>
      </c>
      <c r="B13" s="9" t="s">
        <v>10</v>
      </c>
      <c r="C13" s="11">
        <f t="shared" si="0"/>
        <v>20</v>
      </c>
      <c r="D13" s="12">
        <v>8</v>
      </c>
      <c r="E13" s="12">
        <v>2</v>
      </c>
      <c r="F13" s="12">
        <v>10</v>
      </c>
      <c r="G13" s="13">
        <v>28</v>
      </c>
      <c r="H13" s="12">
        <v>37</v>
      </c>
      <c r="I13" s="12">
        <f t="shared" si="1"/>
        <v>-9</v>
      </c>
      <c r="J13" s="14">
        <f t="shared" si="2"/>
        <v>26</v>
      </c>
      <c r="K13" s="22">
        <v>32</v>
      </c>
      <c r="L13" s="16">
        <v>1</v>
      </c>
      <c r="M13" s="19">
        <v>10</v>
      </c>
      <c r="N13" s="20">
        <f>SUM(115803-10261)</f>
        <v>105542</v>
      </c>
      <c r="O13" s="17">
        <v>11464</v>
      </c>
      <c r="P13" s="1">
        <v>210500000</v>
      </c>
    </row>
    <row r="14" spans="1:16">
      <c r="A14" s="2" t="s">
        <v>31</v>
      </c>
      <c r="B14" s="9" t="s">
        <v>11</v>
      </c>
      <c r="C14" s="11">
        <f t="shared" si="0"/>
        <v>20</v>
      </c>
      <c r="D14" s="12">
        <v>7</v>
      </c>
      <c r="E14" s="12">
        <v>4</v>
      </c>
      <c r="F14" s="12">
        <v>9</v>
      </c>
      <c r="G14" s="13">
        <v>22</v>
      </c>
      <c r="H14" s="12">
        <v>27</v>
      </c>
      <c r="I14" s="12">
        <f t="shared" si="1"/>
        <v>-5</v>
      </c>
      <c r="J14" s="14">
        <f t="shared" si="2"/>
        <v>25</v>
      </c>
      <c r="K14" s="22">
        <v>36</v>
      </c>
      <c r="L14" s="16">
        <v>3</v>
      </c>
      <c r="M14" s="19">
        <v>10</v>
      </c>
      <c r="N14" s="20">
        <v>304913</v>
      </c>
      <c r="O14" s="17">
        <v>30750</v>
      </c>
      <c r="P14" s="1">
        <v>176500000</v>
      </c>
    </row>
    <row r="15" spans="1:16">
      <c r="A15" s="2" t="s">
        <v>32</v>
      </c>
      <c r="B15" s="9" t="s">
        <v>12</v>
      </c>
      <c r="C15" s="11">
        <f t="shared" si="0"/>
        <v>20</v>
      </c>
      <c r="D15" s="12">
        <v>5</v>
      </c>
      <c r="E15" s="12">
        <v>4</v>
      </c>
      <c r="F15" s="12">
        <v>11</v>
      </c>
      <c r="G15" s="13">
        <v>17</v>
      </c>
      <c r="H15" s="12">
        <v>26</v>
      </c>
      <c r="I15" s="12">
        <f t="shared" si="1"/>
        <v>-9</v>
      </c>
      <c r="J15" s="14">
        <f t="shared" si="2"/>
        <v>19</v>
      </c>
      <c r="K15" s="22">
        <v>34</v>
      </c>
      <c r="L15" s="16">
        <v>1</v>
      </c>
      <c r="M15" s="19">
        <v>10</v>
      </c>
      <c r="N15" s="20">
        <v>254865</v>
      </c>
      <c r="O15" s="17">
        <v>26255</v>
      </c>
      <c r="P15" s="1">
        <v>222250000</v>
      </c>
    </row>
    <row r="16" spans="1:16">
      <c r="A16" s="2" t="s">
        <v>33</v>
      </c>
      <c r="B16" s="9" t="s">
        <v>13</v>
      </c>
      <c r="C16" s="11">
        <f t="shared" si="0"/>
        <v>20</v>
      </c>
      <c r="D16" s="12">
        <v>4</v>
      </c>
      <c r="E16" s="12">
        <v>6</v>
      </c>
      <c r="F16" s="12">
        <v>10</v>
      </c>
      <c r="G16" s="13">
        <v>15</v>
      </c>
      <c r="H16" s="12">
        <v>27</v>
      </c>
      <c r="I16" s="12">
        <f t="shared" si="1"/>
        <v>-12</v>
      </c>
      <c r="J16" s="14">
        <f t="shared" si="2"/>
        <v>18</v>
      </c>
      <c r="K16" s="22">
        <v>29</v>
      </c>
      <c r="L16" s="16">
        <v>2</v>
      </c>
      <c r="M16" s="19">
        <v>10</v>
      </c>
      <c r="N16" s="20">
        <f>SUM(561510-52217)</f>
        <v>509293</v>
      </c>
      <c r="O16" s="17">
        <v>52409</v>
      </c>
      <c r="P16" s="1">
        <v>176000000</v>
      </c>
    </row>
    <row r="17" spans="1:16">
      <c r="A17" s="2" t="s">
        <v>34</v>
      </c>
      <c r="B17" s="9" t="s">
        <v>15</v>
      </c>
      <c r="C17" s="11">
        <f t="shared" si="0"/>
        <v>20</v>
      </c>
      <c r="D17" s="12">
        <v>5</v>
      </c>
      <c r="E17" s="12">
        <v>3</v>
      </c>
      <c r="F17" s="12">
        <v>12</v>
      </c>
      <c r="G17" s="13">
        <v>19</v>
      </c>
      <c r="H17" s="12">
        <v>38</v>
      </c>
      <c r="I17" s="12">
        <f t="shared" si="1"/>
        <v>-19</v>
      </c>
      <c r="J17" s="14">
        <f t="shared" si="2"/>
        <v>18</v>
      </c>
      <c r="K17" s="22">
        <v>32</v>
      </c>
      <c r="L17" s="16">
        <v>1</v>
      </c>
      <c r="M17" s="19">
        <v>10</v>
      </c>
      <c r="N17" s="20">
        <f>SUM(341569-32485)</f>
        <v>309084</v>
      </c>
      <c r="O17" s="17">
        <v>33000</v>
      </c>
      <c r="P17" s="1">
        <v>94250000</v>
      </c>
    </row>
    <row r="18" spans="1:16">
      <c r="A18" s="2" t="s">
        <v>35</v>
      </c>
      <c r="B18" s="9" t="s">
        <v>16</v>
      </c>
      <c r="C18" s="11">
        <f t="shared" si="0"/>
        <v>20</v>
      </c>
      <c r="D18" s="12">
        <v>3</v>
      </c>
      <c r="E18" s="12">
        <v>6</v>
      </c>
      <c r="F18" s="12">
        <v>11</v>
      </c>
      <c r="G18" s="13">
        <v>21</v>
      </c>
      <c r="H18" s="12">
        <v>38</v>
      </c>
      <c r="I18" s="12">
        <f t="shared" si="1"/>
        <v>-17</v>
      </c>
      <c r="J18" s="14">
        <f t="shared" si="2"/>
        <v>15</v>
      </c>
      <c r="K18" s="22">
        <v>43</v>
      </c>
      <c r="L18" s="16">
        <v>2</v>
      </c>
      <c r="M18" s="19">
        <v>10</v>
      </c>
      <c r="N18" s="20">
        <v>298205</v>
      </c>
      <c r="O18" s="17">
        <v>32689</v>
      </c>
      <c r="P18" s="1">
        <v>261100000</v>
      </c>
    </row>
    <row r="19" spans="1:16">
      <c r="A19" s="2" t="s">
        <v>36</v>
      </c>
      <c r="B19" s="9" t="s">
        <v>14</v>
      </c>
      <c r="C19" s="11">
        <f t="shared" si="0"/>
        <v>20</v>
      </c>
      <c r="D19" s="12">
        <v>4</v>
      </c>
      <c r="E19" s="12">
        <v>3</v>
      </c>
      <c r="F19" s="12">
        <v>13</v>
      </c>
      <c r="G19" s="13">
        <v>19</v>
      </c>
      <c r="H19" s="12">
        <v>41</v>
      </c>
      <c r="I19" s="12">
        <f t="shared" si="1"/>
        <v>-22</v>
      </c>
      <c r="J19" s="14">
        <f t="shared" si="2"/>
        <v>15</v>
      </c>
      <c r="K19" s="22">
        <v>40</v>
      </c>
      <c r="L19" s="16">
        <v>0</v>
      </c>
      <c r="M19" s="19">
        <v>10</v>
      </c>
      <c r="N19" s="20">
        <v>204229</v>
      </c>
      <c r="O19" s="17">
        <v>22546</v>
      </c>
      <c r="P19" s="1">
        <v>178250000</v>
      </c>
    </row>
    <row r="20" spans="1:16">
      <c r="A20" s="2" t="s">
        <v>37</v>
      </c>
      <c r="B20" s="9" t="s">
        <v>17</v>
      </c>
      <c r="C20" s="11">
        <f t="shared" si="0"/>
        <v>20</v>
      </c>
      <c r="D20" s="12">
        <v>3</v>
      </c>
      <c r="E20" s="12">
        <v>5</v>
      </c>
      <c r="F20" s="12">
        <v>12</v>
      </c>
      <c r="G20" s="13">
        <v>18</v>
      </c>
      <c r="H20" s="12">
        <v>43</v>
      </c>
      <c r="I20" s="12">
        <f t="shared" si="1"/>
        <v>-25</v>
      </c>
      <c r="J20" s="14">
        <f t="shared" si="2"/>
        <v>14</v>
      </c>
      <c r="K20" s="22">
        <v>34</v>
      </c>
      <c r="L20" s="16">
        <v>2</v>
      </c>
      <c r="M20" s="19">
        <v>10</v>
      </c>
      <c r="N20" s="20">
        <v>242519</v>
      </c>
      <c r="O20" s="17">
        <v>25700</v>
      </c>
      <c r="P20" s="1">
        <v>247500000</v>
      </c>
    </row>
    <row r="21" spans="1:16">
      <c r="A21" s="2" t="s">
        <v>38</v>
      </c>
      <c r="B21" s="9" t="s">
        <v>18</v>
      </c>
      <c r="C21" s="11">
        <f t="shared" si="0"/>
        <v>20</v>
      </c>
      <c r="D21" s="12">
        <v>2</v>
      </c>
      <c r="E21" s="12">
        <v>4</v>
      </c>
      <c r="F21" s="12">
        <v>14</v>
      </c>
      <c r="G21" s="13">
        <v>12</v>
      </c>
      <c r="H21" s="12">
        <v>35</v>
      </c>
      <c r="I21" s="12">
        <f t="shared" si="1"/>
        <v>-23</v>
      </c>
      <c r="J21" s="14">
        <f t="shared" si="2"/>
        <v>10</v>
      </c>
      <c r="K21" s="22">
        <v>28</v>
      </c>
      <c r="L21" s="16">
        <v>2</v>
      </c>
      <c r="M21" s="19">
        <v>10</v>
      </c>
      <c r="N21" s="20">
        <f>SUM(251417-23715)</f>
        <v>227702</v>
      </c>
      <c r="O21" s="17">
        <v>24500</v>
      </c>
      <c r="P21" s="1">
        <v>127100000</v>
      </c>
    </row>
  </sheetData>
  <sortState ref="B2:J21">
    <sortCondition descending="1" ref="J2:J21"/>
    <sortCondition descending="1" ref="I2:I21"/>
    <sortCondition descending="1" ref="G2:G2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Lestvica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Igre</dc:creator>
  <cp:lastModifiedBy>Igre</cp:lastModifiedBy>
  <dcterms:created xsi:type="dcterms:W3CDTF">2019-01-06T19:12:57Z</dcterms:created>
  <dcterms:modified xsi:type="dcterms:W3CDTF">2019-01-07T21:48:16Z</dcterms:modified>
</cp:coreProperties>
</file>