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P\Excel\"/>
    </mc:Choice>
  </mc:AlternateContent>
  <bookViews>
    <workbookView xWindow="0" yWindow="0" windowWidth="21570" windowHeight="8055" firstSheet="9" activeTab="10"/>
  </bookViews>
  <sheets>
    <sheet name="Skladišče" sheetId="1" r:id="rId1"/>
    <sheet name="Obresti" sheetId="2" r:id="rId2"/>
    <sheet name="Barva" sheetId="3" r:id="rId3"/>
    <sheet name="Padavine" sheetId="4" r:id="rId4"/>
    <sheet name="Množenje" sheetId="5" r:id="rId5"/>
    <sheet name="Kovine" sheetId="6" r:id="rId6"/>
    <sheet name="Prebivalci" sheetId="7" r:id="rId7"/>
    <sheet name="Ptice" sheetId="8" r:id="rId8"/>
    <sheet name="Honorar" sheetId="11" r:id="rId9"/>
    <sheet name="Ocene" sheetId="12" r:id="rId10"/>
    <sheet name="Sheet6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E13" i="12"/>
  <c r="F13" i="12"/>
  <c r="G13" i="12"/>
  <c r="H13" i="12"/>
  <c r="I13" i="12"/>
  <c r="J13" i="12"/>
  <c r="E14" i="12"/>
  <c r="F14" i="12"/>
  <c r="G14" i="12"/>
  <c r="H14" i="12"/>
  <c r="I14" i="12"/>
  <c r="J14" i="12"/>
  <c r="E15" i="12"/>
  <c r="F15" i="12"/>
  <c r="G15" i="12"/>
  <c r="H15" i="12"/>
  <c r="I15" i="12"/>
  <c r="J15" i="12"/>
  <c r="F11" i="12"/>
  <c r="G11" i="12"/>
  <c r="H11" i="12"/>
  <c r="I11" i="12"/>
  <c r="J11" i="12"/>
  <c r="E11" i="12"/>
  <c r="K4" i="12"/>
  <c r="K5" i="12"/>
  <c r="K6" i="12"/>
  <c r="K7" i="12"/>
  <c r="K8" i="12"/>
  <c r="K9" i="12"/>
  <c r="K3" i="12"/>
  <c r="J4" i="12"/>
  <c r="J5" i="12"/>
  <c r="J6" i="12"/>
  <c r="J7" i="12"/>
  <c r="J8" i="12"/>
  <c r="J9" i="12"/>
  <c r="J3" i="12"/>
  <c r="E14" i="11"/>
  <c r="E9" i="11"/>
  <c r="E11" i="11"/>
  <c r="E12" i="11"/>
  <c r="E10" i="11"/>
  <c r="C4" i="5" l="1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3" i="5"/>
  <c r="E3" i="5"/>
  <c r="F3" i="5"/>
  <c r="G3" i="5"/>
  <c r="H3" i="5"/>
  <c r="I3" i="5"/>
  <c r="J3" i="5"/>
  <c r="K3" i="5"/>
  <c r="L3" i="5"/>
  <c r="C3" i="5"/>
  <c r="H8" i="4"/>
  <c r="G8" i="4"/>
  <c r="F8" i="4"/>
  <c r="E8" i="4"/>
  <c r="D8" i="4"/>
  <c r="C8" i="4"/>
  <c r="D4" i="4"/>
  <c r="E4" i="4"/>
  <c r="F4" i="4"/>
  <c r="G4" i="4"/>
  <c r="H4" i="4"/>
  <c r="C4" i="4"/>
  <c r="E13" i="4"/>
  <c r="E12" i="4"/>
  <c r="E11" i="4"/>
  <c r="E10" i="4"/>
  <c r="C9" i="3"/>
  <c r="C8" i="3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4" i="2"/>
  <c r="D3" i="1"/>
  <c r="E10" i="1"/>
  <c r="E9" i="1"/>
  <c r="E8" i="1"/>
  <c r="E7" i="1"/>
  <c r="E6" i="1"/>
  <c r="E5" i="1"/>
  <c r="E11" i="1" l="1"/>
</calcChain>
</file>

<file path=xl/sharedStrings.xml><?xml version="1.0" encoding="utf-8"?>
<sst xmlns="http://schemas.openxmlformats.org/spreadsheetml/2006/main" count="98" uniqueCount="95">
  <si>
    <t>Proizvod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</si>
  <si>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</si>
  <si>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</si>
  <si>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</si>
  <si>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</si>
  <si>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</si>
  <si>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</si>
  <si>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</si>
  <si>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</si>
  <si>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Količina</t>
  </si>
  <si>
    <t>Skupna vrednost zalog:</t>
  </si>
  <si>
    <t>Datum:</t>
  </si>
  <si>
    <t>Stanje v skladišču</t>
  </si>
  <si>
    <t>Leto</t>
  </si>
  <si>
    <t>Stanje</t>
  </si>
  <si>
    <t>Barvanje sobe</t>
  </si>
  <si>
    <t>Širina sobe</t>
  </si>
  <si>
    <t>Višina sobe</t>
  </si>
  <si>
    <t>Cena barve za kg</t>
  </si>
  <si>
    <t>Površina</t>
  </si>
  <si>
    <t>Cena barve</t>
  </si>
  <si>
    <t>Dolžina sobe</t>
  </si>
  <si>
    <t>Količina barve za m²</t>
  </si>
  <si>
    <t>Mesec</t>
  </si>
  <si>
    <t>jan</t>
  </si>
  <si>
    <t>apr</t>
  </si>
  <si>
    <t>maj</t>
  </si>
  <si>
    <t>jun</t>
  </si>
  <si>
    <t>Padavine</t>
  </si>
  <si>
    <t>Delež</t>
  </si>
  <si>
    <t>feb</t>
  </si>
  <si>
    <t>mar</t>
  </si>
  <si>
    <t>jul</t>
  </si>
  <si>
    <t>avg</t>
  </si>
  <si>
    <t>sep</t>
  </si>
  <si>
    <t>okt</t>
  </si>
  <si>
    <t>nov</t>
  </si>
  <si>
    <t>dec</t>
  </si>
  <si>
    <t>Letna količina</t>
  </si>
  <si>
    <t>Največja mesečna količina</t>
  </si>
  <si>
    <t>Najmanjša mesečna količina</t>
  </si>
  <si>
    <t>Povprečna mesečna količina</t>
  </si>
  <si>
    <t>*</t>
  </si>
  <si>
    <t>Kovina</t>
  </si>
  <si>
    <t>Baker</t>
  </si>
  <si>
    <t>Cink</t>
  </si>
  <si>
    <t>Svince</t>
  </si>
  <si>
    <t>Zlato</t>
  </si>
  <si>
    <t>Železo</t>
  </si>
  <si>
    <t>Izkop v tonah</t>
  </si>
  <si>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</si>
  <si>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</si>
  <si>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</si>
  <si>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</si>
  <si>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</si>
  <si>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</si>
  <si>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</si>
  <si>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</si>
  <si>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</si>
  <si>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</si>
  <si>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</si>
  <si>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</si>
  <si>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</si>
  <si>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</si>
  <si>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</si>
  <si>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</si>
  <si>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</si>
  <si>
    <t>Ime</t>
  </si>
  <si>
    <t>Priimek</t>
  </si>
  <si>
    <t>mat</t>
  </si>
  <si>
    <t>sjk</t>
  </si>
  <si>
    <t>ang</t>
  </si>
  <si>
    <t>nem</t>
  </si>
  <si>
    <t>fiz</t>
  </si>
  <si>
    <t>uspeh</t>
  </si>
  <si>
    <t>Petra</t>
  </si>
  <si>
    <t>Andoljšek</t>
  </si>
  <si>
    <t>Jerneja</t>
  </si>
  <si>
    <t>Božič</t>
  </si>
  <si>
    <t>Edvard</t>
  </si>
  <si>
    <t>Češarek</t>
  </si>
  <si>
    <t>Gregor</t>
  </si>
  <si>
    <t>Hribar</t>
  </si>
  <si>
    <t>Nataša</t>
  </si>
  <si>
    <t>Kovačič</t>
  </si>
  <si>
    <t>Tadeja</t>
  </si>
  <si>
    <t>Lovšin</t>
  </si>
  <si>
    <t>Andrej</t>
  </si>
  <si>
    <t>Majerle</t>
  </si>
  <si>
    <t>Skupaj</t>
  </si>
  <si>
    <t>nezadostno</t>
  </si>
  <si>
    <t>zadostno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</si>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</sst>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\ &quot;m&quot;"/>
    <numFmt numFmtId="165" formatCode="#,##0.00\ &quot;€&quot;"/>
    <numFmt numFmtId="166" formatCode="0.0\ &quot;kg&quot;"/>
    <numFmt numFmtId="167" formatCode="0.00\ &quot;m²&quot;"/>
    <numFmt numFmtId="168" formatCode="#,##0\ &quot;€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2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7" xfId="0" applyFont="1" applyFill="1" applyBorder="1"/>
    <xf numFmtId="0" fontId="0" fillId="2" borderId="18" xfId="0" applyFill="1" applyBorder="1"/>
    <xf numFmtId="0" fontId="1" fillId="2" borderId="3" xfId="0" applyFont="1" applyFill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2" fontId="0" fillId="0" borderId="13" xfId="0" applyNumberFormat="1" applyBorder="1" applyAlignment="1">
      <alignment horizontal="right" indent="1"/>
    </xf>
    <xf numFmtId="2" fontId="0" fillId="0" borderId="15" xfId="0" applyNumberFormat="1" applyBorder="1" applyAlignment="1">
      <alignment horizontal="right" indent="1"/>
    </xf>
    <xf numFmtId="2" fontId="0" fillId="0" borderId="16" xfId="0" applyNumberFormat="1" applyBorder="1" applyAlignment="1">
      <alignment horizontal="right" indent="1"/>
    </xf>
    <xf numFmtId="0" fontId="1" fillId="2" borderId="11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right" indent="1"/>
    </xf>
    <xf numFmtId="2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left" indent="1"/>
    </xf>
    <xf numFmtId="0" fontId="3" fillId="0" borderId="0" xfId="0" applyFont="1"/>
    <xf numFmtId="165" fontId="1" fillId="2" borderId="9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left" indent="1"/>
    </xf>
    <xf numFmtId="167" fontId="1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left" indent="1"/>
    </xf>
    <xf numFmtId="164" fontId="0" fillId="0" borderId="21" xfId="0" applyNumberFormat="1" applyBorder="1" applyAlignment="1">
      <alignment horizontal="right" indent="1"/>
    </xf>
    <xf numFmtId="0" fontId="0" fillId="0" borderId="23" xfId="0" applyBorder="1" applyAlignment="1">
      <alignment horizontal="left" indent="1"/>
    </xf>
    <xf numFmtId="164" fontId="0" fillId="0" borderId="24" xfId="0" applyNumberFormat="1" applyBorder="1" applyAlignment="1">
      <alignment horizontal="right" indent="1"/>
    </xf>
    <xf numFmtId="166" fontId="0" fillId="0" borderId="24" xfId="0" applyNumberFormat="1" applyBorder="1" applyAlignment="1">
      <alignment horizontal="right" indent="1"/>
    </xf>
    <xf numFmtId="0" fontId="0" fillId="0" borderId="25" xfId="0" applyBorder="1" applyAlignment="1">
      <alignment horizontal="left" indent="1"/>
    </xf>
    <xf numFmtId="165" fontId="0" fillId="0" borderId="26" xfId="0" applyNumberFormat="1" applyBorder="1" applyAlignment="1">
      <alignment horizontal="right" indent="1"/>
    </xf>
    <xf numFmtId="1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27" xfId="0" applyFont="1" applyFill="1" applyBorder="1"/>
    <xf numFmtId="3" fontId="0" fillId="0" borderId="29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0" fontId="1" fillId="2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8" fontId="0" fillId="0" borderId="0" xfId="0" applyNumberFormat="1"/>
    <xf numFmtId="0" fontId="0" fillId="0" borderId="0" xfId="0" applyNumberFormat="1"/>
    <xf numFmtId="168" fontId="1" fillId="0" borderId="0" xfId="0" applyNumberFormat="1" applyFont="1"/>
    <xf numFmtId="0" fontId="4" fillId="0" borderId="0" xfId="0" applyFont="1" applyAlignment="1">
      <alignment horizontal="left" indent="15"/>
    </xf>
    <xf numFmtId="0" fontId="0" fillId="0" borderId="3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4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6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 b="1">
                <a:solidFill>
                  <a:sysClr val="windowText" lastClr="000000"/>
                </a:solidFill>
              </a:rPr>
              <a:t>Padavine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5-4B1D-86FC-F2E6E5C9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866704"/>
        <c:axId val="607867032"/>
        <c:axId val="0"/>
      </c:bar3DChart>
      <c:catAx>
        <c:axId val="6078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Meseci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7867032"/>
        <c:crosses val="autoZero"/>
        <c:auto val="1"/>
        <c:lblAlgn val="ctr"/>
        <c:lblOffset val="100"/>
        <c:noMultiLvlLbl val="0"/>
      </c:catAx>
      <c:valAx>
        <c:axId val="6078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Padavine v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 b="1">
                <a:solidFill>
                  <a:sysClr val="windowText" lastClr="000000"/>
                </a:solidFill>
              </a:rPr>
              <a:t>Izkop kovin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2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A-5056-4109-88BB-C30FA37FF86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5056-4109-88BB-C30FA37FF86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5056-4109-88BB-C30FA37FF86E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4-5056-4109-88BB-C30FA37FF86E}"/>
              </c:ext>
            </c:extLst>
          </c:dPt>
          <c:dPt>
            <c:idx val="4"/>
            <c:bubble3D val="0"/>
            <c:explosion val="8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5056-4109-88BB-C30FA37FF8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Fe</c:v>
              </c:pt>
              <c:pt idx="1">
                <c:v>Zn</c:v>
              </c:pt>
              <c:pt idx="2">
                <c:v>Pb</c:v>
              </c:pt>
              <c:pt idx="3">
                <c:v>Au</c:v>
              </c:pt>
              <c:pt idx="4">
                <c:v>Fe</c:v>
              </c:pt>
            </c:strLit>
          </c:cat>
          <c:val>
            <c:numRef>
              <c:f>Kovine!$C$3:$G$3</c:f>
              <c:numCache>
                <c:formatCode>#,##0</c:formatCode>
                <c:ptCount val="5"/>
                <c:pt idx="0">
                  <c:v>12000</c:v>
                </c:pt>
                <c:pt idx="1">
                  <c:v>11000</c:v>
                </c:pt>
                <c:pt idx="2">
                  <c:v>7000</c:v>
                </c:pt>
                <c:pt idx="3">
                  <c:v>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109-88BB-C30FA37FF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>
                <a:solidFill>
                  <a:sysClr val="windowText" lastClr="000000"/>
                </a:solidFill>
              </a:rPr>
              <a:t>Razdelitev honorarjev</a:t>
            </a:r>
          </a:p>
          <a:p>
            <a:pPr>
              <a:defRPr/>
            </a:pPr>
            <a:r>
              <a:rPr lang="sl-SI">
                <a:solidFill>
                  <a:sysClr val="windowText" lastClr="000000"/>
                </a:solidFill>
              </a:rPr>
              <a:t>pri</a:t>
            </a:r>
            <a:r>
              <a:rPr lang="sl-SI" baseline="0">
                <a:solidFill>
                  <a:sysClr val="windowText" lastClr="000000"/>
                </a:solidFill>
              </a:rPr>
              <a:t> reviji Presek</a:t>
            </a:r>
            <a:endParaRPr lang="sl-SI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glow>
                <a:schemeClr val="bg1">
                  <a:alpha val="40000"/>
                </a:schemeClr>
              </a:glow>
              <a:outerShdw blurRad="50800" dist="50800" dir="5400000" algn="ctr" rotWithShape="0">
                <a:schemeClr val="bg1"/>
              </a:outerShdw>
            </a:effectLst>
          </c:spPr>
          <c:dPt>
            <c:idx val="0"/>
            <c:bubble3D val="0"/>
            <c:explosion val="1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bg1">
                    <a:alpha val="40000"/>
                  </a:schemeClr>
                </a:glow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AF-4D33-92AD-E89B3230E08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glow>
                  <a:schemeClr val="bg1">
                    <a:alpha val="40000"/>
                  </a:schemeClr>
                </a:glow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AF-4D33-92AD-E89B3230E08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glow>
                  <a:schemeClr val="bg1">
                    <a:alpha val="40000"/>
                  </a:schemeClr>
                </a:glow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AF-4D33-92AD-E89B3230E089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>
                <a:glow>
                  <a:schemeClr val="bg1">
                    <a:alpha val="40000"/>
                  </a:schemeClr>
                </a:glow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AF-4D33-92AD-E89B3230E08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(Honorar!$C$9,Honorar!$C$12,Honorar!$C$10,Honorar!$C$11)</c:f>
              <c:strCache>
                <c:ptCount val="4"/>
                <c:pt idx="0">
                  <c:v>Juvan</c:v>
                </c:pt>
                <c:pt idx="1">
                  <c:v>Lokar</c:v>
                </c:pt>
                <c:pt idx="2">
                  <c:v>Černe</c:v>
                </c:pt>
                <c:pt idx="3">
                  <c:v>Vencelj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D33-92AD-E89B3230E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000">
                <a:solidFill>
                  <a:sysClr val="windowText" lastClr="000000"/>
                </a:solidFill>
              </a:rPr>
              <a:t>Uspeh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Ocene!$J$11:$J$15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F-4722-99EC-AB74C2650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14286</xdr:rowOff>
    </xdr:from>
    <xdr:to>
      <xdr:col>9</xdr:col>
      <xdr:colOff>9526</xdr:colOff>
      <xdr:row>29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100012</xdr:rowOff>
    </xdr:from>
    <xdr:to>
      <xdr:col>10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4762</xdr:rowOff>
    </xdr:from>
    <xdr:to>
      <xdr:col>10</xdr:col>
      <xdr:colOff>581025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109537</xdr:rowOff>
    </xdr:from>
    <xdr:to>
      <xdr:col>9</xdr:col>
      <xdr:colOff>428625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G15" sqref="G15"/>
    </sheetView>
  </sheetViews>
  <sheetFormatPr defaultRowHeight="15" x14ac:dyDescent="0.25"/>
  <cols>
    <col min="4" max="4" width="10.140625" bestFit="1" customWidth="1"/>
  </cols>
  <sheetData>
    <row r="1" spans="2:5" ht="15.75" thickBot="1" x14ac:dyDescent="0.3"/>
    <row r="2" spans="2:5" ht="21" x14ac:dyDescent="0.35">
      <c r="B2" s="61" t="s">
        <v>12</v>
      </c>
      <c r="C2" s="62"/>
      <c r="D2" s="62"/>
      <c r="E2" s="63"/>
    </row>
    <row r="3" spans="2:5" ht="15.75" thickBot="1" x14ac:dyDescent="0.3">
      <c r="B3" s="8"/>
      <c r="C3" s="9" t="s">
        <v>11</v>
      </c>
      <c r="D3" s="10">
        <f ca="1">TODAY()</f>
        <v>43433</v>
      </c>
      <c r="E3" s="11"/>
    </row>
    <row r="4" spans="2:5" x14ac:dyDescent="0.25">
      <c r="B4" s="15" t="s">
        <v>0</v>
      </c>
      <c r="C4" s="16" t="s">
        <v>9</v>
      </c>
      <c r="D4" s="19" t="s">
        <v>1</v>
      </c>
      <c r="E4" s="24" t="s">
        <v>2</v>
      </c>
    </row>
    <row r="5" spans="2:5" x14ac:dyDescent="0.25">
      <c r="B5" s="12" t="s">
        <v>3</v>
      </c>
      <c r="C5" s="7">
        <v>15</v>
      </c>
      <c r="D5" s="20">
        <v>14.85</v>
      </c>
      <c r="E5" s="21">
        <f>SUM(C5 * D5)</f>
        <v>222.75</v>
      </c>
    </row>
    <row r="6" spans="2:5" x14ac:dyDescent="0.25">
      <c r="B6" s="12" t="s">
        <v>4</v>
      </c>
      <c r="C6" s="7">
        <v>4</v>
      </c>
      <c r="D6" s="20">
        <v>47.3</v>
      </c>
      <c r="E6" s="21">
        <f t="shared" ref="E6:E10" si="0">SUM(C6 * D6)</f>
        <v>189.2</v>
      </c>
    </row>
    <row r="7" spans="2:5" x14ac:dyDescent="0.25">
      <c r="B7" s="12" t="s">
        <v>5</v>
      </c>
      <c r="C7" s="7">
        <v>2</v>
      </c>
      <c r="D7" s="20">
        <v>52.55</v>
      </c>
      <c r="E7" s="21">
        <f t="shared" si="0"/>
        <v>105.1</v>
      </c>
    </row>
    <row r="8" spans="2:5" x14ac:dyDescent="0.25">
      <c r="B8" s="12" t="s">
        <v>6</v>
      </c>
      <c r="C8" s="7">
        <v>6</v>
      </c>
      <c r="D8" s="20">
        <v>27.15</v>
      </c>
      <c r="E8" s="21">
        <f t="shared" si="0"/>
        <v>162.89999999999998</v>
      </c>
    </row>
    <row r="9" spans="2:5" x14ac:dyDescent="0.25">
      <c r="B9" s="12" t="s">
        <v>7</v>
      </c>
      <c r="C9" s="7">
        <v>3</v>
      </c>
      <c r="D9" s="20">
        <v>89.9</v>
      </c>
      <c r="E9" s="21">
        <f t="shared" si="0"/>
        <v>269.70000000000005</v>
      </c>
    </row>
    <row r="10" spans="2:5" ht="15.75" thickBot="1" x14ac:dyDescent="0.3">
      <c r="B10" s="13" t="s">
        <v>8</v>
      </c>
      <c r="C10" s="14">
        <v>12</v>
      </c>
      <c r="D10" s="22">
        <v>60</v>
      </c>
      <c r="E10" s="23">
        <f t="shared" si="0"/>
        <v>720</v>
      </c>
    </row>
    <row r="11" spans="2:5" ht="15.75" thickBot="1" x14ac:dyDescent="0.3">
      <c r="B11" s="17" t="s">
        <v>10</v>
      </c>
      <c r="C11" s="18"/>
      <c r="D11" s="18"/>
      <c r="E11" s="25">
        <f>SUM(E5+E6+E7+E8+E9+E10)</f>
        <v>1669.65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C13" sqref="C13"/>
    </sheetView>
  </sheetViews>
  <sheetFormatPr defaultRowHeight="15" x14ac:dyDescent="0.25"/>
  <cols>
    <col min="3" max="3" width="12.28515625" customWidth="1"/>
    <col min="4" max="4" width="2.85546875" customWidth="1"/>
    <col min="11" max="11" width="13" customWidth="1"/>
  </cols>
  <sheetData>
    <row r="1" spans="2:11" ht="15.75" thickBot="1" x14ac:dyDescent="0.3"/>
    <row r="2" spans="2:11" ht="15.75" thickBot="1" x14ac:dyDescent="0.3">
      <c r="B2" s="95" t="s">
        <v>67</v>
      </c>
      <c r="C2" s="96" t="s">
        <v>68</v>
      </c>
      <c r="D2" s="97"/>
      <c r="E2" s="98" t="s">
        <v>69</v>
      </c>
      <c r="F2" s="99" t="s">
        <v>70</v>
      </c>
      <c r="G2" s="99" t="s">
        <v>71</v>
      </c>
      <c r="H2" s="99" t="s">
        <v>72</v>
      </c>
      <c r="I2" s="100" t="s">
        <v>73</v>
      </c>
      <c r="J2" s="101" t="s">
        <v>74</v>
      </c>
      <c r="K2" s="102"/>
    </row>
    <row r="3" spans="2:11" x14ac:dyDescent="0.25">
      <c r="B3" s="82" t="s">
        <v>75</v>
      </c>
      <c r="C3" s="109" t="s">
        <v>76</v>
      </c>
      <c r="D3" s="110"/>
      <c r="E3" s="87">
        <v>5</v>
      </c>
      <c r="F3" s="80">
        <v>5</v>
      </c>
      <c r="G3" s="80">
        <v>5</v>
      </c>
      <c r="H3" s="80">
        <v>5</v>
      </c>
      <c r="I3" s="43">
        <v>4</v>
      </c>
      <c r="J3" s="94">
        <f>IF(MIN(E3:I3)=1,1,ROUND(AVERAGE(E3:I3),0))</f>
        <v>5</v>
      </c>
      <c r="K3" s="115" t="str">
        <f>INDEX(C$11:C15,J3)</f>
        <v>odlično</v>
      </c>
    </row>
    <row r="4" spans="2:11" x14ac:dyDescent="0.25">
      <c r="B4" s="83" t="s">
        <v>77</v>
      </c>
      <c r="C4" s="111" t="s">
        <v>78</v>
      </c>
      <c r="D4" s="112"/>
      <c r="E4" s="88">
        <v>2</v>
      </c>
      <c r="F4" s="81">
        <v>4</v>
      </c>
      <c r="G4" s="81">
        <v>3</v>
      </c>
      <c r="H4" s="81">
        <v>3</v>
      </c>
      <c r="I4" s="84">
        <v>1</v>
      </c>
      <c r="J4" s="88">
        <f t="shared" ref="J4:J9" si="0">IF(MIN(E4:I4)=1,1,ROUND(AVERAGE(E4:I4),0))</f>
        <v>1</v>
      </c>
      <c r="K4" s="91" t="str">
        <f>INDEX(C$11:C16,J4)</f>
        <v>nezadostno</v>
      </c>
    </row>
    <row r="5" spans="2:11" x14ac:dyDescent="0.25">
      <c r="B5" s="83" t="s">
        <v>79</v>
      </c>
      <c r="C5" s="111" t="s">
        <v>80</v>
      </c>
      <c r="D5" s="112"/>
      <c r="E5" s="88">
        <v>4</v>
      </c>
      <c r="F5" s="81">
        <v>4</v>
      </c>
      <c r="G5" s="81">
        <v>5</v>
      </c>
      <c r="H5" s="81">
        <v>4</v>
      </c>
      <c r="I5" s="84">
        <v>5</v>
      </c>
      <c r="J5" s="88">
        <f t="shared" si="0"/>
        <v>4</v>
      </c>
      <c r="K5" s="91" t="str">
        <f>INDEX(C$11:C17,J5)</f>
        <v>prav dobro</v>
      </c>
    </row>
    <row r="6" spans="2:11" x14ac:dyDescent="0.25">
      <c r="B6" s="83" t="s">
        <v>81</v>
      </c>
      <c r="C6" s="111" t="s">
        <v>82</v>
      </c>
      <c r="D6" s="112"/>
      <c r="E6" s="88">
        <v>3</v>
      </c>
      <c r="F6" s="81">
        <v>4</v>
      </c>
      <c r="G6" s="81">
        <v>3</v>
      </c>
      <c r="H6" s="81">
        <v>4</v>
      </c>
      <c r="I6" s="84">
        <v>4</v>
      </c>
      <c r="J6" s="88">
        <f t="shared" si="0"/>
        <v>4</v>
      </c>
      <c r="K6" s="91" t="str">
        <f>INDEX(C$11:C18,J6)</f>
        <v>prav dobro</v>
      </c>
    </row>
    <row r="7" spans="2:11" x14ac:dyDescent="0.25">
      <c r="B7" s="83" t="s">
        <v>83</v>
      </c>
      <c r="C7" s="111" t="s">
        <v>84</v>
      </c>
      <c r="D7" s="112"/>
      <c r="E7" s="88">
        <v>2</v>
      </c>
      <c r="F7" s="81">
        <v>2</v>
      </c>
      <c r="G7" s="81">
        <v>3</v>
      </c>
      <c r="H7" s="81">
        <v>2</v>
      </c>
      <c r="I7" s="84">
        <v>2</v>
      </c>
      <c r="J7" s="88">
        <f t="shared" si="0"/>
        <v>2</v>
      </c>
      <c r="K7" s="91" t="str">
        <f>INDEX(C$11:C19,J7)</f>
        <v>zadostno</v>
      </c>
    </row>
    <row r="8" spans="2:11" x14ac:dyDescent="0.25">
      <c r="B8" s="83" t="s">
        <v>85</v>
      </c>
      <c r="C8" s="111" t="s">
        <v>86</v>
      </c>
      <c r="D8" s="112"/>
      <c r="E8" s="88">
        <v>3</v>
      </c>
      <c r="F8" s="81">
        <v>4</v>
      </c>
      <c r="G8" s="81">
        <v>3</v>
      </c>
      <c r="H8" s="81">
        <v>4</v>
      </c>
      <c r="I8" s="84">
        <v>3</v>
      </c>
      <c r="J8" s="88">
        <f t="shared" si="0"/>
        <v>3</v>
      </c>
      <c r="K8" s="91" t="str">
        <f>INDEX(C$11:C20,J8)</f>
        <v>dobro</v>
      </c>
    </row>
    <row r="9" spans="2:11" ht="15.75" thickBot="1" x14ac:dyDescent="0.3">
      <c r="B9" s="85" t="s">
        <v>87</v>
      </c>
      <c r="C9" s="113" t="s">
        <v>88</v>
      </c>
      <c r="D9" s="114"/>
      <c r="E9" s="89">
        <v>1</v>
      </c>
      <c r="F9" s="90">
        <v>3</v>
      </c>
      <c r="G9" s="90">
        <v>4</v>
      </c>
      <c r="H9" s="90">
        <v>3</v>
      </c>
      <c r="I9" s="86">
        <v>2</v>
      </c>
      <c r="J9" s="89">
        <f t="shared" si="0"/>
        <v>1</v>
      </c>
      <c r="K9" s="92" t="str">
        <f>INDEX(C$11:C21,J9)</f>
        <v>nezadostno</v>
      </c>
    </row>
    <row r="10" spans="2:11" ht="15.75" thickBot="1" x14ac:dyDescent="0.3">
      <c r="D10" s="3"/>
      <c r="E10" s="3"/>
      <c r="F10" s="3"/>
      <c r="G10" s="3"/>
      <c r="H10" s="3"/>
      <c r="I10" s="3"/>
    </row>
    <row r="11" spans="2:11" x14ac:dyDescent="0.25">
      <c r="B11" s="106" t="s">
        <v>89</v>
      </c>
      <c r="C11" s="103" t="s">
        <v>90</v>
      </c>
      <c r="D11" s="93">
        <v>1</v>
      </c>
      <c r="E11" s="94">
        <f>COUNTIF(E$3:E$9,$D11)</f>
        <v>1</v>
      </c>
      <c r="F11" s="93">
        <f t="shared" ref="F11:J15" si="1">COUNTIF(F$3:F$9,$D11)</f>
        <v>0</v>
      </c>
      <c r="G11" s="93">
        <f t="shared" si="1"/>
        <v>0</v>
      </c>
      <c r="H11" s="93">
        <f t="shared" si="1"/>
        <v>0</v>
      </c>
      <c r="I11" s="93">
        <f t="shared" si="1"/>
        <v>1</v>
      </c>
      <c r="J11" s="116">
        <f t="shared" si="1"/>
        <v>2</v>
      </c>
    </row>
    <row r="12" spans="2:11" x14ac:dyDescent="0.25">
      <c r="B12" s="107"/>
      <c r="C12" s="104" t="s">
        <v>91</v>
      </c>
      <c r="D12" s="81">
        <v>2</v>
      </c>
      <c r="E12" s="88">
        <f t="shared" ref="E12:E15" si="2">COUNTIF(E$3:E$9,$D12)</f>
        <v>2</v>
      </c>
      <c r="F12" s="81">
        <f t="shared" si="1"/>
        <v>1</v>
      </c>
      <c r="G12" s="81">
        <f t="shared" si="1"/>
        <v>0</v>
      </c>
      <c r="H12" s="81">
        <f t="shared" si="1"/>
        <v>1</v>
      </c>
      <c r="I12" s="81">
        <f t="shared" si="1"/>
        <v>2</v>
      </c>
      <c r="J12" s="117">
        <f t="shared" si="1"/>
        <v>1</v>
      </c>
    </row>
    <row r="13" spans="2:11" x14ac:dyDescent="0.25">
      <c r="B13" s="107"/>
      <c r="C13" s="104" t="s">
        <v>92</v>
      </c>
      <c r="D13" s="81">
        <v>3</v>
      </c>
      <c r="E13" s="88">
        <f t="shared" si="2"/>
        <v>2</v>
      </c>
      <c r="F13" s="81">
        <f t="shared" si="1"/>
        <v>1</v>
      </c>
      <c r="G13" s="81">
        <f t="shared" si="1"/>
        <v>4</v>
      </c>
      <c r="H13" s="81">
        <f t="shared" si="1"/>
        <v>2</v>
      </c>
      <c r="I13" s="81">
        <f t="shared" si="1"/>
        <v>1</v>
      </c>
      <c r="J13" s="117">
        <f t="shared" si="1"/>
        <v>1</v>
      </c>
    </row>
    <row r="14" spans="2:11" x14ac:dyDescent="0.25">
      <c r="B14" s="107"/>
      <c r="C14" s="104" t="s">
        <v>93</v>
      </c>
      <c r="D14" s="81">
        <v>4</v>
      </c>
      <c r="E14" s="88">
        <f t="shared" si="2"/>
        <v>1</v>
      </c>
      <c r="F14" s="81">
        <f t="shared" si="1"/>
        <v>4</v>
      </c>
      <c r="G14" s="81">
        <f t="shared" si="1"/>
        <v>1</v>
      </c>
      <c r="H14" s="81">
        <f t="shared" si="1"/>
        <v>3</v>
      </c>
      <c r="I14" s="81">
        <f t="shared" si="1"/>
        <v>2</v>
      </c>
      <c r="J14" s="117">
        <f t="shared" si="1"/>
        <v>2</v>
      </c>
    </row>
    <row r="15" spans="2:11" ht="15.75" thickBot="1" x14ac:dyDescent="0.3">
      <c r="B15" s="108"/>
      <c r="C15" s="105" t="s">
        <v>94</v>
      </c>
      <c r="D15" s="90">
        <v>5</v>
      </c>
      <c r="E15" s="89">
        <f t="shared" si="2"/>
        <v>1</v>
      </c>
      <c r="F15" s="90">
        <f t="shared" si="1"/>
        <v>1</v>
      </c>
      <c r="G15" s="90">
        <f t="shared" si="1"/>
        <v>2</v>
      </c>
      <c r="H15" s="90">
        <f t="shared" si="1"/>
        <v>1</v>
      </c>
      <c r="I15" s="90">
        <f t="shared" si="1"/>
        <v>1</v>
      </c>
      <c r="J15" s="118">
        <f t="shared" si="1"/>
        <v>1</v>
      </c>
    </row>
  </sheetData>
  <sortState ref="B3:I9">
    <sortCondition ref="C3:C9"/>
    <sortCondition ref="B3:B9"/>
  </sortState>
  <mergeCells count="9">
    <mergeCell ref="J2:K2"/>
    <mergeCell ref="B11:B15"/>
    <mergeCell ref="C3:D3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C4" sqref="C4"/>
    </sheetView>
  </sheetViews>
  <sheetFormatPr defaultRowHeight="15" x14ac:dyDescent="0.25"/>
  <sheetData>
    <row r="2" spans="2:3" x14ac:dyDescent="0.25">
      <c r="B2" s="2" t="s">
        <v>13</v>
      </c>
      <c r="C2" s="2" t="s">
        <v>14</v>
      </c>
    </row>
    <row r="3" spans="2:3" x14ac:dyDescent="0.25">
      <c r="B3" s="3">
        <v>1972</v>
      </c>
      <c r="C3" s="3">
        <v>123.43</v>
      </c>
    </row>
    <row r="4" spans="2:3" x14ac:dyDescent="0.25">
      <c r="B4" s="3">
        <v>1973</v>
      </c>
      <c r="C4" s="26">
        <f>ROUND(C3*1.0475,2)</f>
        <v>129.29</v>
      </c>
    </row>
    <row r="5" spans="2:3" x14ac:dyDescent="0.25">
      <c r="B5" s="3">
        <v>1974</v>
      </c>
      <c r="C5" s="26">
        <f t="shared" ref="C5:C38" si="0">ROUND(C4*1.0475,2)</f>
        <v>135.43</v>
      </c>
    </row>
    <row r="6" spans="2:3" x14ac:dyDescent="0.25">
      <c r="B6" s="3">
        <v>1975</v>
      </c>
      <c r="C6" s="26">
        <f t="shared" si="0"/>
        <v>141.86000000000001</v>
      </c>
    </row>
    <row r="7" spans="2:3" x14ac:dyDescent="0.25">
      <c r="B7" s="3">
        <v>1976</v>
      </c>
      <c r="C7" s="26">
        <f t="shared" si="0"/>
        <v>148.6</v>
      </c>
    </row>
    <row r="8" spans="2:3" x14ac:dyDescent="0.25">
      <c r="B8" s="3">
        <v>1977</v>
      </c>
      <c r="C8" s="26">
        <f t="shared" si="0"/>
        <v>155.66</v>
      </c>
    </row>
    <row r="9" spans="2:3" x14ac:dyDescent="0.25">
      <c r="B9" s="3">
        <v>1978</v>
      </c>
      <c r="C9" s="26">
        <f t="shared" si="0"/>
        <v>163.05000000000001</v>
      </c>
    </row>
    <row r="10" spans="2:3" x14ac:dyDescent="0.25">
      <c r="B10" s="3">
        <v>1979</v>
      </c>
      <c r="C10" s="26">
        <f t="shared" si="0"/>
        <v>170.79</v>
      </c>
    </row>
    <row r="11" spans="2:3" x14ac:dyDescent="0.25">
      <c r="B11" s="3">
        <v>1980</v>
      </c>
      <c r="C11" s="26">
        <f t="shared" si="0"/>
        <v>178.9</v>
      </c>
    </row>
    <row r="12" spans="2:3" x14ac:dyDescent="0.25">
      <c r="B12" s="3">
        <v>1981</v>
      </c>
      <c r="C12" s="26">
        <f t="shared" si="0"/>
        <v>187.4</v>
      </c>
    </row>
    <row r="13" spans="2:3" x14ac:dyDescent="0.25">
      <c r="B13" s="3">
        <v>1982</v>
      </c>
      <c r="C13" s="26">
        <f t="shared" si="0"/>
        <v>196.3</v>
      </c>
    </row>
    <row r="14" spans="2:3" x14ac:dyDescent="0.25">
      <c r="B14" s="3">
        <v>1983</v>
      </c>
      <c r="C14" s="26">
        <f t="shared" si="0"/>
        <v>205.62</v>
      </c>
    </row>
    <row r="15" spans="2:3" x14ac:dyDescent="0.25">
      <c r="B15" s="3">
        <v>1984</v>
      </c>
      <c r="C15" s="26">
        <f t="shared" si="0"/>
        <v>215.39</v>
      </c>
    </row>
    <row r="16" spans="2:3" x14ac:dyDescent="0.25">
      <c r="B16" s="3">
        <v>1985</v>
      </c>
      <c r="C16" s="26">
        <f t="shared" si="0"/>
        <v>225.62</v>
      </c>
    </row>
    <row r="17" spans="2:3" x14ac:dyDescent="0.25">
      <c r="B17" s="3">
        <v>1986</v>
      </c>
      <c r="C17" s="26">
        <f t="shared" si="0"/>
        <v>236.34</v>
      </c>
    </row>
    <row r="18" spans="2:3" x14ac:dyDescent="0.25">
      <c r="B18" s="3">
        <v>1987</v>
      </c>
      <c r="C18" s="26">
        <f t="shared" si="0"/>
        <v>247.57</v>
      </c>
    </row>
    <row r="19" spans="2:3" x14ac:dyDescent="0.25">
      <c r="B19" s="3">
        <v>1988</v>
      </c>
      <c r="C19" s="26">
        <f t="shared" si="0"/>
        <v>259.33</v>
      </c>
    </row>
    <row r="20" spans="2:3" x14ac:dyDescent="0.25">
      <c r="B20" s="3">
        <v>1989</v>
      </c>
      <c r="C20" s="26">
        <f t="shared" si="0"/>
        <v>271.64999999999998</v>
      </c>
    </row>
    <row r="21" spans="2:3" x14ac:dyDescent="0.25">
      <c r="B21" s="3">
        <v>1990</v>
      </c>
      <c r="C21" s="26">
        <f t="shared" si="0"/>
        <v>284.55</v>
      </c>
    </row>
    <row r="22" spans="2:3" x14ac:dyDescent="0.25">
      <c r="B22" s="3">
        <v>1991</v>
      </c>
      <c r="C22" s="26">
        <f t="shared" si="0"/>
        <v>298.07</v>
      </c>
    </row>
    <row r="23" spans="2:3" x14ac:dyDescent="0.25">
      <c r="B23" s="3">
        <v>1992</v>
      </c>
      <c r="C23" s="26">
        <f t="shared" si="0"/>
        <v>312.23</v>
      </c>
    </row>
    <row r="24" spans="2:3" x14ac:dyDescent="0.25">
      <c r="B24" s="3">
        <v>1993</v>
      </c>
      <c r="C24" s="26">
        <f t="shared" si="0"/>
        <v>327.06</v>
      </c>
    </row>
    <row r="25" spans="2:3" x14ac:dyDescent="0.25">
      <c r="B25" s="3">
        <v>1994</v>
      </c>
      <c r="C25" s="26">
        <f t="shared" si="0"/>
        <v>342.6</v>
      </c>
    </row>
    <row r="26" spans="2:3" x14ac:dyDescent="0.25">
      <c r="B26" s="3">
        <v>1995</v>
      </c>
      <c r="C26" s="26">
        <f t="shared" si="0"/>
        <v>358.87</v>
      </c>
    </row>
    <row r="27" spans="2:3" x14ac:dyDescent="0.25">
      <c r="B27" s="3">
        <v>1996</v>
      </c>
      <c r="C27" s="26">
        <f t="shared" si="0"/>
        <v>375.92</v>
      </c>
    </row>
    <row r="28" spans="2:3" x14ac:dyDescent="0.25">
      <c r="B28" s="3">
        <v>1997</v>
      </c>
      <c r="C28" s="26">
        <f t="shared" si="0"/>
        <v>393.78</v>
      </c>
    </row>
    <row r="29" spans="2:3" x14ac:dyDescent="0.25">
      <c r="B29" s="3">
        <v>1998</v>
      </c>
      <c r="C29" s="26">
        <f t="shared" si="0"/>
        <v>412.48</v>
      </c>
    </row>
    <row r="30" spans="2:3" x14ac:dyDescent="0.25">
      <c r="B30" s="3">
        <v>1999</v>
      </c>
      <c r="C30" s="26">
        <f t="shared" si="0"/>
        <v>432.07</v>
      </c>
    </row>
    <row r="31" spans="2:3" x14ac:dyDescent="0.25">
      <c r="B31" s="3">
        <v>2000</v>
      </c>
      <c r="C31" s="26">
        <f t="shared" si="0"/>
        <v>452.59</v>
      </c>
    </row>
    <row r="32" spans="2:3" x14ac:dyDescent="0.25">
      <c r="B32" s="3">
        <v>2001</v>
      </c>
      <c r="C32" s="26">
        <f t="shared" si="0"/>
        <v>474.09</v>
      </c>
    </row>
    <row r="33" spans="2:3" x14ac:dyDescent="0.25">
      <c r="B33" s="3">
        <v>2002</v>
      </c>
      <c r="C33" s="26">
        <f t="shared" si="0"/>
        <v>496.61</v>
      </c>
    </row>
    <row r="34" spans="2:3" x14ac:dyDescent="0.25">
      <c r="B34" s="3">
        <v>2003</v>
      </c>
      <c r="C34" s="26">
        <f t="shared" si="0"/>
        <v>520.20000000000005</v>
      </c>
    </row>
    <row r="35" spans="2:3" x14ac:dyDescent="0.25">
      <c r="B35" s="3">
        <v>2004</v>
      </c>
      <c r="C35" s="26">
        <f t="shared" si="0"/>
        <v>544.91</v>
      </c>
    </row>
    <row r="36" spans="2:3" x14ac:dyDescent="0.25">
      <c r="B36" s="3">
        <v>2005</v>
      </c>
      <c r="C36" s="26">
        <f t="shared" si="0"/>
        <v>570.79</v>
      </c>
    </row>
    <row r="37" spans="2:3" x14ac:dyDescent="0.25">
      <c r="B37" s="3">
        <v>2006</v>
      </c>
      <c r="C37" s="26">
        <f t="shared" si="0"/>
        <v>597.9</v>
      </c>
    </row>
    <row r="38" spans="2:3" x14ac:dyDescent="0.25">
      <c r="B38" s="3">
        <v>2007</v>
      </c>
      <c r="C38" s="26">
        <f t="shared" si="0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13" sqref="D13"/>
    </sheetView>
  </sheetViews>
  <sheetFormatPr defaultRowHeight="15" x14ac:dyDescent="0.25"/>
  <cols>
    <col min="2" max="2" width="21" customWidth="1"/>
  </cols>
  <sheetData>
    <row r="1" spans="2:4" ht="15.75" thickBot="1" x14ac:dyDescent="0.3"/>
    <row r="2" spans="2:4" ht="21.75" thickBot="1" x14ac:dyDescent="0.4">
      <c r="B2" s="64" t="s">
        <v>15</v>
      </c>
      <c r="C2" s="65"/>
    </row>
    <row r="3" spans="2:4" x14ac:dyDescent="0.25">
      <c r="B3" s="32" t="s">
        <v>16</v>
      </c>
      <c r="C3" s="33">
        <v>4.1500000000000004</v>
      </c>
    </row>
    <row r="4" spans="2:4" x14ac:dyDescent="0.25">
      <c r="B4" s="34" t="s">
        <v>21</v>
      </c>
      <c r="C4" s="35">
        <v>3.3</v>
      </c>
    </row>
    <row r="5" spans="2:4" x14ac:dyDescent="0.25">
      <c r="B5" s="34" t="s">
        <v>17</v>
      </c>
      <c r="C5" s="35">
        <v>2.65</v>
      </c>
    </row>
    <row r="6" spans="2:4" x14ac:dyDescent="0.25">
      <c r="B6" s="34" t="s">
        <v>22</v>
      </c>
      <c r="C6" s="36">
        <v>0.5</v>
      </c>
    </row>
    <row r="7" spans="2:4" ht="15.75" thickBot="1" x14ac:dyDescent="0.3">
      <c r="B7" s="37" t="s">
        <v>18</v>
      </c>
      <c r="C7" s="38">
        <v>1.1000000000000001</v>
      </c>
    </row>
    <row r="8" spans="2:4" ht="15.75" thickBot="1" x14ac:dyDescent="0.3">
      <c r="B8" s="30" t="s">
        <v>19</v>
      </c>
      <c r="C8" s="31">
        <f>2*(C3+C4)*C5+C3*C4</f>
        <v>53.18</v>
      </c>
      <c r="D8" s="28"/>
    </row>
    <row r="9" spans="2:4" ht="15.75" thickBot="1" x14ac:dyDescent="0.3">
      <c r="B9" s="27" t="s">
        <v>20</v>
      </c>
      <c r="C9" s="29">
        <f>C6*C7*C8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zoomScaleNormal="100" workbookViewId="0">
      <selection activeCell="C33" sqref="C33"/>
    </sheetView>
  </sheetViews>
  <sheetFormatPr defaultRowHeight="15" x14ac:dyDescent="0.25"/>
  <cols>
    <col min="5" max="5" width="9.5703125" bestFit="1" customWidth="1"/>
  </cols>
  <sheetData>
    <row r="2" spans="2:8" x14ac:dyDescent="0.25">
      <c r="B2" s="5" t="s">
        <v>23</v>
      </c>
      <c r="C2" s="4" t="s">
        <v>24</v>
      </c>
      <c r="D2" s="4" t="s">
        <v>30</v>
      </c>
      <c r="E2" s="4" t="s">
        <v>31</v>
      </c>
      <c r="F2" s="4" t="s">
        <v>25</v>
      </c>
      <c r="G2" s="4" t="s">
        <v>26</v>
      </c>
      <c r="H2" s="41" t="s">
        <v>27</v>
      </c>
    </row>
    <row r="3" spans="2:8" x14ac:dyDescent="0.25">
      <c r="B3" s="5" t="s">
        <v>28</v>
      </c>
      <c r="C3" s="7">
        <v>120</v>
      </c>
      <c r="D3" s="7">
        <v>45</v>
      </c>
      <c r="E3" s="7">
        <v>60</v>
      </c>
      <c r="F3" s="7">
        <v>210</v>
      </c>
      <c r="G3" s="7">
        <v>160</v>
      </c>
      <c r="H3" s="7">
        <v>35</v>
      </c>
    </row>
    <row r="4" spans="2:8" x14ac:dyDescent="0.25">
      <c r="B4" s="5" t="s">
        <v>29</v>
      </c>
      <c r="C4" s="40">
        <f>C3/$E$10</f>
        <v>9.6774193548387094E-2</v>
      </c>
      <c r="D4" s="40">
        <f t="shared" ref="D4:H4" si="0">D3/$E$10</f>
        <v>3.6290322580645164E-2</v>
      </c>
      <c r="E4" s="40">
        <f t="shared" si="0"/>
        <v>4.8387096774193547E-2</v>
      </c>
      <c r="F4" s="40">
        <f t="shared" si="0"/>
        <v>0.16935483870967741</v>
      </c>
      <c r="G4" s="40">
        <f t="shared" si="0"/>
        <v>0.12903225806451613</v>
      </c>
      <c r="H4" s="40">
        <f t="shared" si="0"/>
        <v>2.8225806451612902E-2</v>
      </c>
    </row>
    <row r="5" spans="2:8" x14ac:dyDescent="0.25">
      <c r="B5" s="1"/>
      <c r="C5" s="3"/>
      <c r="D5" s="3"/>
      <c r="E5" s="3"/>
      <c r="F5" s="3"/>
      <c r="G5" s="3"/>
      <c r="H5" s="3"/>
    </row>
    <row r="6" spans="2:8" x14ac:dyDescent="0.25">
      <c r="B6" s="5" t="s">
        <v>23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41" t="s">
        <v>37</v>
      </c>
    </row>
    <row r="7" spans="2:8" x14ac:dyDescent="0.25">
      <c r="B7" s="5" t="s">
        <v>28</v>
      </c>
      <c r="C7" s="7">
        <v>20</v>
      </c>
      <c r="D7" s="7">
        <v>80</v>
      </c>
      <c r="E7" s="7">
        <v>100</v>
      </c>
      <c r="F7" s="7">
        <v>120</v>
      </c>
      <c r="G7" s="7">
        <v>90</v>
      </c>
      <c r="H7" s="7">
        <v>200</v>
      </c>
    </row>
    <row r="8" spans="2:8" x14ac:dyDescent="0.25">
      <c r="B8" s="5" t="s">
        <v>29</v>
      </c>
      <c r="C8" s="40">
        <f>C7/$E$10</f>
        <v>1.6129032258064516E-2</v>
      </c>
      <c r="D8" s="40">
        <f t="shared" ref="D8" si="1">D7/$E$10</f>
        <v>6.4516129032258063E-2</v>
      </c>
      <c r="E8" s="40">
        <f t="shared" ref="E8" si="2">E7/$E$10</f>
        <v>8.0645161290322578E-2</v>
      </c>
      <c r="F8" s="40">
        <f t="shared" ref="F8" si="3">F7/$E$10</f>
        <v>9.6774193548387094E-2</v>
      </c>
      <c r="G8" s="40">
        <f t="shared" ref="G8" si="4">G7/$E$10</f>
        <v>7.2580645161290328E-2</v>
      </c>
      <c r="H8" s="40">
        <f t="shared" ref="H8" si="5">H7/$E$10</f>
        <v>0.16129032258064516</v>
      </c>
    </row>
    <row r="10" spans="2:8" x14ac:dyDescent="0.25">
      <c r="B10" s="66" t="s">
        <v>38</v>
      </c>
      <c r="C10" s="66"/>
      <c r="D10" s="66"/>
      <c r="E10" s="6">
        <f>SUM(C3:H3,C7:H7)</f>
        <v>1240</v>
      </c>
    </row>
    <row r="11" spans="2:8" x14ac:dyDescent="0.25">
      <c r="B11" s="5" t="s">
        <v>39</v>
      </c>
      <c r="C11" s="5"/>
      <c r="D11" s="5"/>
      <c r="E11" s="6">
        <f>MAX(C3:H3,C7:H7)</f>
        <v>210</v>
      </c>
    </row>
    <row r="12" spans="2:8" x14ac:dyDescent="0.25">
      <c r="B12" s="5" t="s">
        <v>40</v>
      </c>
      <c r="C12" s="5"/>
      <c r="D12" s="5"/>
      <c r="E12" s="6">
        <f>MIN(C3:H3,C7:H7)</f>
        <v>20</v>
      </c>
    </row>
    <row r="13" spans="2:8" x14ac:dyDescent="0.25">
      <c r="B13" s="5" t="s">
        <v>41</v>
      </c>
      <c r="C13" s="5"/>
      <c r="D13" s="5"/>
      <c r="E13" s="39">
        <f>AVERAGE(C3:H3,C7:H7)</f>
        <v>103.33333333333333</v>
      </c>
    </row>
  </sheetData>
  <mergeCells count="1"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F19" sqref="F19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46" t="s">
        <v>42</v>
      </c>
      <c r="C2" s="50">
        <v>1</v>
      </c>
      <c r="D2" s="51">
        <v>2</v>
      </c>
      <c r="E2" s="51">
        <v>3</v>
      </c>
      <c r="F2" s="51">
        <v>4</v>
      </c>
      <c r="G2" s="51">
        <v>5</v>
      </c>
      <c r="H2" s="51">
        <v>6</v>
      </c>
      <c r="I2" s="51">
        <v>7</v>
      </c>
      <c r="J2" s="51">
        <v>8</v>
      </c>
      <c r="K2" s="51">
        <v>9</v>
      </c>
      <c r="L2" s="52">
        <v>10</v>
      </c>
    </row>
    <row r="3" spans="2:12" x14ac:dyDescent="0.25">
      <c r="B3" s="47">
        <v>1</v>
      </c>
      <c r="C3" s="42">
        <f>C$2*$B3</f>
        <v>1</v>
      </c>
      <c r="D3" s="42">
        <f t="shared" ref="D3:L12" si="0">D$2*$B3</f>
        <v>2</v>
      </c>
      <c r="E3" s="42">
        <f t="shared" si="0"/>
        <v>3</v>
      </c>
      <c r="F3" s="42">
        <f t="shared" si="0"/>
        <v>4</v>
      </c>
      <c r="G3" s="42">
        <f t="shared" si="0"/>
        <v>5</v>
      </c>
      <c r="H3" s="42">
        <f t="shared" si="0"/>
        <v>6</v>
      </c>
      <c r="I3" s="42">
        <f t="shared" si="0"/>
        <v>7</v>
      </c>
      <c r="J3" s="42">
        <f t="shared" si="0"/>
        <v>8</v>
      </c>
      <c r="K3" s="42">
        <f t="shared" si="0"/>
        <v>9</v>
      </c>
      <c r="L3" s="43">
        <f t="shared" si="0"/>
        <v>10</v>
      </c>
    </row>
    <row r="4" spans="2:12" x14ac:dyDescent="0.25">
      <c r="B4" s="48">
        <v>2</v>
      </c>
      <c r="C4" s="42">
        <f t="shared" ref="C4:C12" si="1">C$2*$B4</f>
        <v>2</v>
      </c>
      <c r="D4" s="42">
        <f t="shared" si="0"/>
        <v>4</v>
      </c>
      <c r="E4" s="42">
        <f t="shared" si="0"/>
        <v>6</v>
      </c>
      <c r="F4" s="42">
        <f t="shared" si="0"/>
        <v>8</v>
      </c>
      <c r="G4" s="42">
        <f t="shared" si="0"/>
        <v>10</v>
      </c>
      <c r="H4" s="42">
        <f t="shared" si="0"/>
        <v>12</v>
      </c>
      <c r="I4" s="42">
        <f t="shared" si="0"/>
        <v>14</v>
      </c>
      <c r="J4" s="42">
        <f t="shared" si="0"/>
        <v>16</v>
      </c>
      <c r="K4" s="42">
        <f t="shared" si="0"/>
        <v>18</v>
      </c>
      <c r="L4" s="43">
        <f t="shared" si="0"/>
        <v>20</v>
      </c>
    </row>
    <row r="5" spans="2:12" x14ac:dyDescent="0.25">
      <c r="B5" s="48">
        <v>3</v>
      </c>
      <c r="C5" s="42">
        <f t="shared" si="1"/>
        <v>3</v>
      </c>
      <c r="D5" s="42">
        <f t="shared" si="0"/>
        <v>6</v>
      </c>
      <c r="E5" s="42">
        <f t="shared" si="0"/>
        <v>9</v>
      </c>
      <c r="F5" s="42">
        <f t="shared" si="0"/>
        <v>12</v>
      </c>
      <c r="G5" s="42">
        <f t="shared" si="0"/>
        <v>15</v>
      </c>
      <c r="H5" s="42">
        <f t="shared" si="0"/>
        <v>18</v>
      </c>
      <c r="I5" s="42">
        <f t="shared" si="0"/>
        <v>21</v>
      </c>
      <c r="J5" s="42">
        <f t="shared" si="0"/>
        <v>24</v>
      </c>
      <c r="K5" s="42">
        <f t="shared" si="0"/>
        <v>27</v>
      </c>
      <c r="L5" s="43">
        <f t="shared" si="0"/>
        <v>30</v>
      </c>
    </row>
    <row r="6" spans="2:12" x14ac:dyDescent="0.25">
      <c r="B6" s="48">
        <v>4</v>
      </c>
      <c r="C6" s="42">
        <f t="shared" si="1"/>
        <v>4</v>
      </c>
      <c r="D6" s="42">
        <f t="shared" si="0"/>
        <v>8</v>
      </c>
      <c r="E6" s="42">
        <f t="shared" si="0"/>
        <v>12</v>
      </c>
      <c r="F6" s="42">
        <f t="shared" si="0"/>
        <v>16</v>
      </c>
      <c r="G6" s="42">
        <f t="shared" si="0"/>
        <v>20</v>
      </c>
      <c r="H6" s="42">
        <f t="shared" si="0"/>
        <v>24</v>
      </c>
      <c r="I6" s="42">
        <f t="shared" si="0"/>
        <v>28</v>
      </c>
      <c r="J6" s="42">
        <f t="shared" si="0"/>
        <v>32</v>
      </c>
      <c r="K6" s="42">
        <f t="shared" si="0"/>
        <v>36</v>
      </c>
      <c r="L6" s="43">
        <f t="shared" si="0"/>
        <v>40</v>
      </c>
    </row>
    <row r="7" spans="2:12" x14ac:dyDescent="0.25">
      <c r="B7" s="48">
        <v>5</v>
      </c>
      <c r="C7" s="42">
        <f t="shared" si="1"/>
        <v>5</v>
      </c>
      <c r="D7" s="42">
        <f t="shared" si="0"/>
        <v>10</v>
      </c>
      <c r="E7" s="42">
        <f t="shared" si="0"/>
        <v>15</v>
      </c>
      <c r="F7" s="42">
        <f t="shared" si="0"/>
        <v>20</v>
      </c>
      <c r="G7" s="42">
        <f t="shared" si="0"/>
        <v>25</v>
      </c>
      <c r="H7" s="42">
        <f t="shared" si="0"/>
        <v>30</v>
      </c>
      <c r="I7" s="42">
        <f t="shared" si="0"/>
        <v>35</v>
      </c>
      <c r="J7" s="42">
        <f t="shared" si="0"/>
        <v>40</v>
      </c>
      <c r="K7" s="42">
        <f t="shared" si="0"/>
        <v>45</v>
      </c>
      <c r="L7" s="43">
        <f t="shared" si="0"/>
        <v>50</v>
      </c>
    </row>
    <row r="8" spans="2:12" x14ac:dyDescent="0.25">
      <c r="B8" s="48">
        <v>6</v>
      </c>
      <c r="C8" s="42">
        <f t="shared" si="1"/>
        <v>6</v>
      </c>
      <c r="D8" s="42">
        <f t="shared" si="0"/>
        <v>12</v>
      </c>
      <c r="E8" s="42">
        <f t="shared" si="0"/>
        <v>18</v>
      </c>
      <c r="F8" s="42">
        <f t="shared" si="0"/>
        <v>24</v>
      </c>
      <c r="G8" s="42">
        <f t="shared" si="0"/>
        <v>30</v>
      </c>
      <c r="H8" s="42">
        <f t="shared" si="0"/>
        <v>36</v>
      </c>
      <c r="I8" s="42">
        <f t="shared" si="0"/>
        <v>42</v>
      </c>
      <c r="J8" s="42">
        <f t="shared" si="0"/>
        <v>48</v>
      </c>
      <c r="K8" s="42">
        <f t="shared" si="0"/>
        <v>54</v>
      </c>
      <c r="L8" s="43">
        <f t="shared" si="0"/>
        <v>60</v>
      </c>
    </row>
    <row r="9" spans="2:12" x14ac:dyDescent="0.25">
      <c r="B9" s="48">
        <v>7</v>
      </c>
      <c r="C9" s="42">
        <f t="shared" si="1"/>
        <v>7</v>
      </c>
      <c r="D9" s="42">
        <f t="shared" si="0"/>
        <v>14</v>
      </c>
      <c r="E9" s="42">
        <f t="shared" si="0"/>
        <v>21</v>
      </c>
      <c r="F9" s="42">
        <f t="shared" si="0"/>
        <v>28</v>
      </c>
      <c r="G9" s="42">
        <f t="shared" si="0"/>
        <v>35</v>
      </c>
      <c r="H9" s="42">
        <f t="shared" si="0"/>
        <v>42</v>
      </c>
      <c r="I9" s="42">
        <f t="shared" si="0"/>
        <v>49</v>
      </c>
      <c r="J9" s="42">
        <f t="shared" si="0"/>
        <v>56</v>
      </c>
      <c r="K9" s="42">
        <f t="shared" si="0"/>
        <v>63</v>
      </c>
      <c r="L9" s="43">
        <f t="shared" si="0"/>
        <v>70</v>
      </c>
    </row>
    <row r="10" spans="2:12" x14ac:dyDescent="0.25">
      <c r="B10" s="48">
        <v>8</v>
      </c>
      <c r="C10" s="42">
        <f t="shared" si="1"/>
        <v>8</v>
      </c>
      <c r="D10" s="42">
        <f t="shared" si="0"/>
        <v>16</v>
      </c>
      <c r="E10" s="42">
        <f t="shared" si="0"/>
        <v>24</v>
      </c>
      <c r="F10" s="42">
        <f t="shared" si="0"/>
        <v>32</v>
      </c>
      <c r="G10" s="42">
        <f t="shared" si="0"/>
        <v>40</v>
      </c>
      <c r="H10" s="42">
        <f t="shared" si="0"/>
        <v>48</v>
      </c>
      <c r="I10" s="42">
        <f t="shared" si="0"/>
        <v>56</v>
      </c>
      <c r="J10" s="42">
        <f t="shared" si="0"/>
        <v>64</v>
      </c>
      <c r="K10" s="42">
        <f t="shared" si="0"/>
        <v>72</v>
      </c>
      <c r="L10" s="43">
        <f t="shared" si="0"/>
        <v>80</v>
      </c>
    </row>
    <row r="11" spans="2:12" x14ac:dyDescent="0.25">
      <c r="B11" s="48">
        <v>9</v>
      </c>
      <c r="C11" s="42">
        <f t="shared" si="1"/>
        <v>9</v>
      </c>
      <c r="D11" s="42">
        <f t="shared" si="0"/>
        <v>18</v>
      </c>
      <c r="E11" s="42">
        <f t="shared" si="0"/>
        <v>27</v>
      </c>
      <c r="F11" s="42">
        <f t="shared" si="0"/>
        <v>36</v>
      </c>
      <c r="G11" s="42">
        <f t="shared" si="0"/>
        <v>45</v>
      </c>
      <c r="H11" s="42">
        <f t="shared" si="0"/>
        <v>54</v>
      </c>
      <c r="I11" s="42">
        <f t="shared" si="0"/>
        <v>63</v>
      </c>
      <c r="J11" s="42">
        <f t="shared" si="0"/>
        <v>72</v>
      </c>
      <c r="K11" s="42">
        <f t="shared" si="0"/>
        <v>81</v>
      </c>
      <c r="L11" s="43">
        <f t="shared" si="0"/>
        <v>90</v>
      </c>
    </row>
    <row r="12" spans="2:12" ht="15.75" thickBot="1" x14ac:dyDescent="0.3">
      <c r="B12" s="49">
        <v>10</v>
      </c>
      <c r="C12" s="44">
        <f t="shared" si="1"/>
        <v>10</v>
      </c>
      <c r="D12" s="44">
        <f t="shared" si="0"/>
        <v>20</v>
      </c>
      <c r="E12" s="44">
        <f t="shared" si="0"/>
        <v>30</v>
      </c>
      <c r="F12" s="44">
        <f t="shared" si="0"/>
        <v>40</v>
      </c>
      <c r="G12" s="44">
        <f t="shared" si="0"/>
        <v>50</v>
      </c>
      <c r="H12" s="44">
        <f t="shared" si="0"/>
        <v>60</v>
      </c>
      <c r="I12" s="44">
        <f t="shared" si="0"/>
        <v>70</v>
      </c>
      <c r="J12" s="44">
        <f t="shared" si="0"/>
        <v>80</v>
      </c>
      <c r="K12" s="44">
        <f t="shared" si="0"/>
        <v>90</v>
      </c>
      <c r="L12" s="45">
        <f t="shared" si="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B24" sqref="B24"/>
    </sheetView>
  </sheetViews>
  <sheetFormatPr defaultRowHeight="15" x14ac:dyDescent="0.25"/>
  <cols>
    <col min="2" max="2" width="13.28515625" customWidth="1"/>
  </cols>
  <sheetData>
    <row r="1" spans="2:7" ht="15.75" thickBot="1" x14ac:dyDescent="0.3"/>
    <row r="2" spans="2:7" ht="15.75" thickBot="1" x14ac:dyDescent="0.3">
      <c r="B2" s="60" t="s">
        <v>43</v>
      </c>
      <c r="C2" s="55" t="s">
        <v>44</v>
      </c>
      <c r="D2" s="53" t="s">
        <v>45</v>
      </c>
      <c r="E2" s="53" t="s">
        <v>46</v>
      </c>
      <c r="F2" s="53" t="s">
        <v>47</v>
      </c>
      <c r="G2" s="54" t="s">
        <v>48</v>
      </c>
    </row>
    <row r="3" spans="2:7" ht="15.75" thickBot="1" x14ac:dyDescent="0.3">
      <c r="B3" s="56" t="s">
        <v>49</v>
      </c>
      <c r="C3" s="57">
        <v>12000</v>
      </c>
      <c r="D3" s="58">
        <v>11000</v>
      </c>
      <c r="E3" s="58">
        <v>7000</v>
      </c>
      <c r="F3" s="58">
        <v>2000</v>
      </c>
      <c r="G3" s="59">
        <v>25000</v>
      </c>
    </row>
    <row r="29" spans="4:4" x14ac:dyDescent="0.25">
      <c r="D29">
        <v>100</v>
      </c>
    </row>
    <row r="30" spans="4:4" x14ac:dyDescent="0.25">
      <c r="D30">
        <v>130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G26" sqref="G26"/>
    </sheetView>
  </sheetViews>
  <sheetFormatPr defaultRowHeight="15" x14ac:dyDescent="0.25"/>
  <cols>
    <col min="2" max="2" width="11.5703125" customWidth="1"/>
  </cols>
  <sheetData>
    <row r="2" spans="2:5" ht="26.25" x14ac:dyDescent="0.4">
      <c r="B2" s="70" t="s">
        <v>50</v>
      </c>
      <c r="D2" s="3"/>
    </row>
    <row r="4" spans="2:5" x14ac:dyDescent="0.25">
      <c r="B4" t="s">
        <v>51</v>
      </c>
      <c r="C4" s="67">
        <v>20</v>
      </c>
    </row>
    <row r="5" spans="2:5" x14ac:dyDescent="0.25">
      <c r="B5" t="s">
        <v>52</v>
      </c>
      <c r="C5" s="68">
        <v>0.5</v>
      </c>
    </row>
    <row r="6" spans="2:5" x14ac:dyDescent="0.25">
      <c r="B6" t="s">
        <v>53</v>
      </c>
      <c r="C6" s="68">
        <v>0.3</v>
      </c>
    </row>
    <row r="7" spans="2:5" ht="15.75" thickBot="1" x14ac:dyDescent="0.3"/>
    <row r="8" spans="2:5" ht="15.75" thickBot="1" x14ac:dyDescent="0.3">
      <c r="B8" s="76" t="s">
        <v>54</v>
      </c>
      <c r="C8" s="77" t="s">
        <v>55</v>
      </c>
      <c r="D8" s="78" t="s">
        <v>56</v>
      </c>
      <c r="E8" s="79" t="s">
        <v>57</v>
      </c>
    </row>
    <row r="9" spans="2:5" x14ac:dyDescent="0.25">
      <c r="B9" s="71" t="s">
        <v>58</v>
      </c>
      <c r="C9" s="72" t="s">
        <v>59</v>
      </c>
      <c r="D9" s="73">
        <v>4</v>
      </c>
      <c r="E9" s="74">
        <f>IF(D9&lt;3,$C$5*D9*$C$4,$C$5*3*$C$4+(D9-3)*$C$6*$C$4)</f>
        <v>36</v>
      </c>
    </row>
    <row r="10" spans="2:5" x14ac:dyDescent="0.25">
      <c r="B10" s="71" t="s">
        <v>60</v>
      </c>
      <c r="C10" s="72" t="s">
        <v>61</v>
      </c>
      <c r="D10" s="73">
        <v>1</v>
      </c>
      <c r="E10" s="74">
        <f>IF(D10&lt;3,$C$5*D10*$C$4,$C$5*3*$C$4+(D10-3)*$C$6*$C$4)</f>
        <v>10</v>
      </c>
    </row>
    <row r="11" spans="2:5" x14ac:dyDescent="0.25">
      <c r="B11" s="71" t="s">
        <v>62</v>
      </c>
      <c r="C11" s="72" t="s">
        <v>63</v>
      </c>
      <c r="D11" s="73">
        <v>3</v>
      </c>
      <c r="E11" s="74">
        <f t="shared" ref="E11:E12" si="0">IF(D11&lt;3,$C$5*D11*$C$4,$C$5*3*$C$4+(D11-3)*$C$6*$C$4)</f>
        <v>30</v>
      </c>
    </row>
    <row r="12" spans="2:5" ht="15.75" thickBot="1" x14ac:dyDescent="0.3">
      <c r="B12" s="8" t="s">
        <v>64</v>
      </c>
      <c r="C12" s="9" t="s">
        <v>65</v>
      </c>
      <c r="D12" s="75">
        <v>2</v>
      </c>
      <c r="E12" s="45">
        <f t="shared" si="0"/>
        <v>20</v>
      </c>
    </row>
    <row r="14" spans="2:5" x14ac:dyDescent="0.25">
      <c r="B14" s="1" t="s">
        <v>66</v>
      </c>
      <c r="C14" s="1"/>
      <c r="D14" s="1"/>
      <c r="E14" s="69">
        <f>SUM(E9,E10,E11,E12)</f>
        <v>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Skladišče</vt:lpstr>
      <vt:lpstr>Obresti</vt:lpstr>
      <vt:lpstr>Barva</vt:lpstr>
      <vt:lpstr>Padavine</vt:lpstr>
      <vt:lpstr>Množenje</vt:lpstr>
      <vt:lpstr>Kovine</vt:lpstr>
      <vt:lpstr>Prebivalci</vt:lpstr>
      <vt:lpstr>Ptice</vt:lpstr>
      <vt:lpstr>Honorar</vt:lpstr>
      <vt:lpstr>Ocene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Lilija</dc:creator>
  <cp:lastModifiedBy>Jure Lilija</cp:lastModifiedBy>
  <dcterms:created xsi:type="dcterms:W3CDTF">2018-11-22T17:18:39Z</dcterms:created>
  <dcterms:modified xsi:type="dcterms:W3CDTF">2018-11-29T18:34:26Z</dcterms:modified>
</cp:coreProperties>
</file>