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estionario SUS" sheetId="1" r:id="rId4"/>
    <sheet state="visible" name="Cuestionario UEQ" sheetId="2" r:id="rId5"/>
  </sheets>
  <definedNames/>
  <calcPr/>
</workbook>
</file>

<file path=xl/sharedStrings.xml><?xml version="1.0" encoding="utf-8"?>
<sst xmlns="http://schemas.openxmlformats.org/spreadsheetml/2006/main" count="176" uniqueCount="119">
  <si>
    <t>Encuestado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</si>
  <si>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</si>
  <si>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</si>
  <si>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</si>
  <si>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</si>
  <si>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</si>
  <si>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</si>
  <si>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</si>
  <si>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</si>
  <si>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</si>
  <si>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</si>
  <si>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</si>
  <si>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</si>
  <si>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</si>
  <si>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</si>
  <si>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Pregunta 1</t>
  </si>
  <si>
    <t>persona 1</t>
  </si>
  <si>
    <t>pabloa.ortiz@ucuenca.edu.ec</t>
  </si>
  <si>
    <t>Pregunta 2</t>
  </si>
  <si>
    <t>persona 2</t>
  </si>
  <si>
    <t>mayra.vinuezam@ucuenca.edu.ec</t>
  </si>
  <si>
    <t>Pregunta 3</t>
  </si>
  <si>
    <t>persona 3</t>
  </si>
  <si>
    <t>juliana.quichimbo@ucuenca.edu.ec</t>
  </si>
  <si>
    <t>Pregunta 4</t>
  </si>
  <si>
    <t>persona 4</t>
  </si>
  <si>
    <t>nicole.toral@ucuenca.edu.ec</t>
  </si>
  <si>
    <t>Pregunta 5</t>
  </si>
  <si>
    <t>persona 5</t>
  </si>
  <si>
    <t>karol.flores@ucuenca.edu.ec</t>
  </si>
  <si>
    <t>Pregunta 6</t>
  </si>
  <si>
    <t>persona 6</t>
  </si>
  <si>
    <t>sisap.saca@ucuenca.edu.ec</t>
  </si>
  <si>
    <t>Pregunta 7</t>
  </si>
  <si>
    <t>persona 7</t>
  </si>
  <si>
    <t>monicac.juelap@ucuenca.edu.ec</t>
  </si>
  <si>
    <t>Pregunta 8</t>
  </si>
  <si>
    <t>persona 8</t>
  </si>
  <si>
    <t>romeldg242@gmail.com</t>
  </si>
  <si>
    <t>Pregunta 9</t>
  </si>
  <si>
    <t>persona 9</t>
  </si>
  <si>
    <t>kimberly.yanzaguanoa@ucuenca.edu.ec</t>
  </si>
  <si>
    <t>Pregunta 10</t>
  </si>
  <si>
    <t>persona 10</t>
  </si>
  <si>
    <t>derek.clausenl@ucuenca.edu.ec</t>
  </si>
  <si>
    <t>persona 11</t>
  </si>
  <si>
    <t>anais.amon@ucuenca.edu.ec</t>
  </si>
  <si>
    <t>persona 12</t>
  </si>
  <si>
    <t>luis.carabajo@ucuenca.edu.ec</t>
  </si>
  <si>
    <t>Resultados impares</t>
  </si>
  <si>
    <t>persona 13</t>
  </si>
  <si>
    <t>saulfsj97@gmail.com</t>
  </si>
  <si>
    <t>Resultados pares</t>
  </si>
  <si>
    <t>persona 14</t>
  </si>
  <si>
    <t>mariasibri51@gmail.com</t>
  </si>
  <si>
    <t>Enuncuados impares - 5</t>
  </si>
  <si>
    <t>25 - enunciados pares</t>
  </si>
  <si>
    <t>multiplicado (2,5)</t>
  </si>
  <si>
    <t>Promedio</t>
  </si>
  <si>
    <t>Persona 1</t>
  </si>
  <si>
    <t>Persona 2</t>
  </si>
  <si>
    <t>Persona 3</t>
  </si>
  <si>
    <t>Persona 4</t>
  </si>
  <si>
    <t>Persona 5</t>
  </si>
  <si>
    <t>Persona 6</t>
  </si>
  <si>
    <t>Persona 7</t>
  </si>
  <si>
    <t>Persona 8</t>
  </si>
  <si>
    <t>Persona 9</t>
  </si>
  <si>
    <t>Persona 10</t>
  </si>
  <si>
    <t>Persona 11</t>
  </si>
  <si>
    <t>agradable</t>
  </si>
  <si>
    <t>Atractivo visual</t>
  </si>
  <si>
    <t>entenndible</t>
  </si>
  <si>
    <t>Perspicuidad</t>
  </si>
  <si>
    <t>creativo</t>
  </si>
  <si>
    <t>Estimulacion</t>
  </si>
  <si>
    <t>facil aprender</t>
  </si>
  <si>
    <t>valioso</t>
  </si>
  <si>
    <t>Utilidad</t>
  </si>
  <si>
    <t>emocionante</t>
  </si>
  <si>
    <t>interesante</t>
  </si>
  <si>
    <t>predecible</t>
  </si>
  <si>
    <t xml:space="preserve">rapido </t>
  </si>
  <si>
    <t>Eficiencia</t>
  </si>
  <si>
    <t>original</t>
  </si>
  <si>
    <t>obstructivo</t>
  </si>
  <si>
    <t>Pregunta 11</t>
  </si>
  <si>
    <t>bueno</t>
  </si>
  <si>
    <t>Pregunta 12</t>
  </si>
  <si>
    <t>facil</t>
  </si>
  <si>
    <t>Pregunta 13</t>
  </si>
  <si>
    <t>atrae</t>
  </si>
  <si>
    <t>Pregunta 14</t>
  </si>
  <si>
    <t>novedosa</t>
  </si>
  <si>
    <t>Pregunta 15</t>
  </si>
  <si>
    <t>comoda</t>
  </si>
  <si>
    <t>Pregunta 16</t>
  </si>
  <si>
    <t xml:space="preserve">seguro </t>
  </si>
  <si>
    <t>Pregunta 17</t>
  </si>
  <si>
    <t>activante</t>
  </si>
  <si>
    <t>Pregunta 18</t>
  </si>
  <si>
    <t>cubre expectativas</t>
  </si>
  <si>
    <t>Pregunta 19</t>
  </si>
  <si>
    <t>eficiente</t>
  </si>
  <si>
    <t>Pregunta 20</t>
  </si>
  <si>
    <t>clara</t>
  </si>
  <si>
    <t>Pregunta 21</t>
  </si>
  <si>
    <t>pragmantico</t>
  </si>
  <si>
    <t>Pregunta 22</t>
  </si>
  <si>
    <t>ordenado</t>
  </si>
  <si>
    <t>Pregunta 23</t>
  </si>
  <si>
    <t>atractivo</t>
  </si>
  <si>
    <t>Pregunta 24</t>
  </si>
  <si>
    <t>simpatico</t>
  </si>
  <si>
    <t>Pregunta 25</t>
  </si>
  <si>
    <t>innovador</t>
  </si>
  <si>
    <t>Pregunta 26</t>
  </si>
  <si>
    <t>#Preguntas</t>
  </si>
  <si>
    <t>Categoria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</si>
</sst>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444746"/>
      <name val="&quot;Google Sans&quot;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7E1CD"/>
        <bgColor rgb="FFB7E1CD"/>
      </patternFill>
    </fill>
    <fill>
      <patternFill patternType="solid">
        <fgColor rgb="FF57BB8A"/>
        <bgColor rgb="FF57BB8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0" xfId="0" applyFont="1"/>
    <xf borderId="0" fillId="4" fontId="4" numFmtId="0" xfId="0" applyAlignment="1" applyFill="1" applyFont="1">
      <alignment horizontal="left" readingOrder="0" shrinkToFit="0" wrapText="0"/>
    </xf>
    <xf borderId="1" fillId="5" fontId="1" numFmtId="0" xfId="0" applyAlignment="1" applyBorder="1" applyFill="1" applyFont="1">
      <alignment readingOrder="0"/>
    </xf>
    <xf borderId="1" fillId="3" fontId="2" numFmtId="0" xfId="0" applyAlignment="1" applyBorder="1" applyFont="1">
      <alignment readingOrder="0"/>
    </xf>
    <xf borderId="1" fillId="0" fontId="2" numFmtId="0" xfId="0" applyBorder="1" applyFont="1"/>
    <xf borderId="1" fillId="6" fontId="1" numFmtId="0" xfId="0" applyBorder="1" applyFill="1" applyFont="1"/>
    <xf borderId="1" fillId="6" fontId="2" numFmtId="0" xfId="0" applyBorder="1" applyFont="1"/>
    <xf borderId="0" fillId="7" fontId="2" numFmtId="0" xfId="0" applyAlignment="1" applyFill="1" applyFont="1">
      <alignment readingOrder="0"/>
    </xf>
    <xf borderId="0" fillId="7" fontId="2" numFmtId="0" xfId="0" applyFont="1"/>
    <xf borderId="0" fillId="0" fontId="3" numFmtId="0" xfId="0" applyAlignment="1" applyFont="1">
      <alignment horizontal="right" vertical="bottom"/>
    </xf>
    <xf borderId="2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2" numFmtId="0" xfId="0" applyBorder="1" applyFont="1"/>
    <xf borderId="2" fillId="0" fontId="3" numFmtId="0" xfId="0" applyAlignment="1" applyBorder="1" applyFont="1">
      <alignment horizontal="righ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1.5"/>
    <col customWidth="1" min="3" max="3" width="4.75"/>
    <col customWidth="1" min="4" max="5" width="4.25"/>
    <col customWidth="1" min="6" max="8" width="3.75"/>
    <col customWidth="1" min="9" max="9" width="4.25"/>
    <col customWidth="1" min="10" max="11" width="3.75"/>
    <col customWidth="1" min="12" max="12" width="4.25"/>
    <col customWidth="1" min="13" max="13" width="3.75"/>
    <col customWidth="1" min="14" max="14" width="4.25"/>
    <col customWidth="1" min="15" max="15" width="3.75"/>
    <col customWidth="1" min="16" max="16" width="4.25"/>
    <col customWidth="1" min="18" max="18" width="31.0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</row>
    <row r="3">
      <c r="B3" s="3" t="s">
        <v>15</v>
      </c>
      <c r="C3" s="4">
        <v>2.0</v>
      </c>
      <c r="D3" s="4">
        <v>2.0</v>
      </c>
      <c r="E3" s="4">
        <v>4.0</v>
      </c>
      <c r="F3" s="4">
        <v>3.0</v>
      </c>
      <c r="G3" s="4">
        <v>3.0</v>
      </c>
      <c r="H3" s="4">
        <v>3.0</v>
      </c>
      <c r="I3" s="4">
        <v>4.0</v>
      </c>
      <c r="J3" s="4">
        <v>5.0</v>
      </c>
      <c r="K3" s="4">
        <v>3.0</v>
      </c>
      <c r="L3" s="4">
        <v>1.0</v>
      </c>
      <c r="M3" s="4">
        <v>2.0</v>
      </c>
      <c r="N3" s="4">
        <v>5.0</v>
      </c>
      <c r="O3" s="4">
        <v>5.0</v>
      </c>
      <c r="P3" s="4">
        <v>4.0</v>
      </c>
      <c r="R3" s="5" t="s">
        <v>16</v>
      </c>
      <c r="S3" s="6" t="s">
        <v>17</v>
      </c>
    </row>
    <row r="4">
      <c r="B4" s="3" t="s">
        <v>18</v>
      </c>
      <c r="C4" s="4">
        <v>5.0</v>
      </c>
      <c r="D4" s="4">
        <v>4.0</v>
      </c>
      <c r="E4" s="4">
        <v>3.0</v>
      </c>
      <c r="F4" s="4">
        <v>2.0</v>
      </c>
      <c r="G4" s="4">
        <v>3.0</v>
      </c>
      <c r="H4" s="4">
        <v>3.0</v>
      </c>
      <c r="I4" s="4">
        <v>5.0</v>
      </c>
      <c r="J4" s="4">
        <v>3.0</v>
      </c>
      <c r="K4" s="4">
        <v>1.0</v>
      </c>
      <c r="L4" s="4">
        <v>3.0</v>
      </c>
      <c r="M4" s="4">
        <v>1.0</v>
      </c>
      <c r="N4" s="4">
        <v>1.0</v>
      </c>
      <c r="O4" s="4">
        <v>1.0</v>
      </c>
      <c r="P4" s="4">
        <v>1.0</v>
      </c>
      <c r="R4" s="5" t="s">
        <v>19</v>
      </c>
      <c r="S4" s="6" t="s">
        <v>20</v>
      </c>
    </row>
    <row r="5">
      <c r="B5" s="3" t="s">
        <v>21</v>
      </c>
      <c r="C5" s="4">
        <v>3.0</v>
      </c>
      <c r="D5" s="4">
        <v>4.0</v>
      </c>
      <c r="E5" s="4">
        <v>5.0</v>
      </c>
      <c r="F5" s="4">
        <v>4.0</v>
      </c>
      <c r="G5" s="4">
        <v>2.0</v>
      </c>
      <c r="H5" s="4">
        <v>4.0</v>
      </c>
      <c r="I5" s="4">
        <v>4.0</v>
      </c>
      <c r="J5" s="4">
        <v>3.0</v>
      </c>
      <c r="K5" s="4">
        <v>5.0</v>
      </c>
      <c r="L5" s="4">
        <v>2.0</v>
      </c>
      <c r="M5" s="4">
        <v>3.0</v>
      </c>
      <c r="N5" s="4">
        <v>5.0</v>
      </c>
      <c r="O5" s="4">
        <v>5.0</v>
      </c>
      <c r="P5" s="4">
        <v>5.0</v>
      </c>
      <c r="R5" s="5" t="s">
        <v>22</v>
      </c>
      <c r="S5" s="6" t="s">
        <v>23</v>
      </c>
    </row>
    <row r="6">
      <c r="B6" s="3" t="s">
        <v>24</v>
      </c>
      <c r="C6" s="4">
        <v>5.0</v>
      </c>
      <c r="D6" s="4">
        <v>1.0</v>
      </c>
      <c r="E6" s="4">
        <v>5.0</v>
      </c>
      <c r="F6" s="4">
        <v>5.0</v>
      </c>
      <c r="G6" s="4">
        <v>5.0</v>
      </c>
      <c r="H6" s="4">
        <v>5.0</v>
      </c>
      <c r="I6" s="4">
        <v>1.0</v>
      </c>
      <c r="J6" s="4">
        <v>1.0</v>
      </c>
      <c r="K6" s="4">
        <v>1.0</v>
      </c>
      <c r="L6" s="4">
        <v>1.0</v>
      </c>
      <c r="M6" s="4">
        <v>1.0</v>
      </c>
      <c r="N6" s="4">
        <v>1.0</v>
      </c>
      <c r="O6" s="4">
        <v>1.0</v>
      </c>
      <c r="P6" s="4">
        <v>1.0</v>
      </c>
      <c r="R6" s="5" t="s">
        <v>25</v>
      </c>
      <c r="S6" s="6" t="s">
        <v>26</v>
      </c>
    </row>
    <row r="7">
      <c r="B7" s="3" t="s">
        <v>27</v>
      </c>
      <c r="C7" s="4">
        <v>1.0</v>
      </c>
      <c r="D7" s="4">
        <v>4.0</v>
      </c>
      <c r="E7" s="4">
        <v>5.0</v>
      </c>
      <c r="F7" s="4">
        <v>4.0</v>
      </c>
      <c r="G7" s="4">
        <v>2.0</v>
      </c>
      <c r="H7" s="4">
        <v>2.0</v>
      </c>
      <c r="I7" s="4">
        <v>2.0</v>
      </c>
      <c r="J7" s="4">
        <v>4.0</v>
      </c>
      <c r="K7" s="4">
        <v>4.0</v>
      </c>
      <c r="L7" s="4">
        <v>2.0</v>
      </c>
      <c r="M7" s="4">
        <v>3.0</v>
      </c>
      <c r="N7" s="4">
        <v>5.0</v>
      </c>
      <c r="O7" s="4">
        <v>5.0</v>
      </c>
      <c r="P7" s="4">
        <v>4.0</v>
      </c>
      <c r="R7" s="5" t="s">
        <v>28</v>
      </c>
      <c r="S7" s="6" t="s">
        <v>29</v>
      </c>
    </row>
    <row r="8">
      <c r="B8" s="3" t="s">
        <v>30</v>
      </c>
      <c r="C8" s="4">
        <v>4.0</v>
      </c>
      <c r="D8" s="4">
        <v>5.0</v>
      </c>
      <c r="E8" s="4">
        <v>2.0</v>
      </c>
      <c r="F8" s="4">
        <v>3.0</v>
      </c>
      <c r="G8" s="4">
        <v>5.0</v>
      </c>
      <c r="H8" s="4">
        <v>3.0</v>
      </c>
      <c r="I8" s="4">
        <v>2.0</v>
      </c>
      <c r="J8" s="4">
        <v>3.0</v>
      </c>
      <c r="K8" s="4">
        <v>3.0</v>
      </c>
      <c r="L8" s="4">
        <v>4.0</v>
      </c>
      <c r="M8" s="4">
        <v>5.0</v>
      </c>
      <c r="N8" s="4">
        <v>1.0</v>
      </c>
      <c r="O8" s="4">
        <v>1.0</v>
      </c>
      <c r="P8" s="4">
        <v>2.0</v>
      </c>
      <c r="R8" s="5" t="s">
        <v>31</v>
      </c>
      <c r="S8" s="6" t="s">
        <v>32</v>
      </c>
    </row>
    <row r="9">
      <c r="B9" s="3" t="s">
        <v>33</v>
      </c>
      <c r="C9" s="4">
        <v>3.0</v>
      </c>
      <c r="D9" s="4">
        <v>5.0</v>
      </c>
      <c r="E9" s="4">
        <v>5.0</v>
      </c>
      <c r="F9" s="4">
        <v>5.0</v>
      </c>
      <c r="G9" s="4">
        <v>3.0</v>
      </c>
      <c r="H9" s="4">
        <v>3.0</v>
      </c>
      <c r="I9" s="4">
        <v>5.0</v>
      </c>
      <c r="J9" s="4">
        <v>4.0</v>
      </c>
      <c r="K9" s="4">
        <v>5.0</v>
      </c>
      <c r="L9" s="4">
        <v>5.0</v>
      </c>
      <c r="M9" s="4">
        <v>4.0</v>
      </c>
      <c r="N9" s="4">
        <v>4.0</v>
      </c>
      <c r="O9" s="4">
        <v>5.0</v>
      </c>
      <c r="P9" s="4">
        <v>5.0</v>
      </c>
      <c r="R9" s="5" t="s">
        <v>34</v>
      </c>
      <c r="S9" s="6" t="s">
        <v>35</v>
      </c>
    </row>
    <row r="10">
      <c r="B10" s="3" t="s">
        <v>36</v>
      </c>
      <c r="C10" s="4">
        <v>3.0</v>
      </c>
      <c r="D10" s="4">
        <v>1.0</v>
      </c>
      <c r="E10" s="4">
        <v>1.0</v>
      </c>
      <c r="F10" s="4">
        <v>1.0</v>
      </c>
      <c r="G10" s="4">
        <v>2.0</v>
      </c>
      <c r="H10" s="4">
        <v>3.0</v>
      </c>
      <c r="I10" s="4">
        <v>1.0</v>
      </c>
      <c r="J10" s="4">
        <v>3.0</v>
      </c>
      <c r="K10" s="4">
        <v>1.0</v>
      </c>
      <c r="L10" s="4">
        <v>1.0</v>
      </c>
      <c r="M10" s="4">
        <v>4.0</v>
      </c>
      <c r="N10" s="4">
        <v>1.0</v>
      </c>
      <c r="O10" s="4">
        <v>1.0</v>
      </c>
      <c r="P10" s="4">
        <v>1.0</v>
      </c>
      <c r="R10" s="5" t="s">
        <v>37</v>
      </c>
      <c r="S10" s="6" t="s">
        <v>38</v>
      </c>
    </row>
    <row r="11">
      <c r="B11" s="3" t="s">
        <v>39</v>
      </c>
      <c r="C11" s="4">
        <v>5.0</v>
      </c>
      <c r="D11" s="4">
        <v>4.0</v>
      </c>
      <c r="E11" s="4">
        <v>4.0</v>
      </c>
      <c r="F11" s="4">
        <v>5.0</v>
      </c>
      <c r="G11" s="4">
        <v>2.0</v>
      </c>
      <c r="H11" s="4">
        <v>2.0</v>
      </c>
      <c r="I11" s="4">
        <v>3.0</v>
      </c>
      <c r="J11" s="4">
        <v>5.0</v>
      </c>
      <c r="K11" s="4">
        <v>4.0</v>
      </c>
      <c r="L11" s="4">
        <v>3.0</v>
      </c>
      <c r="M11" s="4">
        <v>3.0</v>
      </c>
      <c r="N11" s="4">
        <v>5.0</v>
      </c>
      <c r="O11" s="4">
        <v>5.0</v>
      </c>
      <c r="P11" s="4">
        <v>5.0</v>
      </c>
      <c r="R11" s="5" t="s">
        <v>40</v>
      </c>
      <c r="S11" s="6" t="s">
        <v>41</v>
      </c>
    </row>
    <row r="12">
      <c r="B12" s="3" t="s">
        <v>42</v>
      </c>
      <c r="C12" s="4">
        <v>1.0</v>
      </c>
      <c r="D12" s="4">
        <v>1.0</v>
      </c>
      <c r="E12" s="4">
        <v>1.0</v>
      </c>
      <c r="F12" s="4">
        <v>2.0</v>
      </c>
      <c r="G12" s="4">
        <v>1.0</v>
      </c>
      <c r="H12" s="4">
        <v>4.0</v>
      </c>
      <c r="I12" s="4">
        <v>4.0</v>
      </c>
      <c r="J12" s="4">
        <v>3.0</v>
      </c>
      <c r="K12" s="4">
        <v>1.0</v>
      </c>
      <c r="L12" s="4">
        <v>1.0</v>
      </c>
      <c r="M12" s="4">
        <v>2.0</v>
      </c>
      <c r="N12" s="4">
        <v>1.0</v>
      </c>
      <c r="O12" s="4">
        <v>1.0</v>
      </c>
      <c r="P12" s="4">
        <v>1.0</v>
      </c>
      <c r="R12" s="5" t="s">
        <v>43</v>
      </c>
      <c r="S12" s="6" t="s">
        <v>44</v>
      </c>
    </row>
    <row r="13">
      <c r="R13" s="5" t="s">
        <v>45</v>
      </c>
      <c r="S13" s="6" t="s">
        <v>46</v>
      </c>
    </row>
    <row r="14">
      <c r="C14" s="5">
        <v>132.0</v>
      </c>
      <c r="D14" s="5">
        <v>123.0</v>
      </c>
      <c r="E14" s="5">
        <v>123.0</v>
      </c>
      <c r="F14" s="5">
        <v>123.0</v>
      </c>
      <c r="G14" s="5">
        <v>123.0</v>
      </c>
      <c r="H14" s="5">
        <v>123.0</v>
      </c>
      <c r="I14" s="5">
        <v>123.0</v>
      </c>
      <c r="J14" s="5">
        <v>123.0</v>
      </c>
      <c r="K14" s="5">
        <v>123.0</v>
      </c>
      <c r="L14" s="5">
        <v>123.0</v>
      </c>
      <c r="M14" s="5">
        <v>123.0</v>
      </c>
      <c r="N14" s="5">
        <v>123.0</v>
      </c>
      <c r="O14" s="5">
        <v>123.0</v>
      </c>
      <c r="P14" s="5">
        <v>123.0</v>
      </c>
      <c r="R14" s="5" t="s">
        <v>47</v>
      </c>
      <c r="S14" s="6" t="s">
        <v>48</v>
      </c>
    </row>
    <row r="15">
      <c r="B15" s="5" t="s">
        <v>49</v>
      </c>
      <c r="C15" s="7">
        <f t="shared" ref="C15:P15" si="1">SUM(C3,C5,C7,C9,C11)</f>
        <v>14</v>
      </c>
      <c r="D15" s="7">
        <f t="shared" si="1"/>
        <v>19</v>
      </c>
      <c r="E15" s="7">
        <f t="shared" si="1"/>
        <v>23</v>
      </c>
      <c r="F15" s="7">
        <f t="shared" si="1"/>
        <v>21</v>
      </c>
      <c r="G15" s="7">
        <f t="shared" si="1"/>
        <v>12</v>
      </c>
      <c r="H15" s="7">
        <f t="shared" si="1"/>
        <v>14</v>
      </c>
      <c r="I15" s="7">
        <f t="shared" si="1"/>
        <v>18</v>
      </c>
      <c r="J15" s="7">
        <f t="shared" si="1"/>
        <v>21</v>
      </c>
      <c r="K15" s="7">
        <f t="shared" si="1"/>
        <v>21</v>
      </c>
      <c r="L15" s="7">
        <f t="shared" si="1"/>
        <v>13</v>
      </c>
      <c r="M15" s="7">
        <f t="shared" si="1"/>
        <v>15</v>
      </c>
      <c r="N15" s="7">
        <f t="shared" si="1"/>
        <v>24</v>
      </c>
      <c r="O15" s="7">
        <f t="shared" si="1"/>
        <v>25</v>
      </c>
      <c r="P15" s="7">
        <f t="shared" si="1"/>
        <v>23</v>
      </c>
      <c r="R15" s="5" t="s">
        <v>50</v>
      </c>
      <c r="S15" s="6" t="s">
        <v>51</v>
      </c>
    </row>
    <row r="16">
      <c r="B16" s="5" t="s">
        <v>52</v>
      </c>
      <c r="C16" s="7">
        <f t="shared" ref="C16:P16" si="2">SUM(C4,C6,C8,C10,C12)</f>
        <v>18</v>
      </c>
      <c r="D16" s="7">
        <f t="shared" si="2"/>
        <v>12</v>
      </c>
      <c r="E16" s="7">
        <f t="shared" si="2"/>
        <v>12</v>
      </c>
      <c r="F16" s="7">
        <f t="shared" si="2"/>
        <v>13</v>
      </c>
      <c r="G16" s="7">
        <f t="shared" si="2"/>
        <v>16</v>
      </c>
      <c r="H16" s="7">
        <f t="shared" si="2"/>
        <v>18</v>
      </c>
      <c r="I16" s="7">
        <f t="shared" si="2"/>
        <v>13</v>
      </c>
      <c r="J16" s="7">
        <f t="shared" si="2"/>
        <v>13</v>
      </c>
      <c r="K16" s="7">
        <f t="shared" si="2"/>
        <v>7</v>
      </c>
      <c r="L16" s="7">
        <f t="shared" si="2"/>
        <v>10</v>
      </c>
      <c r="M16" s="7">
        <f t="shared" si="2"/>
        <v>13</v>
      </c>
      <c r="N16" s="7">
        <f t="shared" si="2"/>
        <v>5</v>
      </c>
      <c r="O16" s="7">
        <f t="shared" si="2"/>
        <v>5</v>
      </c>
      <c r="P16" s="7">
        <f t="shared" si="2"/>
        <v>6</v>
      </c>
      <c r="R16" s="5" t="s">
        <v>53</v>
      </c>
      <c r="S16" s="8" t="s">
        <v>54</v>
      </c>
    </row>
    <row r="18">
      <c r="B18" s="9" t="s">
        <v>0</v>
      </c>
      <c r="C18" s="9" t="s">
        <v>1</v>
      </c>
      <c r="D18" s="9" t="s">
        <v>2</v>
      </c>
      <c r="E18" s="9" t="s">
        <v>3</v>
      </c>
      <c r="F18" s="9" t="s">
        <v>4</v>
      </c>
      <c r="G18" s="9" t="s">
        <v>5</v>
      </c>
      <c r="H18" s="9" t="s">
        <v>6</v>
      </c>
      <c r="I18" s="9" t="s">
        <v>7</v>
      </c>
      <c r="J18" s="9" t="s">
        <v>8</v>
      </c>
      <c r="K18" s="9" t="s">
        <v>9</v>
      </c>
      <c r="L18" s="9" t="s">
        <v>10</v>
      </c>
      <c r="M18" s="9" t="s">
        <v>11</v>
      </c>
      <c r="N18" s="9" t="s">
        <v>12</v>
      </c>
      <c r="O18" s="9" t="s">
        <v>13</v>
      </c>
      <c r="P18" s="9" t="s">
        <v>14</v>
      </c>
    </row>
    <row r="19">
      <c r="B19" s="10" t="s">
        <v>55</v>
      </c>
      <c r="C19" s="11">
        <f t="shared" ref="C19:P19" si="3">(C15-5)</f>
        <v>9</v>
      </c>
      <c r="D19" s="11">
        <f t="shared" si="3"/>
        <v>14</v>
      </c>
      <c r="E19" s="11">
        <f t="shared" si="3"/>
        <v>18</v>
      </c>
      <c r="F19" s="11">
        <f t="shared" si="3"/>
        <v>16</v>
      </c>
      <c r="G19" s="11">
        <f t="shared" si="3"/>
        <v>7</v>
      </c>
      <c r="H19" s="11">
        <f t="shared" si="3"/>
        <v>9</v>
      </c>
      <c r="I19" s="11">
        <f t="shared" si="3"/>
        <v>13</v>
      </c>
      <c r="J19" s="11">
        <f t="shared" si="3"/>
        <v>16</v>
      </c>
      <c r="K19" s="11">
        <f t="shared" si="3"/>
        <v>16</v>
      </c>
      <c r="L19" s="11">
        <f t="shared" si="3"/>
        <v>8</v>
      </c>
      <c r="M19" s="11">
        <f t="shared" si="3"/>
        <v>10</v>
      </c>
      <c r="N19" s="11">
        <f t="shared" si="3"/>
        <v>19</v>
      </c>
      <c r="O19" s="11">
        <f t="shared" si="3"/>
        <v>20</v>
      </c>
      <c r="P19" s="11">
        <f t="shared" si="3"/>
        <v>18</v>
      </c>
    </row>
    <row r="20">
      <c r="B20" s="10" t="s">
        <v>56</v>
      </c>
      <c r="C20" s="11">
        <f t="shared" ref="C20:P20" si="4">25-C16</f>
        <v>7</v>
      </c>
      <c r="D20" s="11">
        <f t="shared" si="4"/>
        <v>13</v>
      </c>
      <c r="E20" s="11">
        <f t="shared" si="4"/>
        <v>13</v>
      </c>
      <c r="F20" s="11">
        <f t="shared" si="4"/>
        <v>12</v>
      </c>
      <c r="G20" s="11">
        <f t="shared" si="4"/>
        <v>9</v>
      </c>
      <c r="H20" s="11">
        <f t="shared" si="4"/>
        <v>7</v>
      </c>
      <c r="I20" s="11">
        <f t="shared" si="4"/>
        <v>12</v>
      </c>
      <c r="J20" s="11">
        <f t="shared" si="4"/>
        <v>12</v>
      </c>
      <c r="K20" s="11">
        <f t="shared" si="4"/>
        <v>18</v>
      </c>
      <c r="L20" s="11">
        <f t="shared" si="4"/>
        <v>15</v>
      </c>
      <c r="M20" s="11">
        <f t="shared" si="4"/>
        <v>12</v>
      </c>
      <c r="N20" s="11">
        <f t="shared" si="4"/>
        <v>20</v>
      </c>
      <c r="O20" s="11">
        <f t="shared" si="4"/>
        <v>20</v>
      </c>
      <c r="P20" s="11">
        <f t="shared" si="4"/>
        <v>19</v>
      </c>
    </row>
    <row r="21">
      <c r="B21" s="10" t="s">
        <v>57</v>
      </c>
      <c r="C21" s="12">
        <f t="shared" ref="C21:P21" si="5">((C19+C20)*2.5)</f>
        <v>40</v>
      </c>
      <c r="D21" s="12">
        <f t="shared" si="5"/>
        <v>67.5</v>
      </c>
      <c r="E21" s="12">
        <f t="shared" si="5"/>
        <v>77.5</v>
      </c>
      <c r="F21" s="12">
        <f t="shared" si="5"/>
        <v>70</v>
      </c>
      <c r="G21" s="12">
        <f t="shared" si="5"/>
        <v>40</v>
      </c>
      <c r="H21" s="12">
        <f t="shared" si="5"/>
        <v>40</v>
      </c>
      <c r="I21" s="12">
        <f t="shared" si="5"/>
        <v>62.5</v>
      </c>
      <c r="J21" s="12">
        <f t="shared" si="5"/>
        <v>70</v>
      </c>
      <c r="K21" s="13">
        <f t="shared" si="5"/>
        <v>85</v>
      </c>
      <c r="L21" s="12">
        <f t="shared" si="5"/>
        <v>57.5</v>
      </c>
      <c r="M21" s="12">
        <f t="shared" si="5"/>
        <v>55</v>
      </c>
      <c r="N21" s="13">
        <f t="shared" si="5"/>
        <v>97.5</v>
      </c>
      <c r="O21" s="13">
        <f t="shared" si="5"/>
        <v>100</v>
      </c>
      <c r="P21" s="13">
        <f t="shared" si="5"/>
        <v>92.5</v>
      </c>
    </row>
    <row r="22">
      <c r="B22" s="14" t="s">
        <v>58</v>
      </c>
      <c r="C22" s="15">
        <f>AVERAGE(C21:P21)</f>
        <v>68.21428571</v>
      </c>
    </row>
    <row r="24"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>
      <c r="E33" s="16"/>
      <c r="F33" s="16"/>
      <c r="G33" s="16"/>
      <c r="H33" s="16"/>
      <c r="I33" s="16"/>
      <c r="J33" s="16"/>
      <c r="K33" s="16"/>
      <c r="L33" s="16"/>
      <c r="M33" s="16"/>
      <c r="N33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4" max="4" width="10.13"/>
    <col customWidth="1" min="5" max="13" width="8.63"/>
    <col customWidth="1" min="14" max="14" width="9.5"/>
    <col customWidth="1" min="15" max="15" width="9.38"/>
    <col customWidth="1" min="16" max="20" width="12.63"/>
  </cols>
  <sheetData>
    <row r="2">
      <c r="E2" s="5" t="s">
        <v>59</v>
      </c>
      <c r="F2" s="5" t="s">
        <v>60</v>
      </c>
      <c r="G2" s="5" t="s">
        <v>61</v>
      </c>
      <c r="H2" s="5" t="s">
        <v>62</v>
      </c>
      <c r="I2" s="5" t="s">
        <v>63</v>
      </c>
      <c r="J2" s="5" t="s">
        <v>64</v>
      </c>
      <c r="K2" s="5" t="s">
        <v>65</v>
      </c>
      <c r="L2" s="5" t="s">
        <v>66</v>
      </c>
      <c r="M2" s="5" t="s">
        <v>67</v>
      </c>
      <c r="N2" s="5" t="s">
        <v>68</v>
      </c>
      <c r="O2" s="5" t="s">
        <v>69</v>
      </c>
    </row>
    <row r="4">
      <c r="A4" s="5" t="s">
        <v>70</v>
      </c>
      <c r="B4" s="5" t="s">
        <v>71</v>
      </c>
      <c r="D4" s="5" t="s">
        <v>15</v>
      </c>
      <c r="E4" s="5">
        <v>2.0</v>
      </c>
      <c r="F4" s="5">
        <v>5.0</v>
      </c>
      <c r="G4" s="5">
        <v>6.0</v>
      </c>
      <c r="H4" s="5">
        <v>7.0</v>
      </c>
      <c r="I4" s="5">
        <v>3.0</v>
      </c>
      <c r="J4" s="5">
        <v>3.0</v>
      </c>
      <c r="K4" s="5">
        <v>6.0</v>
      </c>
      <c r="L4" s="5">
        <v>6.0</v>
      </c>
      <c r="M4" s="5">
        <v>4.0</v>
      </c>
      <c r="N4" s="5">
        <v>4.0</v>
      </c>
      <c r="O4" s="5">
        <v>5.0</v>
      </c>
    </row>
    <row r="5">
      <c r="A5" s="5" t="s">
        <v>72</v>
      </c>
      <c r="B5" s="5" t="s">
        <v>73</v>
      </c>
      <c r="D5" s="5" t="s">
        <v>18</v>
      </c>
      <c r="E5" s="5">
        <v>5.0</v>
      </c>
      <c r="F5" s="5">
        <v>7.0</v>
      </c>
      <c r="G5" s="5">
        <v>6.0</v>
      </c>
      <c r="H5" s="5">
        <v>7.0</v>
      </c>
      <c r="I5" s="5">
        <v>3.0</v>
      </c>
      <c r="J5" s="5">
        <v>4.0</v>
      </c>
      <c r="K5" s="5">
        <v>7.0</v>
      </c>
      <c r="L5" s="5">
        <v>6.0</v>
      </c>
      <c r="M5" s="5">
        <v>6.0</v>
      </c>
      <c r="N5" s="5">
        <v>4.0</v>
      </c>
      <c r="O5" s="5">
        <v>6.0</v>
      </c>
    </row>
    <row r="6">
      <c r="A6" s="5" t="s">
        <v>74</v>
      </c>
      <c r="B6" s="5" t="s">
        <v>75</v>
      </c>
      <c r="D6" s="5" t="s">
        <v>21</v>
      </c>
      <c r="E6" s="5">
        <v>3.0</v>
      </c>
      <c r="F6" s="5">
        <v>3.0</v>
      </c>
      <c r="G6" s="5">
        <v>6.0</v>
      </c>
      <c r="H6" s="5">
        <v>5.0</v>
      </c>
      <c r="I6" s="5">
        <v>6.0</v>
      </c>
      <c r="J6" s="5">
        <v>4.0</v>
      </c>
      <c r="K6" s="5">
        <v>7.0</v>
      </c>
      <c r="L6" s="5">
        <v>6.0</v>
      </c>
      <c r="M6" s="5">
        <v>2.0</v>
      </c>
      <c r="N6" s="5">
        <v>3.0</v>
      </c>
      <c r="O6" s="5">
        <v>2.0</v>
      </c>
    </row>
    <row r="7">
      <c r="A7" s="5" t="s">
        <v>76</v>
      </c>
      <c r="B7" s="5" t="s">
        <v>73</v>
      </c>
      <c r="D7" s="5" t="s">
        <v>24</v>
      </c>
      <c r="E7" s="5">
        <v>6.0</v>
      </c>
      <c r="F7" s="5">
        <v>7.0</v>
      </c>
      <c r="G7" s="5">
        <v>6.0</v>
      </c>
      <c r="H7" s="5">
        <v>7.0</v>
      </c>
      <c r="I7" s="5">
        <v>7.0</v>
      </c>
      <c r="J7" s="5">
        <v>5.0</v>
      </c>
      <c r="K7" s="5">
        <v>7.0</v>
      </c>
      <c r="L7" s="5">
        <v>6.0</v>
      </c>
      <c r="M7" s="5">
        <v>2.0</v>
      </c>
      <c r="N7" s="5">
        <v>4.0</v>
      </c>
      <c r="O7" s="5">
        <v>3.0</v>
      </c>
    </row>
    <row r="8">
      <c r="A8" s="5" t="s">
        <v>77</v>
      </c>
      <c r="B8" s="5" t="s">
        <v>78</v>
      </c>
      <c r="D8" s="5" t="s">
        <v>27</v>
      </c>
      <c r="E8" s="5">
        <v>7.0</v>
      </c>
      <c r="F8" s="5">
        <v>3.0</v>
      </c>
      <c r="G8" s="5">
        <v>7.0</v>
      </c>
      <c r="H8" s="5">
        <v>5.0</v>
      </c>
      <c r="I8" s="5">
        <v>5.0</v>
      </c>
      <c r="J8" s="5">
        <v>5.0</v>
      </c>
      <c r="K8" s="5">
        <v>7.0</v>
      </c>
      <c r="L8" s="5">
        <v>6.0</v>
      </c>
      <c r="M8" s="5">
        <v>2.0</v>
      </c>
      <c r="N8" s="5">
        <v>3.0</v>
      </c>
      <c r="O8" s="5">
        <v>4.0</v>
      </c>
    </row>
    <row r="9">
      <c r="A9" s="5" t="s">
        <v>79</v>
      </c>
      <c r="B9" s="5" t="s">
        <v>75</v>
      </c>
      <c r="D9" s="5" t="s">
        <v>30</v>
      </c>
      <c r="E9" s="5">
        <v>6.0</v>
      </c>
      <c r="F9" s="5">
        <v>4.0</v>
      </c>
      <c r="G9" s="5">
        <v>6.0</v>
      </c>
      <c r="H9" s="5">
        <v>5.0</v>
      </c>
      <c r="I9" s="5">
        <v>3.0</v>
      </c>
      <c r="J9" s="5">
        <v>4.0</v>
      </c>
      <c r="K9" s="5">
        <v>4.0</v>
      </c>
      <c r="L9" s="5">
        <v>6.0</v>
      </c>
      <c r="M9" s="5">
        <v>6.0</v>
      </c>
      <c r="N9" s="5">
        <v>4.0</v>
      </c>
      <c r="O9" s="5">
        <v>6.0</v>
      </c>
    </row>
    <row r="10">
      <c r="A10" s="5" t="s">
        <v>80</v>
      </c>
      <c r="B10" s="5" t="s">
        <v>75</v>
      </c>
      <c r="D10" s="5" t="s">
        <v>33</v>
      </c>
      <c r="E10" s="5">
        <v>4.0</v>
      </c>
      <c r="F10" s="5">
        <v>4.0</v>
      </c>
      <c r="G10" s="5">
        <v>6.0</v>
      </c>
      <c r="H10" s="5">
        <v>5.0</v>
      </c>
      <c r="I10" s="5">
        <v>5.0</v>
      </c>
      <c r="J10" s="5">
        <v>3.0</v>
      </c>
      <c r="K10" s="5">
        <v>6.0</v>
      </c>
      <c r="L10" s="5">
        <v>6.0</v>
      </c>
      <c r="M10" s="5">
        <v>6.0</v>
      </c>
      <c r="N10" s="5">
        <v>5.0</v>
      </c>
      <c r="O10" s="5">
        <v>6.0</v>
      </c>
    </row>
    <row r="11">
      <c r="A11" s="5" t="s">
        <v>81</v>
      </c>
      <c r="B11" s="5" t="s">
        <v>73</v>
      </c>
      <c r="D11" s="5" t="s">
        <v>36</v>
      </c>
      <c r="E11" s="5">
        <v>7.0</v>
      </c>
      <c r="F11" s="5">
        <v>6.0</v>
      </c>
      <c r="G11" s="5">
        <v>5.0</v>
      </c>
      <c r="H11" s="5">
        <v>4.0</v>
      </c>
      <c r="I11" s="5">
        <v>2.0</v>
      </c>
      <c r="J11" s="5">
        <v>3.0</v>
      </c>
      <c r="K11" s="5">
        <v>5.0</v>
      </c>
      <c r="L11" s="5">
        <v>4.0</v>
      </c>
      <c r="M11" s="5">
        <v>6.0</v>
      </c>
      <c r="N11" s="5">
        <v>3.0</v>
      </c>
      <c r="O11" s="5">
        <v>6.0</v>
      </c>
    </row>
    <row r="12">
      <c r="A12" s="5" t="s">
        <v>82</v>
      </c>
      <c r="B12" s="5" t="s">
        <v>83</v>
      </c>
      <c r="D12" s="5" t="s">
        <v>39</v>
      </c>
      <c r="E12" s="5">
        <v>1.0</v>
      </c>
      <c r="F12" s="5">
        <v>1.0</v>
      </c>
      <c r="G12" s="5">
        <v>1.0</v>
      </c>
      <c r="H12" s="5">
        <v>1.0</v>
      </c>
      <c r="I12" s="5">
        <v>3.0</v>
      </c>
      <c r="J12" s="5">
        <v>7.0</v>
      </c>
      <c r="K12" s="5">
        <v>2.0</v>
      </c>
      <c r="L12" s="5">
        <v>6.0</v>
      </c>
      <c r="M12" s="5">
        <v>1.0</v>
      </c>
      <c r="N12" s="5">
        <v>3.0</v>
      </c>
      <c r="O12" s="5">
        <v>1.0</v>
      </c>
    </row>
    <row r="13">
      <c r="A13" s="5" t="s">
        <v>84</v>
      </c>
      <c r="B13" s="5" t="s">
        <v>75</v>
      </c>
      <c r="D13" s="5" t="s">
        <v>42</v>
      </c>
      <c r="E13" s="5">
        <v>1.0</v>
      </c>
      <c r="F13" s="5">
        <v>3.0</v>
      </c>
      <c r="G13" s="5">
        <v>6.0</v>
      </c>
      <c r="H13" s="5">
        <v>4.0</v>
      </c>
      <c r="I13" s="5">
        <v>3.0</v>
      </c>
      <c r="J13" s="5">
        <v>7.0</v>
      </c>
      <c r="K13" s="5">
        <v>2.0</v>
      </c>
      <c r="L13" s="5">
        <v>4.0</v>
      </c>
      <c r="M13" s="5">
        <v>7.0</v>
      </c>
      <c r="N13" s="5">
        <v>5.0</v>
      </c>
      <c r="O13" s="5">
        <v>3.0</v>
      </c>
    </row>
    <row r="14">
      <c r="A14" s="5" t="s">
        <v>85</v>
      </c>
      <c r="B14" s="5" t="s">
        <v>78</v>
      </c>
      <c r="D14" s="5" t="s">
        <v>86</v>
      </c>
      <c r="E14" s="5">
        <v>2.0</v>
      </c>
      <c r="F14" s="5">
        <v>4.0</v>
      </c>
      <c r="G14" s="5">
        <v>7.0</v>
      </c>
      <c r="H14" s="5">
        <v>4.0</v>
      </c>
      <c r="I14" s="5">
        <v>3.0</v>
      </c>
      <c r="J14" s="5">
        <v>1.0</v>
      </c>
      <c r="K14" s="5">
        <v>5.0</v>
      </c>
      <c r="L14" s="5">
        <v>6.0</v>
      </c>
      <c r="M14" s="5">
        <v>6.0</v>
      </c>
      <c r="N14" s="5">
        <v>4.0</v>
      </c>
      <c r="O14" s="5">
        <v>5.0</v>
      </c>
    </row>
    <row r="15">
      <c r="A15" s="5" t="s">
        <v>87</v>
      </c>
      <c r="B15" s="5" t="s">
        <v>71</v>
      </c>
      <c r="D15" s="5" t="s">
        <v>88</v>
      </c>
      <c r="E15" s="5">
        <v>6.0</v>
      </c>
      <c r="F15" s="5">
        <v>3.0</v>
      </c>
      <c r="G15" s="5">
        <v>1.0</v>
      </c>
      <c r="H15" s="5">
        <v>6.0</v>
      </c>
      <c r="I15" s="5">
        <v>3.0</v>
      </c>
      <c r="J15" s="5">
        <v>3.0</v>
      </c>
      <c r="K15" s="5">
        <v>4.0</v>
      </c>
      <c r="L15" s="5">
        <v>2.0</v>
      </c>
      <c r="M15" s="5">
        <v>2.0</v>
      </c>
      <c r="N15" s="5">
        <v>4.0</v>
      </c>
      <c r="O15" s="5">
        <v>4.0</v>
      </c>
    </row>
    <row r="16">
      <c r="A16" s="5" t="s">
        <v>89</v>
      </c>
      <c r="B16" s="5" t="s">
        <v>73</v>
      </c>
      <c r="D16" s="5" t="s">
        <v>90</v>
      </c>
      <c r="E16" s="5">
        <v>7.0</v>
      </c>
      <c r="F16" s="5">
        <v>7.0</v>
      </c>
      <c r="G16" s="5">
        <v>5.0</v>
      </c>
      <c r="H16" s="5">
        <v>6.0</v>
      </c>
      <c r="I16" s="5">
        <v>3.0</v>
      </c>
      <c r="J16" s="5">
        <v>3.0</v>
      </c>
      <c r="K16" s="5">
        <v>7.0</v>
      </c>
      <c r="L16" s="5">
        <v>6.0</v>
      </c>
      <c r="M16" s="5">
        <v>7.0</v>
      </c>
      <c r="N16" s="5">
        <v>4.0</v>
      </c>
      <c r="O16" s="5">
        <v>5.0</v>
      </c>
    </row>
    <row r="17">
      <c r="A17" s="5" t="s">
        <v>91</v>
      </c>
      <c r="B17" s="5" t="s">
        <v>71</v>
      </c>
      <c r="D17" s="5" t="s">
        <v>92</v>
      </c>
      <c r="E17" s="5">
        <v>4.0</v>
      </c>
      <c r="F17" s="5">
        <v>5.0</v>
      </c>
      <c r="G17" s="5">
        <v>6.0</v>
      </c>
      <c r="H17" s="5">
        <v>5.0</v>
      </c>
      <c r="I17" s="5">
        <v>3.0</v>
      </c>
      <c r="J17" s="5">
        <v>3.0</v>
      </c>
      <c r="K17" s="5">
        <v>5.0</v>
      </c>
      <c r="L17" s="5">
        <v>6.0</v>
      </c>
      <c r="M17" s="5">
        <v>7.0</v>
      </c>
      <c r="N17" s="5">
        <v>5.0</v>
      </c>
      <c r="O17" s="5">
        <v>5.0</v>
      </c>
    </row>
    <row r="18">
      <c r="A18" s="5" t="s">
        <v>93</v>
      </c>
      <c r="B18" s="5" t="s">
        <v>75</v>
      </c>
      <c r="D18" s="5" t="s">
        <v>94</v>
      </c>
      <c r="E18" s="5">
        <v>6.0</v>
      </c>
      <c r="F18" s="5">
        <v>3.0</v>
      </c>
      <c r="G18" s="5">
        <v>6.0</v>
      </c>
      <c r="H18" s="5">
        <v>5.0</v>
      </c>
      <c r="I18" s="5">
        <v>3.0</v>
      </c>
      <c r="J18" s="5">
        <v>3.0</v>
      </c>
      <c r="K18" s="5">
        <v>2.0</v>
      </c>
      <c r="L18" s="5">
        <v>5.0</v>
      </c>
      <c r="M18" s="5">
        <v>7.0</v>
      </c>
      <c r="N18" s="5">
        <v>5.0</v>
      </c>
      <c r="O18" s="5">
        <v>6.0</v>
      </c>
    </row>
    <row r="19">
      <c r="A19" s="5" t="s">
        <v>95</v>
      </c>
      <c r="B19" s="5" t="s">
        <v>78</v>
      </c>
      <c r="D19" s="5" t="s">
        <v>96</v>
      </c>
      <c r="E19" s="5">
        <v>7.0</v>
      </c>
      <c r="F19" s="5">
        <v>6.0</v>
      </c>
      <c r="G19" s="5">
        <v>7.0</v>
      </c>
      <c r="H19" s="5">
        <v>6.0</v>
      </c>
      <c r="I19" s="5">
        <v>3.0</v>
      </c>
      <c r="J19" s="5">
        <v>3.0</v>
      </c>
      <c r="K19" s="5">
        <v>5.0</v>
      </c>
      <c r="L19" s="5">
        <v>6.0</v>
      </c>
      <c r="M19" s="5">
        <v>5.0</v>
      </c>
      <c r="N19" s="5">
        <v>5.0</v>
      </c>
      <c r="O19" s="5">
        <v>6.0</v>
      </c>
    </row>
    <row r="20">
      <c r="A20" s="5" t="s">
        <v>97</v>
      </c>
      <c r="B20" s="5" t="s">
        <v>73</v>
      </c>
      <c r="D20" s="5" t="s">
        <v>98</v>
      </c>
      <c r="E20" s="5">
        <v>7.0</v>
      </c>
      <c r="F20" s="5">
        <v>5.0</v>
      </c>
      <c r="G20" s="5">
        <v>7.0</v>
      </c>
      <c r="H20" s="5">
        <v>6.0</v>
      </c>
      <c r="I20" s="5">
        <v>5.0</v>
      </c>
      <c r="J20" s="5">
        <v>6.0</v>
      </c>
      <c r="K20" s="5">
        <v>4.0</v>
      </c>
      <c r="L20" s="5">
        <v>6.0</v>
      </c>
      <c r="M20" s="5">
        <v>6.0</v>
      </c>
      <c r="N20" s="5">
        <v>3.0</v>
      </c>
      <c r="O20" s="5">
        <v>4.0</v>
      </c>
    </row>
    <row r="21">
      <c r="A21" s="5" t="s">
        <v>99</v>
      </c>
      <c r="B21" s="5" t="s">
        <v>75</v>
      </c>
      <c r="D21" s="5" t="s">
        <v>100</v>
      </c>
      <c r="E21" s="5">
        <v>4.0</v>
      </c>
      <c r="F21" s="5">
        <v>3.0</v>
      </c>
      <c r="G21" s="5">
        <v>6.0</v>
      </c>
      <c r="H21" s="5">
        <v>6.0</v>
      </c>
      <c r="I21" s="5">
        <v>5.0</v>
      </c>
      <c r="J21" s="5">
        <v>6.0</v>
      </c>
      <c r="K21" s="5">
        <v>4.0</v>
      </c>
      <c r="L21" s="5">
        <v>6.0</v>
      </c>
      <c r="M21" s="5">
        <v>6.0</v>
      </c>
      <c r="N21" s="5">
        <v>3.0</v>
      </c>
      <c r="O21" s="5">
        <v>3.0</v>
      </c>
    </row>
    <row r="22">
      <c r="A22" s="5" t="s">
        <v>101</v>
      </c>
      <c r="B22" s="5" t="s">
        <v>73</v>
      </c>
      <c r="D22" s="5" t="s">
        <v>102</v>
      </c>
      <c r="E22" s="5">
        <v>5.0</v>
      </c>
      <c r="F22" s="5">
        <v>6.0</v>
      </c>
      <c r="G22" s="5">
        <v>6.0</v>
      </c>
      <c r="H22" s="5">
        <v>5.0</v>
      </c>
      <c r="I22" s="5">
        <v>4.0</v>
      </c>
      <c r="J22" s="5">
        <v>5.0</v>
      </c>
      <c r="K22" s="5">
        <v>3.0</v>
      </c>
      <c r="L22" s="5">
        <v>6.0</v>
      </c>
      <c r="M22" s="5">
        <v>5.0</v>
      </c>
      <c r="N22" s="5">
        <v>4.0</v>
      </c>
      <c r="O22" s="5">
        <v>5.0</v>
      </c>
    </row>
    <row r="23">
      <c r="A23" s="5" t="s">
        <v>103</v>
      </c>
      <c r="B23" s="5" t="s">
        <v>83</v>
      </c>
      <c r="D23" s="5" t="s">
        <v>104</v>
      </c>
      <c r="E23" s="5">
        <v>7.0</v>
      </c>
      <c r="F23" s="5">
        <v>3.0</v>
      </c>
      <c r="G23" s="5">
        <v>6.0</v>
      </c>
      <c r="H23" s="5">
        <v>6.0</v>
      </c>
      <c r="I23" s="5">
        <v>3.0</v>
      </c>
      <c r="J23" s="5">
        <v>2.0</v>
      </c>
      <c r="K23" s="5">
        <v>1.0</v>
      </c>
      <c r="L23" s="5">
        <v>6.0</v>
      </c>
      <c r="M23" s="5">
        <v>4.0</v>
      </c>
      <c r="N23" s="5">
        <v>5.0</v>
      </c>
      <c r="O23" s="5">
        <v>2.0</v>
      </c>
    </row>
    <row r="24">
      <c r="A24" s="5" t="s">
        <v>105</v>
      </c>
      <c r="B24" s="5" t="s">
        <v>73</v>
      </c>
      <c r="D24" s="5" t="s">
        <v>106</v>
      </c>
      <c r="E24" s="5">
        <v>1.0</v>
      </c>
      <c r="F24" s="5">
        <v>2.0</v>
      </c>
      <c r="G24" s="5">
        <v>3.0</v>
      </c>
      <c r="H24" s="5">
        <v>3.0</v>
      </c>
      <c r="I24" s="5">
        <v>3.0</v>
      </c>
      <c r="J24" s="5">
        <v>2.0</v>
      </c>
      <c r="K24" s="5">
        <v>2.0</v>
      </c>
      <c r="L24" s="5">
        <v>2.0</v>
      </c>
      <c r="M24" s="5">
        <v>1.0</v>
      </c>
      <c r="N24" s="5">
        <v>5.0</v>
      </c>
      <c r="O24" s="5">
        <v>3.0</v>
      </c>
    </row>
    <row r="25">
      <c r="A25" s="5" t="s">
        <v>107</v>
      </c>
      <c r="B25" s="5" t="s">
        <v>71</v>
      </c>
      <c r="D25" s="5" t="s">
        <v>108</v>
      </c>
      <c r="E25" s="5">
        <v>4.0</v>
      </c>
      <c r="F25" s="5">
        <v>4.0</v>
      </c>
      <c r="G25" s="5">
        <v>7.0</v>
      </c>
      <c r="H25" s="5">
        <v>4.0</v>
      </c>
      <c r="I25" s="5">
        <v>3.0</v>
      </c>
      <c r="J25" s="5">
        <v>3.0</v>
      </c>
      <c r="K25" s="5">
        <v>4.0</v>
      </c>
      <c r="L25" s="5">
        <v>5.0</v>
      </c>
      <c r="M25" s="5">
        <v>7.0</v>
      </c>
      <c r="N25" s="5">
        <v>5.0</v>
      </c>
      <c r="O25" s="5">
        <v>4.0</v>
      </c>
    </row>
    <row r="26">
      <c r="A26" s="5" t="s">
        <v>109</v>
      </c>
      <c r="B26" s="5" t="s">
        <v>71</v>
      </c>
      <c r="D26" s="5" t="s">
        <v>110</v>
      </c>
      <c r="E26" s="5">
        <v>6.0</v>
      </c>
      <c r="F26" s="5">
        <v>2.0</v>
      </c>
      <c r="G26" s="5">
        <v>6.0</v>
      </c>
      <c r="H26" s="5">
        <v>6.0</v>
      </c>
      <c r="I26" s="5">
        <v>5.0</v>
      </c>
      <c r="J26" s="5">
        <v>6.0</v>
      </c>
      <c r="K26" s="5">
        <v>7.0</v>
      </c>
      <c r="L26" s="5">
        <v>6.0</v>
      </c>
      <c r="M26" s="5">
        <v>2.0</v>
      </c>
      <c r="N26" s="5">
        <v>3.0</v>
      </c>
      <c r="O26" s="5">
        <v>2.0</v>
      </c>
    </row>
    <row r="27">
      <c r="A27" s="5" t="s">
        <v>111</v>
      </c>
      <c r="B27" s="5" t="s">
        <v>71</v>
      </c>
      <c r="D27" s="5" t="s">
        <v>112</v>
      </c>
      <c r="E27" s="5">
        <v>6.0</v>
      </c>
      <c r="F27" s="5">
        <v>6.0</v>
      </c>
      <c r="G27" s="5">
        <v>7.0</v>
      </c>
      <c r="H27" s="5">
        <v>6.0</v>
      </c>
      <c r="I27" s="5">
        <v>4.0</v>
      </c>
      <c r="J27" s="5">
        <v>4.0</v>
      </c>
      <c r="K27" s="5">
        <v>7.0</v>
      </c>
      <c r="L27" s="5">
        <v>6.0</v>
      </c>
      <c r="M27" s="5">
        <v>7.0</v>
      </c>
      <c r="N27" s="5">
        <v>4.0</v>
      </c>
      <c r="O27" s="5">
        <v>4.0</v>
      </c>
    </row>
    <row r="28">
      <c r="A28" s="5" t="s">
        <v>113</v>
      </c>
      <c r="B28" s="5" t="s">
        <v>71</v>
      </c>
      <c r="D28" s="5" t="s">
        <v>114</v>
      </c>
      <c r="E28" s="5">
        <v>6.0</v>
      </c>
      <c r="F28" s="5">
        <v>6.0</v>
      </c>
      <c r="G28" s="5">
        <v>6.0</v>
      </c>
      <c r="H28" s="5">
        <v>6.0</v>
      </c>
      <c r="I28" s="5">
        <v>5.0</v>
      </c>
      <c r="J28" s="5">
        <v>6.0</v>
      </c>
      <c r="K28" s="5">
        <v>7.0</v>
      </c>
      <c r="L28" s="5">
        <v>6.0</v>
      </c>
      <c r="M28" s="5">
        <v>7.0</v>
      </c>
      <c r="N28" s="5">
        <v>3.0</v>
      </c>
      <c r="O28" s="5">
        <v>4.0</v>
      </c>
    </row>
    <row r="29">
      <c r="A29" s="5" t="s">
        <v>115</v>
      </c>
      <c r="B29" s="5" t="s">
        <v>75</v>
      </c>
      <c r="D29" s="5" t="s">
        <v>116</v>
      </c>
      <c r="E29" s="5">
        <v>4.0</v>
      </c>
      <c r="F29" s="5">
        <v>3.0</v>
      </c>
      <c r="G29" s="5">
        <v>6.0</v>
      </c>
      <c r="H29" s="5">
        <v>4.0</v>
      </c>
      <c r="I29" s="5">
        <v>2.0</v>
      </c>
      <c r="J29" s="5">
        <v>2.0</v>
      </c>
      <c r="K29" s="5">
        <v>1.0</v>
      </c>
      <c r="L29" s="5">
        <v>6.0</v>
      </c>
      <c r="M29" s="5">
        <v>6.0</v>
      </c>
      <c r="N29" s="5">
        <v>4.0</v>
      </c>
      <c r="O29" s="5">
        <v>4.0</v>
      </c>
    </row>
    <row r="31"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>
      <c r="B32" s="17" t="s">
        <v>117</v>
      </c>
      <c r="C32" s="18" t="s">
        <v>118</v>
      </c>
      <c r="D32" s="19"/>
      <c r="E32" s="19"/>
      <c r="F32" s="20"/>
      <c r="G32" s="20"/>
      <c r="H32" s="20"/>
      <c r="I32" s="20"/>
      <c r="J32" s="20"/>
      <c r="K32" s="20"/>
      <c r="L32" s="20"/>
      <c r="M32" s="20"/>
      <c r="N32" s="19"/>
      <c r="O32" s="19"/>
    </row>
    <row r="33">
      <c r="B33" s="7">
        <f>COUNTIF(B4:B29,"Atractivo visual")</f>
        <v>7</v>
      </c>
      <c r="C33" s="21" t="s">
        <v>71</v>
      </c>
      <c r="D33" s="16"/>
      <c r="E33" s="16">
        <f t="shared" ref="E33:O33" si="1">SUMIF($B$4:$B$29,"Atractivo visual",E4:E29)</f>
        <v>34</v>
      </c>
      <c r="F33" s="16">
        <f t="shared" si="1"/>
        <v>31</v>
      </c>
      <c r="G33" s="16">
        <f t="shared" si="1"/>
        <v>39</v>
      </c>
      <c r="H33" s="16">
        <f t="shared" si="1"/>
        <v>40</v>
      </c>
      <c r="I33" s="16">
        <f t="shared" si="1"/>
        <v>26</v>
      </c>
      <c r="J33" s="16">
        <f t="shared" si="1"/>
        <v>28</v>
      </c>
      <c r="K33" s="16">
        <f t="shared" si="1"/>
        <v>40</v>
      </c>
      <c r="L33" s="16">
        <f t="shared" si="1"/>
        <v>37</v>
      </c>
      <c r="M33" s="16">
        <f t="shared" si="1"/>
        <v>36</v>
      </c>
      <c r="N33" s="16">
        <f t="shared" si="1"/>
        <v>28</v>
      </c>
      <c r="O33" s="16">
        <f t="shared" si="1"/>
        <v>28</v>
      </c>
    </row>
    <row r="34">
      <c r="B34" s="7">
        <f>COUNTIF(B4:B29,"Perspicuidad")</f>
        <v>7</v>
      </c>
      <c r="C34" s="21" t="s">
        <v>73</v>
      </c>
      <c r="D34" s="16"/>
      <c r="E34" s="16">
        <f t="shared" ref="E34:O34" si="2">SUMIF($B$4:$B$29,"Perspicuidad",E4:E29)</f>
        <v>38</v>
      </c>
      <c r="F34" s="16">
        <f t="shared" si="2"/>
        <v>40</v>
      </c>
      <c r="G34" s="16">
        <f t="shared" si="2"/>
        <v>38</v>
      </c>
      <c r="H34" s="16">
        <f t="shared" si="2"/>
        <v>38</v>
      </c>
      <c r="I34" s="16">
        <f t="shared" si="2"/>
        <v>27</v>
      </c>
      <c r="J34" s="16">
        <f t="shared" si="2"/>
        <v>28</v>
      </c>
      <c r="K34" s="16">
        <f t="shared" si="2"/>
        <v>35</v>
      </c>
      <c r="L34" s="16">
        <f t="shared" si="2"/>
        <v>36</v>
      </c>
      <c r="M34" s="16">
        <f t="shared" si="2"/>
        <v>33</v>
      </c>
      <c r="N34" s="16">
        <f t="shared" si="2"/>
        <v>27</v>
      </c>
      <c r="O34" s="16">
        <f t="shared" si="2"/>
        <v>32</v>
      </c>
    </row>
    <row r="35">
      <c r="B35" s="7">
        <f>COUNTIF(B4:B29,"Estimulacion")</f>
        <v>7</v>
      </c>
      <c r="C35" s="21" t="s">
        <v>75</v>
      </c>
      <c r="D35" s="16"/>
      <c r="E35" s="16">
        <f t="shared" ref="E35:O35" si="3">SUMIF($B$4:$B$29,"Estimulacion",E4:E29)</f>
        <v>28</v>
      </c>
      <c r="F35" s="16">
        <f t="shared" si="3"/>
        <v>23</v>
      </c>
      <c r="G35" s="16">
        <f t="shared" si="3"/>
        <v>42</v>
      </c>
      <c r="H35" s="16">
        <f t="shared" si="3"/>
        <v>34</v>
      </c>
      <c r="I35" s="16">
        <f t="shared" si="3"/>
        <v>27</v>
      </c>
      <c r="J35" s="16">
        <f t="shared" si="3"/>
        <v>29</v>
      </c>
      <c r="K35" s="16">
        <f t="shared" si="3"/>
        <v>26</v>
      </c>
      <c r="L35" s="16">
        <f t="shared" si="3"/>
        <v>39</v>
      </c>
      <c r="M35" s="16">
        <f t="shared" si="3"/>
        <v>40</v>
      </c>
      <c r="N35" s="16">
        <f t="shared" si="3"/>
        <v>29</v>
      </c>
      <c r="O35" s="16">
        <f t="shared" si="3"/>
        <v>30</v>
      </c>
    </row>
    <row r="36">
      <c r="B36" s="7">
        <f>COUNTIF(B4:B29,"Eficiencia")</f>
        <v>2</v>
      </c>
      <c r="C36" s="21" t="s">
        <v>83</v>
      </c>
      <c r="D36" s="16"/>
      <c r="E36" s="16">
        <f t="shared" ref="E36:O36" si="4">SUMIF($B$4:$B$29,"Eficiencia",E4:E29)</f>
        <v>8</v>
      </c>
      <c r="F36" s="16">
        <f t="shared" si="4"/>
        <v>4</v>
      </c>
      <c r="G36" s="16">
        <f t="shared" si="4"/>
        <v>7</v>
      </c>
      <c r="H36" s="16">
        <f t="shared" si="4"/>
        <v>7</v>
      </c>
      <c r="I36" s="16">
        <f t="shared" si="4"/>
        <v>6</v>
      </c>
      <c r="J36" s="16">
        <f t="shared" si="4"/>
        <v>9</v>
      </c>
      <c r="K36" s="16">
        <f t="shared" si="4"/>
        <v>3</v>
      </c>
      <c r="L36" s="16">
        <f t="shared" si="4"/>
        <v>12</v>
      </c>
      <c r="M36" s="16">
        <f t="shared" si="4"/>
        <v>5</v>
      </c>
      <c r="N36" s="16">
        <f t="shared" si="4"/>
        <v>8</v>
      </c>
      <c r="O36" s="16">
        <f t="shared" si="4"/>
        <v>3</v>
      </c>
    </row>
    <row r="37">
      <c r="B37" s="7">
        <f>COUNTIF(B4:B29,"Utilidad")</f>
        <v>3</v>
      </c>
      <c r="C37" s="21" t="s">
        <v>78</v>
      </c>
      <c r="E37" s="16">
        <f t="shared" ref="E37:O37" si="5">SUMIF($B$4:$B$29,"Utilidad",E4:E29)</f>
        <v>16</v>
      </c>
      <c r="F37" s="16">
        <f t="shared" si="5"/>
        <v>13</v>
      </c>
      <c r="G37" s="16">
        <f t="shared" si="5"/>
        <v>21</v>
      </c>
      <c r="H37" s="16">
        <f t="shared" si="5"/>
        <v>15</v>
      </c>
      <c r="I37" s="16">
        <f t="shared" si="5"/>
        <v>11</v>
      </c>
      <c r="J37" s="16">
        <f t="shared" si="5"/>
        <v>9</v>
      </c>
      <c r="K37" s="16">
        <f t="shared" si="5"/>
        <v>17</v>
      </c>
      <c r="L37" s="16">
        <f t="shared" si="5"/>
        <v>18</v>
      </c>
      <c r="M37" s="16">
        <f t="shared" si="5"/>
        <v>13</v>
      </c>
      <c r="N37" s="16">
        <f t="shared" si="5"/>
        <v>12</v>
      </c>
      <c r="O37" s="16">
        <f t="shared" si="5"/>
        <v>15</v>
      </c>
    </row>
    <row r="39">
      <c r="B39" s="19"/>
      <c r="C39" s="18" t="s">
        <v>58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</row>
    <row r="40">
      <c r="C40" s="21" t="s">
        <v>71</v>
      </c>
      <c r="E40" s="7">
        <f t="shared" ref="E40:O40" si="6">E33/$B$33</f>
        <v>4.857142857</v>
      </c>
      <c r="F40" s="7">
        <f t="shared" si="6"/>
        <v>4.428571429</v>
      </c>
      <c r="G40" s="7">
        <f t="shared" si="6"/>
        <v>5.571428571</v>
      </c>
      <c r="H40" s="7">
        <f t="shared" si="6"/>
        <v>5.714285714</v>
      </c>
      <c r="I40" s="7">
        <f t="shared" si="6"/>
        <v>3.714285714</v>
      </c>
      <c r="J40" s="7">
        <f t="shared" si="6"/>
        <v>4</v>
      </c>
      <c r="K40" s="7">
        <f t="shared" si="6"/>
        <v>5.714285714</v>
      </c>
      <c r="L40" s="7">
        <f t="shared" si="6"/>
        <v>5.285714286</v>
      </c>
      <c r="M40" s="7">
        <f t="shared" si="6"/>
        <v>5.142857143</v>
      </c>
      <c r="N40" s="7">
        <f t="shared" si="6"/>
        <v>4</v>
      </c>
      <c r="O40" s="7">
        <f t="shared" si="6"/>
        <v>4</v>
      </c>
      <c r="P40" s="7">
        <f t="shared" ref="P40:P44" si="8">(SUM(E40:O40)/11)</f>
        <v>4.766233766</v>
      </c>
      <c r="Q40" s="7">
        <f t="shared" ref="Q40:Q44" si="9">ROUND(P40,1)</f>
        <v>4.8</v>
      </c>
    </row>
    <row r="41">
      <c r="C41" s="21" t="s">
        <v>73</v>
      </c>
      <c r="E41" s="7">
        <f t="shared" ref="E41:O41" si="7">E34/$B$34</f>
        <v>5.428571429</v>
      </c>
      <c r="F41" s="7">
        <f t="shared" si="7"/>
        <v>5.714285714</v>
      </c>
      <c r="G41" s="7">
        <f t="shared" si="7"/>
        <v>5.428571429</v>
      </c>
      <c r="H41" s="7">
        <f t="shared" si="7"/>
        <v>5.428571429</v>
      </c>
      <c r="I41" s="7">
        <f t="shared" si="7"/>
        <v>3.857142857</v>
      </c>
      <c r="J41" s="7">
        <f t="shared" si="7"/>
        <v>4</v>
      </c>
      <c r="K41" s="7">
        <f t="shared" si="7"/>
        <v>5</v>
      </c>
      <c r="L41" s="7">
        <f t="shared" si="7"/>
        <v>5.142857143</v>
      </c>
      <c r="M41" s="7">
        <f t="shared" si="7"/>
        <v>4.714285714</v>
      </c>
      <c r="N41" s="7">
        <f t="shared" si="7"/>
        <v>3.857142857</v>
      </c>
      <c r="O41" s="7">
        <f t="shared" si="7"/>
        <v>4.571428571</v>
      </c>
      <c r="P41" s="7">
        <f t="shared" si="8"/>
        <v>4.831168831</v>
      </c>
      <c r="Q41" s="7">
        <f t="shared" si="9"/>
        <v>4.8</v>
      </c>
    </row>
    <row r="42">
      <c r="C42" s="21" t="s">
        <v>75</v>
      </c>
      <c r="E42" s="7">
        <f t="shared" ref="E42:O42" si="10">E35/$B$35</f>
        <v>4</v>
      </c>
      <c r="F42" s="7">
        <f t="shared" si="10"/>
        <v>3.285714286</v>
      </c>
      <c r="G42" s="7">
        <f t="shared" si="10"/>
        <v>6</v>
      </c>
      <c r="H42" s="7">
        <f t="shared" si="10"/>
        <v>4.857142857</v>
      </c>
      <c r="I42" s="7">
        <f t="shared" si="10"/>
        <v>3.857142857</v>
      </c>
      <c r="J42" s="7">
        <f t="shared" si="10"/>
        <v>4.142857143</v>
      </c>
      <c r="K42" s="7">
        <f t="shared" si="10"/>
        <v>3.714285714</v>
      </c>
      <c r="L42" s="7">
        <f t="shared" si="10"/>
        <v>5.571428571</v>
      </c>
      <c r="M42" s="7">
        <f t="shared" si="10"/>
        <v>5.714285714</v>
      </c>
      <c r="N42" s="7">
        <f t="shared" si="10"/>
        <v>4.142857143</v>
      </c>
      <c r="O42" s="7">
        <f t="shared" si="10"/>
        <v>4.285714286</v>
      </c>
      <c r="P42" s="7">
        <f t="shared" si="8"/>
        <v>4.506493506</v>
      </c>
      <c r="Q42" s="7">
        <f t="shared" si="9"/>
        <v>4.5</v>
      </c>
    </row>
    <row r="43">
      <c r="C43" s="21" t="s">
        <v>83</v>
      </c>
      <c r="E43" s="7">
        <f t="shared" ref="E43:O43" si="11">E36/$B$36</f>
        <v>4</v>
      </c>
      <c r="F43" s="7">
        <f t="shared" si="11"/>
        <v>2</v>
      </c>
      <c r="G43" s="7">
        <f t="shared" si="11"/>
        <v>3.5</v>
      </c>
      <c r="H43" s="7">
        <f t="shared" si="11"/>
        <v>3.5</v>
      </c>
      <c r="I43" s="7">
        <f t="shared" si="11"/>
        <v>3</v>
      </c>
      <c r="J43" s="7">
        <f t="shared" si="11"/>
        <v>4.5</v>
      </c>
      <c r="K43" s="7">
        <f t="shared" si="11"/>
        <v>1.5</v>
      </c>
      <c r="L43" s="7">
        <f t="shared" si="11"/>
        <v>6</v>
      </c>
      <c r="M43" s="7">
        <f t="shared" si="11"/>
        <v>2.5</v>
      </c>
      <c r="N43" s="7">
        <f t="shared" si="11"/>
        <v>4</v>
      </c>
      <c r="O43" s="7">
        <f t="shared" si="11"/>
        <v>1.5</v>
      </c>
      <c r="P43" s="7">
        <f t="shared" si="8"/>
        <v>3.272727273</v>
      </c>
      <c r="Q43" s="7">
        <f t="shared" si="9"/>
        <v>3.3</v>
      </c>
    </row>
    <row r="44">
      <c r="C44" s="21" t="s">
        <v>78</v>
      </c>
      <c r="E44" s="7">
        <f t="shared" ref="E44:O44" si="12">E37/$B$37</f>
        <v>5.333333333</v>
      </c>
      <c r="F44" s="7">
        <f t="shared" si="12"/>
        <v>4.333333333</v>
      </c>
      <c r="G44" s="7">
        <f t="shared" si="12"/>
        <v>7</v>
      </c>
      <c r="H44" s="7">
        <f t="shared" si="12"/>
        <v>5</v>
      </c>
      <c r="I44" s="7">
        <f t="shared" si="12"/>
        <v>3.666666667</v>
      </c>
      <c r="J44" s="7">
        <f t="shared" si="12"/>
        <v>3</v>
      </c>
      <c r="K44" s="7">
        <f t="shared" si="12"/>
        <v>5.666666667</v>
      </c>
      <c r="L44" s="7">
        <f t="shared" si="12"/>
        <v>6</v>
      </c>
      <c r="M44" s="7">
        <f t="shared" si="12"/>
        <v>4.333333333</v>
      </c>
      <c r="N44" s="7">
        <f t="shared" si="12"/>
        <v>4</v>
      </c>
      <c r="O44" s="7">
        <f t="shared" si="12"/>
        <v>5</v>
      </c>
      <c r="P44" s="7">
        <f t="shared" si="8"/>
        <v>4.848484848</v>
      </c>
      <c r="Q44" s="7">
        <f t="shared" si="9"/>
        <v>4.8</v>
      </c>
    </row>
  </sheetData>
  <drawing r:id="rId1"/>
</worksheet>
</file>