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L22" i="1" l="1"/>
  <c r="M22" i="1"/>
  <c r="N22" i="1"/>
  <c r="M21" i="1"/>
  <c r="N21" i="1"/>
  <c r="L21" i="1"/>
  <c r="M20" i="1"/>
  <c r="N20" i="1"/>
  <c r="L20" i="1"/>
  <c r="M19" i="1"/>
  <c r="N19" i="1"/>
  <c r="L19" i="1"/>
  <c r="M18" i="1"/>
  <c r="N18" i="1"/>
  <c r="L18" i="1"/>
  <c r="M11" i="1"/>
  <c r="L11" i="1"/>
  <c r="L12" i="1" s="1"/>
  <c r="L4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M12" i="1" l="1"/>
</calcChain>
</file>

<file path=xl/sharedStrings.xml><?xml version="1.0" encoding="utf-8"?>
<sst xmlns="http://schemas.openxmlformats.org/spreadsheetml/2006/main" count="74" uniqueCount="47">
  <si>
    <t>Регион А</t>
  </si>
  <si>
    <t>Компания А1</t>
  </si>
  <si>
    <t>Страхование жизни</t>
  </si>
  <si>
    <t>Страхование кредитов</t>
  </si>
  <si>
    <t>Компания А2</t>
  </si>
  <si>
    <t>Запасной фонд</t>
  </si>
  <si>
    <t>Расходы на ведение дела</t>
  </si>
  <si>
    <t>Регион В</t>
  </si>
  <si>
    <t>Страхование</t>
  </si>
  <si>
    <t>дом. имущества</t>
  </si>
  <si>
    <t>Кол-во застрахованных объектов (един.)</t>
  </si>
  <si>
    <t>Страховая сумма (млн.руб.)</t>
  </si>
  <si>
    <t>Кол-во пострадавших объектов (един.)</t>
  </si>
  <si>
    <t>Число страховых случаев (един.)</t>
  </si>
  <si>
    <t>Выплаченное страховое возмещение (млн.</t>
  </si>
  <si>
    <t>Средняя тарифная ставка (%)</t>
  </si>
  <si>
    <t>Внесенные страховые премии (млн.руб.)</t>
  </si>
  <si>
    <t>Страховая сумма, приходящаяся на</t>
  </si>
  <si>
    <t>поврежденные объекты (млн. руб.)</t>
  </si>
  <si>
    <t>Регион В.</t>
  </si>
  <si>
    <t>Компания В1</t>
  </si>
  <si>
    <t>Компания В2</t>
  </si>
  <si>
    <t>Параметр</t>
  </si>
  <si>
    <t>Обозначение и формулы</t>
  </si>
  <si>
    <t>для вычисления</t>
  </si>
  <si>
    <t>Частота страховых случаев</t>
  </si>
  <si>
    <t>Коэффициент кумуляции</t>
  </si>
  <si>
    <t>Коэффициент убыточности</t>
  </si>
  <si>
    <t>Средняя страховая сумма (млн. руб.)</t>
  </si>
  <si>
    <t>Тяжесть риска</t>
  </si>
  <si>
    <t>Убыточность</t>
  </si>
  <si>
    <t>Норма убыточности</t>
  </si>
  <si>
    <t>Частота ущерба</t>
  </si>
  <si>
    <t>Тяжесть ущерба</t>
  </si>
  <si>
    <t>К</t>
  </si>
  <si>
    <t>жизни</t>
  </si>
  <si>
    <t>кредитов</t>
  </si>
  <si>
    <t>A1</t>
  </si>
  <si>
    <t>A2</t>
  </si>
  <si>
    <t>B1</t>
  </si>
  <si>
    <t>B2</t>
  </si>
  <si>
    <t>общий</t>
  </si>
  <si>
    <t>В1</t>
  </si>
  <si>
    <t>В2</t>
  </si>
  <si>
    <t>А1</t>
  </si>
  <si>
    <t>А2</t>
  </si>
  <si>
    <r>
      <t>К</t>
    </r>
    <r>
      <rPr>
        <vertAlign val="subscript"/>
        <sz val="12"/>
        <color theme="1"/>
        <rFont val="Times New Roman"/>
        <family val="1"/>
        <charset val="204"/>
      </rPr>
      <t>Ф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</si>
</sst>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 indent="3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70" zoomScaleNormal="70" workbookViewId="0">
      <selection activeCell="K24" sqref="K24:O25"/>
    </sheetView>
  </sheetViews>
  <sheetFormatPr defaultRowHeight="14.4" x14ac:dyDescent="0.3"/>
  <cols>
    <col min="1" max="1" width="35" customWidth="1"/>
    <col min="2" max="2" width="12.6640625" customWidth="1"/>
    <col min="3" max="3" width="17.5546875" customWidth="1"/>
    <col min="4" max="4" width="26.44140625" customWidth="1"/>
    <col min="5" max="5" width="20.6640625" customWidth="1"/>
    <col min="6" max="6" width="12" customWidth="1"/>
    <col min="7" max="7" width="17.77734375" customWidth="1"/>
    <col min="8" max="8" width="26.109375" customWidth="1"/>
    <col min="9" max="9" width="19.88671875" customWidth="1"/>
    <col min="11" max="11" width="14.5546875" customWidth="1"/>
    <col min="12" max="12" width="14" customWidth="1"/>
    <col min="13" max="13" width="13.44140625" customWidth="1"/>
  </cols>
  <sheetData>
    <row r="1" spans="1:14" ht="31.2" customHeight="1" x14ac:dyDescent="0.3">
      <c r="A1" s="8"/>
      <c r="B1" s="10" t="s">
        <v>1</v>
      </c>
      <c r="C1" s="10" t="s">
        <v>2</v>
      </c>
      <c r="D1" s="2" t="s">
        <v>8</v>
      </c>
      <c r="E1" s="10" t="s">
        <v>3</v>
      </c>
      <c r="F1" s="10" t="s">
        <v>4</v>
      </c>
      <c r="G1" s="10" t="s">
        <v>2</v>
      </c>
      <c r="H1" s="2" t="s">
        <v>8</v>
      </c>
      <c r="I1" s="10" t="s">
        <v>3</v>
      </c>
      <c r="K1" s="21" t="s">
        <v>22</v>
      </c>
      <c r="L1" s="24" t="s">
        <v>23</v>
      </c>
      <c r="M1" s="25"/>
    </row>
    <row r="2" spans="1:14" ht="16.2" thickBot="1" x14ac:dyDescent="0.35">
      <c r="A2" s="9"/>
      <c r="B2" s="11"/>
      <c r="C2" s="11"/>
      <c r="D2" s="3" t="s">
        <v>9</v>
      </c>
      <c r="E2" s="11"/>
      <c r="F2" s="11"/>
      <c r="G2" s="11"/>
      <c r="H2" s="3" t="s">
        <v>9</v>
      </c>
      <c r="I2" s="11"/>
      <c r="K2" s="22"/>
      <c r="L2" s="26" t="s">
        <v>24</v>
      </c>
      <c r="M2" s="27"/>
    </row>
    <row r="3" spans="1:14" ht="23.4" customHeight="1" thickBot="1" x14ac:dyDescent="0.35">
      <c r="A3" s="4" t="s">
        <v>10</v>
      </c>
      <c r="B3" s="5"/>
      <c r="C3" s="6">
        <v>78378</v>
      </c>
      <c r="D3" s="6">
        <v>5205</v>
      </c>
      <c r="E3" s="6">
        <v>119</v>
      </c>
      <c r="F3" s="5">
        <v>0</v>
      </c>
      <c r="G3" s="6">
        <v>82931</v>
      </c>
      <c r="H3" s="6">
        <v>4489</v>
      </c>
      <c r="I3" s="6">
        <v>113</v>
      </c>
      <c r="K3" s="23"/>
      <c r="L3" s="18" t="s">
        <v>0</v>
      </c>
      <c r="M3" s="19" t="s">
        <v>7</v>
      </c>
    </row>
    <row r="4" spans="1:14" ht="30" customHeight="1" thickBot="1" x14ac:dyDescent="0.35">
      <c r="A4" s="4" t="s">
        <v>11</v>
      </c>
      <c r="B4" s="5"/>
      <c r="C4" s="6">
        <v>98.84</v>
      </c>
      <c r="D4" s="6">
        <v>136.52000000000001</v>
      </c>
      <c r="E4" s="6">
        <v>79.69</v>
      </c>
      <c r="F4" s="5">
        <v>0</v>
      </c>
      <c r="G4" s="6">
        <v>105.85</v>
      </c>
      <c r="H4" s="6">
        <v>123.69</v>
      </c>
      <c r="I4" s="6">
        <v>86.46</v>
      </c>
      <c r="K4" s="20" t="s">
        <v>25</v>
      </c>
      <c r="L4" s="18">
        <f xml:space="preserve"> SUM(C6:I6)/SUM(C3:I3)</f>
        <v>6.7883902239612226</v>
      </c>
      <c r="M4" s="18">
        <f xml:space="preserve"> SUM(C21:I21)/SUM(C18:I18)</f>
        <v>3.7974764874655205</v>
      </c>
    </row>
    <row r="5" spans="1:14" ht="35.4" customHeight="1" thickBot="1" x14ac:dyDescent="0.35">
      <c r="A5" s="4" t="s">
        <v>12</v>
      </c>
      <c r="B5" s="5"/>
      <c r="C5" s="6">
        <v>644</v>
      </c>
      <c r="D5" s="6">
        <v>1382</v>
      </c>
      <c r="E5" s="6">
        <v>56</v>
      </c>
      <c r="F5" s="5">
        <v>0</v>
      </c>
      <c r="G5" s="6">
        <v>225</v>
      </c>
      <c r="H5" s="6">
        <v>941</v>
      </c>
      <c r="I5" s="6">
        <v>55</v>
      </c>
      <c r="K5" s="20" t="s">
        <v>26</v>
      </c>
      <c r="L5" s="18">
        <f xml:space="preserve"> SUM(C5:I5)/SUM(C6:I6)</f>
        <v>2.8415103104756497E-3</v>
      </c>
      <c r="M5" s="18">
        <f xml:space="preserve"> SUM(C20:I20)/SUM(C21:I21)</f>
        <v>3.73247530644512E-3</v>
      </c>
    </row>
    <row r="6" spans="1:14" ht="42" customHeight="1" thickBot="1" x14ac:dyDescent="0.35">
      <c r="A6" s="4" t="s">
        <v>13</v>
      </c>
      <c r="B6" s="5"/>
      <c r="C6" s="6">
        <v>592</v>
      </c>
      <c r="D6" s="6">
        <v>691000</v>
      </c>
      <c r="E6" s="6">
        <v>56</v>
      </c>
      <c r="F6" s="5">
        <v>0</v>
      </c>
      <c r="G6" s="6">
        <v>207</v>
      </c>
      <c r="H6" s="6">
        <v>470500</v>
      </c>
      <c r="I6" s="6">
        <v>55</v>
      </c>
      <c r="K6" s="20" t="s">
        <v>27</v>
      </c>
      <c r="L6" s="18">
        <f xml:space="preserve"> SUM(C7:I7)/SUM(C10:I10)</f>
        <v>2.7354712148870659E-2</v>
      </c>
      <c r="M6" s="18">
        <f xml:space="preserve"> SUM(C22:I22)/SUM(C25:I25)</f>
        <v>2.3555037738716381E-2</v>
      </c>
    </row>
    <row r="7" spans="1:14" ht="38.4" customHeight="1" thickBot="1" x14ac:dyDescent="0.35">
      <c r="A7" s="16" t="s">
        <v>14</v>
      </c>
      <c r="B7" s="1"/>
      <c r="C7" s="16">
        <v>0.72</v>
      </c>
      <c r="D7" s="16">
        <v>2.5099999999999998</v>
      </c>
      <c r="E7" s="16">
        <v>2.4500000000000002</v>
      </c>
      <c r="F7" s="1">
        <v>0</v>
      </c>
      <c r="G7" s="16">
        <v>0.25</v>
      </c>
      <c r="H7" s="16">
        <v>1.71</v>
      </c>
      <c r="I7" s="16">
        <v>2.4</v>
      </c>
      <c r="K7" s="20" t="s">
        <v>28</v>
      </c>
      <c r="L7" s="18">
        <f xml:space="preserve"> SUM(C4:I4)/SUM(C3:I3)</f>
        <v>3.6852863024498493E-3</v>
      </c>
      <c r="M7" s="18">
        <f xml:space="preserve"> SUM(C19:I19)/SUM(C18:I18)</f>
        <v>3.8226008352627095E-3</v>
      </c>
    </row>
    <row r="8" spans="1:14" ht="31.8" thickBot="1" x14ac:dyDescent="0.35">
      <c r="A8" s="4" t="s">
        <v>15</v>
      </c>
      <c r="B8" s="5"/>
      <c r="C8" s="6">
        <v>2.78</v>
      </c>
      <c r="D8" s="6">
        <v>4.16</v>
      </c>
      <c r="E8" s="6">
        <v>11.15</v>
      </c>
      <c r="F8" s="5">
        <v>0</v>
      </c>
      <c r="G8" s="6">
        <v>0.82</v>
      </c>
      <c r="H8" s="6">
        <v>3.36</v>
      </c>
      <c r="I8" s="6">
        <v>9.9700000000000006</v>
      </c>
      <c r="K8" s="20" t="s">
        <v>29</v>
      </c>
      <c r="L8" s="18">
        <f xml:space="preserve"> SUMPRODUCT(C10:I10, C3:I3) / SUMPRODUCT(C4:I4, C5:I5)</f>
        <v>2.3147639198976639</v>
      </c>
      <c r="M8" s="18">
        <f xml:space="preserve"> SUMPRODUCT(C25:I25, C18:I18) / SUMPRODUCT(C19:I19, C20:I20)</f>
        <v>3.0089242056483507</v>
      </c>
    </row>
    <row r="9" spans="1:14" ht="16.2" thickBot="1" x14ac:dyDescent="0.35">
      <c r="A9" s="4" t="s">
        <v>16</v>
      </c>
      <c r="B9" s="5"/>
      <c r="C9" s="6">
        <v>1.79</v>
      </c>
      <c r="D9" s="6">
        <v>4.54</v>
      </c>
      <c r="E9" s="6">
        <v>6.66</v>
      </c>
      <c r="F9" s="5">
        <v>0</v>
      </c>
      <c r="G9" s="6">
        <v>0.56999999999999995</v>
      </c>
      <c r="H9" s="6">
        <v>3.32</v>
      </c>
      <c r="I9" s="6">
        <v>6.46</v>
      </c>
      <c r="K9" s="20" t="s">
        <v>30</v>
      </c>
      <c r="L9" s="18">
        <f xml:space="preserve"> SUM(C7:I7) / SUM(C4:I4)</f>
        <v>1.5909991284367323E-2</v>
      </c>
      <c r="M9" s="18">
        <f xml:space="preserve"> SUM(C22:I22) / SUM(C19:I19)</f>
        <v>1.3475526704726576E-2</v>
      </c>
    </row>
    <row r="10" spans="1:14" ht="31.8" thickBot="1" x14ac:dyDescent="0.35">
      <c r="A10" s="29" t="s">
        <v>17</v>
      </c>
      <c r="B10" s="8"/>
      <c r="C10" s="12">
        <v>1.36</v>
      </c>
      <c r="D10" s="12">
        <v>115.46</v>
      </c>
      <c r="E10" s="12">
        <v>135.27000000000001</v>
      </c>
      <c r="F10" s="8">
        <v>0</v>
      </c>
      <c r="G10" s="12">
        <v>0.61</v>
      </c>
      <c r="H10" s="12">
        <v>32.630000000000003</v>
      </c>
      <c r="I10" s="12">
        <v>81.7</v>
      </c>
      <c r="K10" s="20" t="s">
        <v>31</v>
      </c>
      <c r="L10" s="18">
        <f xml:space="preserve"> SUM(C7:I7) / SUM(C9:I9) * 100</f>
        <v>43.016281062553553</v>
      </c>
      <c r="M10" s="18">
        <f xml:space="preserve"> SUM(C22:I22) / SUM(C24:I24) * 100</f>
        <v>40.575916230366495</v>
      </c>
    </row>
    <row r="11" spans="1:14" ht="31.8" thickBot="1" x14ac:dyDescent="0.35">
      <c r="A11" s="28" t="s">
        <v>18</v>
      </c>
      <c r="B11" s="9"/>
      <c r="C11" s="13"/>
      <c r="D11" s="13"/>
      <c r="E11" s="13"/>
      <c r="F11" s="9"/>
      <c r="G11" s="13"/>
      <c r="H11" s="13"/>
      <c r="I11" s="13"/>
      <c r="K11" s="20" t="s">
        <v>32</v>
      </c>
      <c r="L11" s="18">
        <f xml:space="preserve"> SUM(C5:I5)/SUM(C3:I3)</f>
        <v>1.9289280812917919E-2</v>
      </c>
      <c r="M11" s="18">
        <f xml:space="preserve"> SUM(C20:I20)/SUM(C18:I18)</f>
        <v>1.4173987216271007E-2</v>
      </c>
    </row>
    <row r="12" spans="1:14" ht="31.8" thickBot="1" x14ac:dyDescent="0.35">
      <c r="A12" s="4" t="s">
        <v>5</v>
      </c>
      <c r="B12" s="6">
        <v>1.32</v>
      </c>
      <c r="C12" s="5"/>
      <c r="D12" s="5"/>
      <c r="E12" s="5"/>
      <c r="F12" s="6">
        <v>1.0900000000000001</v>
      </c>
      <c r="G12" s="5"/>
      <c r="H12" s="5"/>
      <c r="I12" s="5"/>
      <c r="K12" s="20" t="s">
        <v>33</v>
      </c>
      <c r="L12" s="18">
        <f xml:space="preserve"> L9 / L11</f>
        <v>0.82480997807406564</v>
      </c>
      <c r="M12" s="18">
        <f xml:space="preserve"> M9 / M11</f>
        <v>0.95072236902100249</v>
      </c>
    </row>
    <row r="13" spans="1:14" ht="15" thickBot="1" x14ac:dyDescent="0.35">
      <c r="A13" s="4" t="s">
        <v>6</v>
      </c>
      <c r="B13" s="6">
        <v>1.3</v>
      </c>
      <c r="C13" s="5"/>
      <c r="D13" s="5"/>
      <c r="E13" s="5"/>
      <c r="F13" s="6">
        <v>1.03</v>
      </c>
      <c r="G13" s="5"/>
      <c r="H13" s="5"/>
      <c r="I13" s="5"/>
    </row>
    <row r="14" spans="1:14" x14ac:dyDescent="0.3">
      <c r="A14" s="14"/>
    </row>
    <row r="15" spans="1:14" ht="15" thickBot="1" x14ac:dyDescent="0.35">
      <c r="A15" s="15" t="s">
        <v>19</v>
      </c>
    </row>
    <row r="16" spans="1:14" ht="31.2" x14ac:dyDescent="0.3">
      <c r="A16" s="8"/>
      <c r="B16" s="10" t="s">
        <v>20</v>
      </c>
      <c r="C16" s="10" t="s">
        <v>2</v>
      </c>
      <c r="D16" s="2" t="s">
        <v>8</v>
      </c>
      <c r="E16" s="10" t="s">
        <v>3</v>
      </c>
      <c r="F16" s="10" t="s">
        <v>21</v>
      </c>
      <c r="G16" s="10" t="s">
        <v>2</v>
      </c>
      <c r="H16" s="2" t="s">
        <v>8</v>
      </c>
      <c r="I16" s="10" t="s">
        <v>3</v>
      </c>
      <c r="K16" s="32" t="s">
        <v>34</v>
      </c>
      <c r="L16" s="30" t="s">
        <v>8</v>
      </c>
      <c r="M16" s="30" t="s">
        <v>8</v>
      </c>
      <c r="N16" s="30" t="s">
        <v>8</v>
      </c>
    </row>
    <row r="17" spans="1:15" ht="31.8" thickBot="1" x14ac:dyDescent="0.35">
      <c r="A17" s="9"/>
      <c r="B17" s="11"/>
      <c r="C17" s="11"/>
      <c r="D17" s="3" t="s">
        <v>9</v>
      </c>
      <c r="E17" s="11"/>
      <c r="F17" s="11"/>
      <c r="G17" s="11"/>
      <c r="H17" s="3" t="s">
        <v>9</v>
      </c>
      <c r="I17" s="11"/>
      <c r="K17" s="33"/>
      <c r="L17" s="31" t="s">
        <v>35</v>
      </c>
      <c r="M17" s="31" t="s">
        <v>9</v>
      </c>
      <c r="N17" s="31" t="s">
        <v>36</v>
      </c>
    </row>
    <row r="18" spans="1:15" ht="16.2" thickBot="1" x14ac:dyDescent="0.35">
      <c r="A18" s="4" t="s">
        <v>10</v>
      </c>
      <c r="B18" s="5"/>
      <c r="C18" s="6">
        <v>85512</v>
      </c>
      <c r="D18" s="6">
        <v>5304</v>
      </c>
      <c r="E18" s="6">
        <v>117</v>
      </c>
      <c r="F18" s="5"/>
      <c r="G18" s="6">
        <v>84513</v>
      </c>
      <c r="H18" s="6">
        <v>4992</v>
      </c>
      <c r="I18" s="6">
        <v>104</v>
      </c>
      <c r="K18" s="20" t="s">
        <v>37</v>
      </c>
      <c r="L18" s="18">
        <f xml:space="preserve"> SQRT( (1 - C8/100)/(C3*C8/100))</f>
        <v>2.1123132428467688E-2</v>
      </c>
      <c r="M18" s="18">
        <f t="shared" ref="M18:N18" si="0" xml:space="preserve"> SQRT( (1 - D8/100)/(D3*D8/100))</f>
        <v>6.6529823346504591E-2</v>
      </c>
      <c r="N18" s="18">
        <f t="shared" si="0"/>
        <v>0.25877230940191498</v>
      </c>
    </row>
    <row r="19" spans="1:15" ht="16.2" thickBot="1" x14ac:dyDescent="0.35">
      <c r="A19" s="4" t="s">
        <v>11</v>
      </c>
      <c r="B19" s="5"/>
      <c r="C19" s="6">
        <v>107.62</v>
      </c>
      <c r="D19" s="6">
        <v>174.95</v>
      </c>
      <c r="E19" s="6">
        <v>88.28</v>
      </c>
      <c r="F19" s="5"/>
      <c r="G19" s="6">
        <v>103.74</v>
      </c>
      <c r="H19" s="6">
        <v>130.35</v>
      </c>
      <c r="I19" s="6">
        <v>85.2</v>
      </c>
      <c r="K19" s="20" t="s">
        <v>38</v>
      </c>
      <c r="L19" s="18">
        <f>SQRT((1-G8/100)/(G3*G8/100))</f>
        <v>3.8189737626802847E-2</v>
      </c>
      <c r="M19" s="18">
        <f t="shared" ref="M19:N19" si="1">SQRT((1-H8/100)/(H3*H8/100))</f>
        <v>8.004496503369489E-2</v>
      </c>
      <c r="N19" s="18">
        <f t="shared" si="1"/>
        <v>0.28268764260491824</v>
      </c>
    </row>
    <row r="20" spans="1:15" ht="16.2" thickBot="1" x14ac:dyDescent="0.35">
      <c r="A20" s="4" t="s">
        <v>12</v>
      </c>
      <c r="B20" s="5"/>
      <c r="C20" s="6">
        <v>488</v>
      </c>
      <c r="D20" s="6">
        <v>666</v>
      </c>
      <c r="E20" s="6">
        <v>54</v>
      </c>
      <c r="F20" s="5"/>
      <c r="G20" s="6">
        <v>574</v>
      </c>
      <c r="H20" s="6">
        <v>703</v>
      </c>
      <c r="I20" s="6">
        <v>74</v>
      </c>
      <c r="K20" s="20" t="s">
        <v>39</v>
      </c>
      <c r="L20" s="18">
        <f xml:space="preserve"> SQRT( (1 - C23/100)/(C18*C23/100))</f>
        <v>2.5187253346319018E-2</v>
      </c>
      <c r="M20" s="18">
        <f t="shared" ref="M20:N20" si="2" xml:space="preserve"> SQRT( (1 - D23/100)/(D18*D23/100))</f>
        <v>0.10768018677748656</v>
      </c>
      <c r="N20" s="18">
        <f t="shared" si="2"/>
        <v>0.28551060569283948</v>
      </c>
    </row>
    <row r="21" spans="1:15" ht="16.2" thickBot="1" x14ac:dyDescent="0.35">
      <c r="A21" s="4" t="s">
        <v>13</v>
      </c>
      <c r="B21" s="5"/>
      <c r="C21" s="6">
        <v>448</v>
      </c>
      <c r="D21" s="6">
        <v>333000</v>
      </c>
      <c r="E21" s="6">
        <v>54</v>
      </c>
      <c r="F21" s="5"/>
      <c r="G21" s="6">
        <v>528</v>
      </c>
      <c r="H21" s="6">
        <v>351500</v>
      </c>
      <c r="I21" s="6">
        <v>74</v>
      </c>
      <c r="K21" s="20" t="s">
        <v>40</v>
      </c>
      <c r="L21" s="18">
        <f xml:space="preserve"> SQRT( (1 - G23/100)/(G18*G23/100))</f>
        <v>2.2419277091353582E-2</v>
      </c>
      <c r="M21" s="18">
        <f t="shared" ref="M21:N21" si="3" xml:space="preserve"> SQRT( (1 - H23/100)/(H18*H23/100))</f>
        <v>9.2451609690494055E-2</v>
      </c>
      <c r="N21" s="18">
        <f t="shared" si="3"/>
        <v>0.23898071333984791</v>
      </c>
    </row>
    <row r="22" spans="1:15" ht="27" thickBot="1" x14ac:dyDescent="0.35">
      <c r="A22" s="4" t="s">
        <v>14</v>
      </c>
      <c r="B22" s="17"/>
      <c r="C22" s="6">
        <v>0.54</v>
      </c>
      <c r="D22" s="6">
        <v>1.21</v>
      </c>
      <c r="E22" s="6">
        <v>2.37</v>
      </c>
      <c r="F22" s="17"/>
      <c r="G22" s="6">
        <v>0.64</v>
      </c>
      <c r="H22" s="6">
        <v>1.28</v>
      </c>
      <c r="I22" s="6">
        <v>3.26</v>
      </c>
      <c r="K22" s="20" t="s">
        <v>41</v>
      </c>
      <c r="L22" s="18">
        <f xml:space="preserve"> SQRT( (1 - AVERAGE(C23, C8, G8, G23)/100)/(SUM(C18, G18, G3, C3)*AVERAGE(C23, C8, G8, G23)/100))</f>
        <v>1.239205773020958E-2</v>
      </c>
      <c r="M22" s="18">
        <f t="shared" ref="M22:N22" si="4" xml:space="preserve"> SQRT( (1 - AVERAGE(D23, D8, H8, H23)/100)/(SUM(D18, H18, H3, D3)*AVERAGE(D23, D8, H8, H23)/100))</f>
        <v>4.12759037300168E-2</v>
      </c>
      <c r="N22" s="18">
        <f t="shared" si="4"/>
        <v>0.1319319848405309</v>
      </c>
    </row>
    <row r="23" spans="1:15" ht="15" thickBot="1" x14ac:dyDescent="0.35">
      <c r="A23" s="4" t="s">
        <v>15</v>
      </c>
      <c r="B23" s="5"/>
      <c r="C23" s="6">
        <v>1.81</v>
      </c>
      <c r="D23" s="6">
        <v>1.6</v>
      </c>
      <c r="E23" s="6">
        <v>9.49</v>
      </c>
      <c r="F23" s="5"/>
      <c r="G23" s="6">
        <v>2.2999999999999998</v>
      </c>
      <c r="H23" s="6">
        <v>2.29</v>
      </c>
      <c r="I23" s="6">
        <v>14.41</v>
      </c>
    </row>
    <row r="24" spans="1:15" ht="16.2" thickBot="1" x14ac:dyDescent="0.35">
      <c r="A24" s="4" t="s">
        <v>16</v>
      </c>
      <c r="B24" s="5"/>
      <c r="C24" s="6">
        <v>1.27</v>
      </c>
      <c r="D24" s="6">
        <v>2.23</v>
      </c>
      <c r="E24" s="6">
        <v>6.27</v>
      </c>
      <c r="F24" s="5"/>
      <c r="G24" s="6">
        <v>1.55</v>
      </c>
      <c r="H24" s="6">
        <v>2.39</v>
      </c>
      <c r="I24" s="6">
        <v>9.2100000000000009</v>
      </c>
      <c r="K24" s="34"/>
      <c r="L24" s="35" t="s">
        <v>42</v>
      </c>
      <c r="M24" s="35" t="s">
        <v>43</v>
      </c>
      <c r="N24" s="35" t="s">
        <v>44</v>
      </c>
      <c r="O24" s="35" t="s">
        <v>45</v>
      </c>
    </row>
    <row r="25" spans="1:15" ht="18.600000000000001" thickBot="1" x14ac:dyDescent="0.35">
      <c r="A25" s="7" t="s">
        <v>17</v>
      </c>
      <c r="B25" s="8"/>
      <c r="C25" s="12">
        <v>1.89</v>
      </c>
      <c r="D25" s="12">
        <v>48.56</v>
      </c>
      <c r="E25" s="12">
        <v>63.24</v>
      </c>
      <c r="F25" s="8"/>
      <c r="G25" s="12">
        <v>2.35</v>
      </c>
      <c r="H25" s="12">
        <v>70.099999999999994</v>
      </c>
      <c r="I25" s="12">
        <v>208.68</v>
      </c>
      <c r="K25" s="20" t="s">
        <v>46</v>
      </c>
      <c r="L25" s="36">
        <v>1.4446000000000001</v>
      </c>
      <c r="M25" s="36">
        <v>1.4588000000000001</v>
      </c>
      <c r="N25" s="36">
        <v>1.494</v>
      </c>
      <c r="O25" s="36">
        <v>1.4976</v>
      </c>
    </row>
    <row r="26" spans="1:15" ht="15" thickBot="1" x14ac:dyDescent="0.35">
      <c r="A26" s="4" t="s">
        <v>18</v>
      </c>
      <c r="B26" s="9"/>
      <c r="C26" s="13"/>
      <c r="D26" s="13"/>
      <c r="E26" s="13"/>
      <c r="F26" s="9"/>
      <c r="G26" s="13"/>
      <c r="H26" s="13"/>
      <c r="I26" s="13"/>
    </row>
    <row r="27" spans="1:15" ht="15" thickBot="1" x14ac:dyDescent="0.35">
      <c r="A27" s="4" t="s">
        <v>5</v>
      </c>
      <c r="B27" s="6">
        <v>0.89</v>
      </c>
      <c r="C27" s="5"/>
      <c r="D27" s="5"/>
      <c r="E27" s="5"/>
      <c r="F27" s="6">
        <v>1.28</v>
      </c>
      <c r="G27" s="5"/>
      <c r="H27" s="5"/>
      <c r="I27" s="5"/>
    </row>
    <row r="28" spans="1:15" ht="15" thickBot="1" x14ac:dyDescent="0.35">
      <c r="A28" s="4" t="s">
        <v>6</v>
      </c>
      <c r="B28" s="6">
        <v>0.98</v>
      </c>
      <c r="C28" s="5"/>
      <c r="D28" s="5"/>
      <c r="E28" s="5"/>
      <c r="F28" s="6">
        <v>1.31</v>
      </c>
      <c r="G28" s="5"/>
      <c r="H28" s="5"/>
      <c r="I28" s="5"/>
    </row>
  </sheetData>
  <mergeCells count="34">
    <mergeCell ref="K1:K3"/>
    <mergeCell ref="L1:M1"/>
    <mergeCell ref="L2:M2"/>
    <mergeCell ref="K16:K17"/>
    <mergeCell ref="B25:B26"/>
    <mergeCell ref="C25:C26"/>
    <mergeCell ref="D25:D26"/>
    <mergeCell ref="E25:E26"/>
    <mergeCell ref="F25:F26"/>
    <mergeCell ref="G25:G26"/>
    <mergeCell ref="H25:H26"/>
    <mergeCell ref="I25:I26"/>
    <mergeCell ref="H10:H11"/>
    <mergeCell ref="I10:I11"/>
    <mergeCell ref="A16:A17"/>
    <mergeCell ref="B16:B17"/>
    <mergeCell ref="C16:C17"/>
    <mergeCell ref="E16:E17"/>
    <mergeCell ref="F16:F17"/>
    <mergeCell ref="G16:G17"/>
    <mergeCell ref="I16:I17"/>
    <mergeCell ref="B10:B11"/>
    <mergeCell ref="C10:C11"/>
    <mergeCell ref="D10:D11"/>
    <mergeCell ref="E10:E11"/>
    <mergeCell ref="F10:F11"/>
    <mergeCell ref="G10:G11"/>
    <mergeCell ref="I1:I2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2024-02-26T09:56:49Z</dcterms:modified>
</cp:coreProperties>
</file>