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95" windowWidth="18195" windowHeight="7620" activeTab="1"/>
  </bookViews>
  <sheets>
    <sheet name="Old" sheetId="1" r:id="rId1"/>
    <sheet name="PicoScop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2" l="1"/>
  <c r="B11" i="2" l="1"/>
  <c r="B9" i="2"/>
  <c r="B10" i="2" s="1"/>
  <c r="B12" i="2" l="1"/>
  <c r="B14" i="2" s="1"/>
  <c r="B15" i="2" s="1"/>
  <c r="B16" i="2" s="1"/>
  <c r="L17" i="1"/>
  <c r="L16" i="1"/>
  <c r="L12" i="1"/>
  <c r="L13" i="1" s="1"/>
  <c r="L14" i="1" s="1"/>
  <c r="M10" i="1"/>
  <c r="K10" i="1"/>
  <c r="L10" i="1"/>
  <c r="J4" i="1" l="1"/>
  <c r="J5" i="1" l="1"/>
  <c r="J6" i="1" s="1"/>
  <c r="J7" i="1" s="1"/>
  <c r="J3" i="1"/>
  <c r="B12" i="1" l="1"/>
  <c r="B3" i="1"/>
  <c r="B10" i="1"/>
  <c r="B13" i="1" l="1"/>
  <c r="B14" i="1" s="1"/>
  <c r="E12" i="1" s="1"/>
  <c r="E13" i="1" s="1"/>
  <c r="E14" i="1" s="1"/>
  <c r="E15" i="1" s="1"/>
</calcChain>
</file>

<file path=xl/sharedStrings.xml><?xml version="1.0" encoding="utf-8"?>
<sst xmlns="http://schemas.openxmlformats.org/spreadsheetml/2006/main" count="72" uniqueCount="48">
  <si>
    <t>HZ</t>
  </si>
  <si>
    <t>Timer cycle</t>
  </si>
  <si>
    <t>ms</t>
  </si>
  <si>
    <t>I(LPM3)</t>
  </si>
  <si>
    <t>uA</t>
  </si>
  <si>
    <t>I(LPM0)</t>
  </si>
  <si>
    <t>I(Radio)</t>
  </si>
  <si>
    <t>Radio cycle</t>
  </si>
  <si>
    <t>LPM0 time</t>
  </si>
  <si>
    <t>Radio time</t>
  </si>
  <si>
    <t>paristo</t>
  </si>
  <si>
    <t>mAh</t>
  </si>
  <si>
    <t>pariston kesto h</t>
  </si>
  <si>
    <t>pariston kesto d</t>
  </si>
  <si>
    <t>pariston kesto y</t>
  </si>
  <si>
    <t>Radio duty %</t>
  </si>
  <si>
    <t>LPM0 duty %</t>
  </si>
  <si>
    <t>LPM3 duty %</t>
  </si>
  <si>
    <t>keskim kulutus</t>
  </si>
  <si>
    <t>* TX current RX ~ 16 mA</t>
  </si>
  <si>
    <t>mitattu arvo</t>
  </si>
  <si>
    <t>ohm</t>
  </si>
  <si>
    <t>volt mv</t>
  </si>
  <si>
    <t>i uA</t>
  </si>
  <si>
    <t>h</t>
  </si>
  <si>
    <t>d</t>
  </si>
  <si>
    <t>y</t>
  </si>
  <si>
    <t>Mitatut:</t>
  </si>
  <si>
    <t>LPM3+Active uA AVG</t>
  </si>
  <si>
    <t>mitt+läh sykli</t>
  </si>
  <si>
    <t>10 min kulutus</t>
  </si>
  <si>
    <t>1h kul</t>
  </si>
  <si>
    <t>d kul</t>
  </si>
  <si>
    <t>y kul</t>
  </si>
  <si>
    <t>uAh</t>
  </si>
  <si>
    <t>kesto</t>
  </si>
  <si>
    <t>I (Idle)</t>
  </si>
  <si>
    <t>I (Measure)</t>
  </si>
  <si>
    <t>min</t>
  </si>
  <si>
    <t>Battery capacity</t>
  </si>
  <si>
    <t>Idle cycle energy</t>
  </si>
  <si>
    <t>Idle cycle time</t>
  </si>
  <si>
    <t>Measurement cycle time</t>
  </si>
  <si>
    <t>Measurement cycle</t>
  </si>
  <si>
    <t>Measurement cycle energy</t>
  </si>
  <si>
    <t>Total cycle energy</t>
  </si>
  <si>
    <t>Pariston kesto</t>
  </si>
  <si>
    <t>AAA lithium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</si>
</sst>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workbookViewId="0">
      <selection activeCell="B4" sqref="B4"/>
    </sheetView>
  </sheetViews>
  <sheetFormatPr defaultRowHeight="15" x14ac:dyDescent="0.25"/>
  <cols>
    <col min="1" max="1" width="14.7109375" customWidth="1"/>
    <col min="2" max="2" width="9.5703125" bestFit="1" customWidth="1"/>
    <col min="4" max="4" width="17.28515625" customWidth="1"/>
    <col min="10" max="10" width="10" bestFit="1" customWidth="1"/>
  </cols>
  <sheetData>
    <row r="2" spans="1:13" x14ac:dyDescent="0.25">
      <c r="A2" t="s">
        <v>0</v>
      </c>
      <c r="B2">
        <v>1</v>
      </c>
      <c r="C2" t="s">
        <v>0</v>
      </c>
      <c r="H2" t="s">
        <v>21</v>
      </c>
      <c r="I2" t="s">
        <v>22</v>
      </c>
      <c r="J2" t="s">
        <v>23</v>
      </c>
    </row>
    <row r="3" spans="1:13" x14ac:dyDescent="0.25">
      <c r="A3" t="s">
        <v>1</v>
      </c>
      <c r="B3">
        <f>1/B2*1000</f>
        <v>1000</v>
      </c>
      <c r="C3" t="s">
        <v>2</v>
      </c>
      <c r="H3">
        <v>220</v>
      </c>
      <c r="I3">
        <v>1.66</v>
      </c>
      <c r="J3">
        <f>(I3/1000)/(H3)*1000*1000</f>
        <v>7.545454545454545</v>
      </c>
    </row>
    <row r="4" spans="1:13" x14ac:dyDescent="0.25">
      <c r="A4" t="s">
        <v>7</v>
      </c>
      <c r="B4">
        <v>60000</v>
      </c>
      <c r="C4" t="s">
        <v>2</v>
      </c>
      <c r="H4">
        <v>22</v>
      </c>
      <c r="I4">
        <v>1.66</v>
      </c>
      <c r="J4">
        <f>(I4/1000)/(H4)*1000*1000</f>
        <v>75.454545454545453</v>
      </c>
    </row>
    <row r="5" spans="1:13" x14ac:dyDescent="0.25">
      <c r="A5" t="s">
        <v>8</v>
      </c>
      <c r="B5">
        <v>7.0000000000000007E-2</v>
      </c>
      <c r="C5" t="s">
        <v>2</v>
      </c>
      <c r="J5">
        <f>B10*1000/J3</f>
        <v>265060.24096385547</v>
      </c>
      <c r="K5" t="s">
        <v>24</v>
      </c>
    </row>
    <row r="6" spans="1:13" x14ac:dyDescent="0.25">
      <c r="A6" t="s">
        <v>9</v>
      </c>
      <c r="B6">
        <v>400</v>
      </c>
      <c r="C6" t="s">
        <v>2</v>
      </c>
      <c r="J6">
        <f>J5/24</f>
        <v>11044.176706827311</v>
      </c>
      <c r="K6" t="s">
        <v>25</v>
      </c>
    </row>
    <row r="7" spans="1:13" x14ac:dyDescent="0.25">
      <c r="A7" t="s">
        <v>3</v>
      </c>
      <c r="B7">
        <v>20</v>
      </c>
      <c r="C7" t="s">
        <v>4</v>
      </c>
      <c r="D7" t="s">
        <v>20</v>
      </c>
      <c r="J7">
        <f>J6/365</f>
        <v>30.258018374869344</v>
      </c>
      <c r="K7" t="s">
        <v>26</v>
      </c>
    </row>
    <row r="8" spans="1:13" x14ac:dyDescent="0.25">
      <c r="A8" t="s">
        <v>5</v>
      </c>
      <c r="B8">
        <v>900</v>
      </c>
      <c r="C8" t="s">
        <v>4</v>
      </c>
      <c r="K8" t="s">
        <v>4</v>
      </c>
      <c r="L8" t="s">
        <v>2</v>
      </c>
      <c r="M8" t="s">
        <v>24</v>
      </c>
    </row>
    <row r="9" spans="1:13" x14ac:dyDescent="0.25">
      <c r="A9" t="s">
        <v>6</v>
      </c>
      <c r="B9">
        <v>33000</v>
      </c>
      <c r="C9" t="s">
        <v>4</v>
      </c>
      <c r="D9" s="4" t="s">
        <v>19</v>
      </c>
      <c r="H9" t="s">
        <v>27</v>
      </c>
      <c r="I9" t="s">
        <v>28</v>
      </c>
      <c r="K9">
        <v>7.5</v>
      </c>
    </row>
    <row r="10" spans="1:13" x14ac:dyDescent="0.25">
      <c r="A10" t="s">
        <v>10</v>
      </c>
      <c r="B10">
        <f>2*1000</f>
        <v>2000</v>
      </c>
      <c r="C10" t="s">
        <v>11</v>
      </c>
      <c r="I10" t="s">
        <v>29</v>
      </c>
      <c r="K10">
        <f>10.93*1000/2.34</f>
        <v>4670.9401709401709</v>
      </c>
      <c r="L10">
        <f>2.34*1000</f>
        <v>2340</v>
      </c>
      <c r="M10">
        <f>L10/(1000*3600)</f>
        <v>6.4999999999999997E-4</v>
      </c>
    </row>
    <row r="12" spans="1:13" x14ac:dyDescent="0.25">
      <c r="A12" t="s">
        <v>15</v>
      </c>
      <c r="B12" s="1">
        <f>B6/B4</f>
        <v>6.6666666666666671E-3</v>
      </c>
      <c r="D12" t="s">
        <v>18</v>
      </c>
      <c r="E12" s="2">
        <f>B12*B9+B13*B8+B14*B7</f>
        <v>239.92826666666664</v>
      </c>
      <c r="F12" t="s">
        <v>4</v>
      </c>
      <c r="J12" t="s">
        <v>30</v>
      </c>
      <c r="L12">
        <f>K10*M10</f>
        <v>3.036111111111111</v>
      </c>
      <c r="M12" t="s">
        <v>34</v>
      </c>
    </row>
    <row r="13" spans="1:13" x14ac:dyDescent="0.25">
      <c r="A13" t="s">
        <v>16</v>
      </c>
      <c r="B13" s="1">
        <f>B5/B3</f>
        <v>7.0000000000000007E-5</v>
      </c>
      <c r="D13" t="s">
        <v>12</v>
      </c>
      <c r="E13" s="3">
        <f>B10/(E12/1000)</f>
        <v>8335.8248187513836</v>
      </c>
      <c r="J13" t="s">
        <v>31</v>
      </c>
      <c r="L13">
        <f>L12*6</f>
        <v>18.216666666666665</v>
      </c>
    </row>
    <row r="14" spans="1:13" x14ac:dyDescent="0.25">
      <c r="A14" t="s">
        <v>17</v>
      </c>
      <c r="B14" s="1">
        <f>1-B12-B13</f>
        <v>0.99326333333333328</v>
      </c>
      <c r="D14" t="s">
        <v>13</v>
      </c>
      <c r="E14" s="3">
        <f>E13/24</f>
        <v>347.326034114641</v>
      </c>
      <c r="J14" t="s">
        <v>32</v>
      </c>
      <c r="L14">
        <f>L13*24/1000</f>
        <v>0.43719999999999992</v>
      </c>
      <c r="M14" t="s">
        <v>11</v>
      </c>
    </row>
    <row r="15" spans="1:13" x14ac:dyDescent="0.25">
      <c r="D15" t="s">
        <v>14</v>
      </c>
      <c r="E15" s="2">
        <f>E14/365</f>
        <v>0.95157817565655067</v>
      </c>
    </row>
    <row r="16" spans="1:13" x14ac:dyDescent="0.25">
      <c r="J16" t="s">
        <v>33</v>
      </c>
      <c r="L16">
        <f>L14*365</f>
        <v>159.57799999999997</v>
      </c>
      <c r="M16" t="s">
        <v>11</v>
      </c>
    </row>
    <row r="17" spans="10:13" x14ac:dyDescent="0.25">
      <c r="J17" t="s">
        <v>35</v>
      </c>
      <c r="L17">
        <f>B10/L16</f>
        <v>12.53305593502864</v>
      </c>
      <c r="M1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topLeftCell="A2" workbookViewId="0">
      <selection activeCell="H11" sqref="H11"/>
    </sheetView>
  </sheetViews>
  <sheetFormatPr defaultRowHeight="15" x14ac:dyDescent="0.25"/>
  <cols>
    <col min="1" max="1" width="25.140625" customWidth="1"/>
  </cols>
  <sheetData>
    <row r="3" spans="1:4" x14ac:dyDescent="0.25">
      <c r="A3" t="s">
        <v>43</v>
      </c>
      <c r="B3">
        <v>10</v>
      </c>
      <c r="C3" t="s">
        <v>38</v>
      </c>
    </row>
    <row r="4" spans="1:4" x14ac:dyDescent="0.25">
      <c r="A4" t="s">
        <v>42</v>
      </c>
      <c r="B4">
        <v>2443</v>
      </c>
      <c r="C4" t="s">
        <v>2</v>
      </c>
    </row>
    <row r="5" spans="1:4" x14ac:dyDescent="0.25">
      <c r="A5" t="s">
        <v>36</v>
      </c>
      <c r="B5">
        <v>6.2</v>
      </c>
      <c r="C5" t="s">
        <v>4</v>
      </c>
    </row>
    <row r="6" spans="1:4" x14ac:dyDescent="0.25">
      <c r="A6" t="s">
        <v>37</v>
      </c>
      <c r="B6">
        <v>4313.3999999999996</v>
      </c>
      <c r="C6" t="s">
        <v>4</v>
      </c>
    </row>
    <row r="7" spans="1:4" x14ac:dyDescent="0.25">
      <c r="A7" t="s">
        <v>39</v>
      </c>
      <c r="B7">
        <f>3*1200</f>
        <v>3600</v>
      </c>
      <c r="C7" t="s">
        <v>11</v>
      </c>
      <c r="D7" t="s">
        <v>47</v>
      </c>
    </row>
    <row r="9" spans="1:4" x14ac:dyDescent="0.25">
      <c r="A9" t="s">
        <v>41</v>
      </c>
      <c r="B9">
        <f>B3*60*1000-B4</f>
        <v>597557</v>
      </c>
      <c r="C9" t="s">
        <v>2</v>
      </c>
    </row>
    <row r="10" spans="1:4" x14ac:dyDescent="0.25">
      <c r="A10" t="s">
        <v>40</v>
      </c>
      <c r="B10">
        <f>B5*B9/(1000*3600)</f>
        <v>1.0291259444444445</v>
      </c>
      <c r="C10" t="s">
        <v>34</v>
      </c>
    </row>
    <row r="11" spans="1:4" x14ac:dyDescent="0.25">
      <c r="A11" t="s">
        <v>44</v>
      </c>
      <c r="B11">
        <f>B6*B4/(1000*3600)</f>
        <v>2.9271211666666663</v>
      </c>
      <c r="C11" t="s">
        <v>34</v>
      </c>
    </row>
    <row r="12" spans="1:4" x14ac:dyDescent="0.25">
      <c r="A12" t="s">
        <v>45</v>
      </c>
      <c r="B12">
        <f>B10+B11</f>
        <v>3.9562471111111108</v>
      </c>
      <c r="C12" t="s">
        <v>34</v>
      </c>
    </row>
    <row r="14" spans="1:4" x14ac:dyDescent="0.25">
      <c r="A14" t="s">
        <v>46</v>
      </c>
      <c r="B14">
        <f>B7*1000/B12</f>
        <v>909953.27109103184</v>
      </c>
      <c r="C14" t="s">
        <v>24</v>
      </c>
    </row>
    <row r="15" spans="1:4" x14ac:dyDescent="0.25">
      <c r="B15">
        <f>B14/24</f>
        <v>37914.719628792991</v>
      </c>
      <c r="C15" t="s">
        <v>25</v>
      </c>
    </row>
    <row r="16" spans="1:4" x14ac:dyDescent="0.25">
      <c r="B16">
        <f>B15/365</f>
        <v>103.87594418847395</v>
      </c>
      <c r="C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PicoScope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Suutari</dc:creator>
  <cp:lastModifiedBy>Ari &amp; Johanna</cp:lastModifiedBy>
  <dcterms:created xsi:type="dcterms:W3CDTF">2012-03-07T12:34:45Z</dcterms:created>
  <dcterms:modified xsi:type="dcterms:W3CDTF">2013-05-19T15:07:26Z</dcterms:modified>
</cp:coreProperties>
</file>