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概TA\1011\"/>
    </mc:Choice>
  </mc:AlternateContent>
  <xr:revisionPtr revIDLastSave="0" documentId="8_{23ED28CE-9CFF-4076-AA68-4B798499A5CA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M14" i="1"/>
  <c r="M2" i="1"/>
  <c r="M3" i="1"/>
  <c r="D17" i="1"/>
  <c r="C17" i="1"/>
  <c r="H6" i="1"/>
  <c r="J6" i="1" s="1"/>
  <c r="H8" i="1"/>
  <c r="J8" i="1" s="1"/>
  <c r="H10" i="1"/>
  <c r="J10" i="1" s="1"/>
  <c r="H14" i="1"/>
  <c r="J14" i="1" s="1"/>
  <c r="H2" i="1"/>
  <c r="H9" i="1"/>
  <c r="J9" i="1" s="1"/>
  <c r="H13" i="1"/>
  <c r="J13" i="1" s="1"/>
  <c r="H12" i="1"/>
  <c r="J12" i="1" s="1"/>
  <c r="H15" i="1"/>
  <c r="J15" i="1" s="1"/>
  <c r="H3" i="1"/>
  <c r="J3" i="1" s="1"/>
  <c r="H7" i="1"/>
  <c r="J7" i="1" s="1"/>
  <c r="H11" i="1"/>
  <c r="J11" i="1" s="1"/>
  <c r="H4" i="1"/>
  <c r="J4" i="1" s="1"/>
  <c r="H5" i="1"/>
  <c r="J5" i="1" s="1"/>
  <c r="K5" i="1" l="1" a="1"/>
  <c r="K5" i="1" s="1"/>
  <c r="L5" i="1"/>
  <c r="K4" i="1" a="1"/>
  <c r="K4" i="1" s="1"/>
  <c r="L4" i="1"/>
  <c r="K11" i="1" a="1"/>
  <c r="K11" i="1" s="1"/>
  <c r="L11" i="1"/>
  <c r="K7" i="1" a="1"/>
  <c r="K7" i="1" s="1"/>
  <c r="L7" i="1"/>
  <c r="K3" i="1" a="1"/>
  <c r="K3" i="1" s="1"/>
  <c r="L3" i="1"/>
  <c r="K15" i="1" a="1"/>
  <c r="K15" i="1" s="1"/>
  <c r="L15" i="1"/>
  <c r="K12" i="1" a="1"/>
  <c r="K12" i="1" s="1"/>
  <c r="L12" i="1"/>
  <c r="K13" i="1" a="1"/>
  <c r="K13" i="1" s="1"/>
  <c r="L13" i="1"/>
  <c r="K9" i="1" a="1"/>
  <c r="K9" i="1" s="1"/>
  <c r="L9" i="1"/>
  <c r="H17" i="1"/>
  <c r="J2" i="1"/>
  <c r="K14" i="1" a="1"/>
  <c r="K14" i="1" s="1"/>
  <c r="L14" i="1"/>
  <c r="K10" i="1" a="1"/>
  <c r="K10" i="1" s="1"/>
  <c r="L10" i="1"/>
  <c r="K8" i="1" a="1"/>
  <c r="K8" i="1" s="1"/>
  <c r="L8" i="1"/>
  <c r="K6" i="1" a="1"/>
  <c r="K6" i="1" s="1"/>
  <c r="L6" i="1"/>
  <c r="K2" i="1" l="1" a="1"/>
  <c r="K2" i="1" s="1"/>
  <c r="L2" i="1"/>
  <c r="J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<sst xmlns="http://schemas.openxmlformats.org/spreadsheetml/2006/main" count="32" uniqueCount="32">
  <si>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</si>
  <si>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</si>
  <si>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</si>
  <si>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</si>
  <si>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</si>
  <si>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</si>
  <si>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</si>
  <si>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</si>
  <si>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</si>
  <si>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</si>
  <si>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</si>
  <si>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</si>
  <si>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王小明</t>
  </si>
  <si>
    <t>陳小奇</t>
  </si>
  <si>
    <t>陳慢慢</t>
  </si>
  <si>
    <t>何大美</t>
  </si>
  <si>
    <t>羅小花</t>
  </si>
  <si>
    <t>李大仁</t>
  </si>
  <si>
    <t>李小君</t>
  </si>
  <si>
    <t>李大月</t>
  </si>
  <si>
    <t>李大輝</t>
  </si>
  <si>
    <t>黃阿坤</t>
  </si>
  <si>
    <t>宋小倫</t>
  </si>
  <si>
    <t>林大義</t>
  </si>
  <si>
    <t>白阿國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</si>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</sst>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 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77.599999999999994</c:v>
                </c:pt>
                <c:pt idx="1">
                  <c:v>84.7</c:v>
                </c:pt>
                <c:pt idx="2">
                  <c:v>90</c:v>
                </c:pt>
                <c:pt idx="3">
                  <c:v>91.7</c:v>
                </c:pt>
                <c:pt idx="4">
                  <c:v>80.800000000000011</c:v>
                </c:pt>
                <c:pt idx="5">
                  <c:v>80.8</c:v>
                </c:pt>
                <c:pt idx="6">
                  <c:v>77.900000000000006</c:v>
                </c:pt>
                <c:pt idx="7">
                  <c:v>80.599999999999994</c:v>
                </c:pt>
                <c:pt idx="8">
                  <c:v>74.2</c:v>
                </c:pt>
                <c:pt idx="9">
                  <c:v>81.2</c:v>
                </c:pt>
                <c:pt idx="10">
                  <c:v>66.900000000000006</c:v>
                </c:pt>
                <c:pt idx="11">
                  <c:v>59</c:v>
                </c:pt>
                <c:pt idx="12">
                  <c:v>75.2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A6-46B0-9020-D98BC7438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9"/>
        <c:overlap val="-27"/>
        <c:axId val="340121095"/>
        <c:axId val="340123143"/>
      </c:barChart>
      <c:catAx>
        <c:axId val="340121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123143"/>
        <c:crosses val="autoZero"/>
        <c:auto val="1"/>
        <c:lblAlgn val="ctr"/>
        <c:lblOffset val="100"/>
        <c:noMultiLvlLbl val="0"/>
      </c:catAx>
      <c:valAx>
        <c:axId val="340123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121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pass and fail</a:t>
            </a:r>
          </a:p>
        </c:rich>
      </c:tx>
      <c:layout>
        <c:manualLayout>
          <c:xMode val="edge"/>
          <c:yMode val="edge"/>
          <c:x val="0.40617300962379704"/>
          <c:y val="2.5205718146430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435-4D5B-99A5-8F7A712202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435-4D5B-99A5-8F7A712202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工作表1!$L$14:$L$15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工作表1!$M$14:$M$15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CB-4C6A-AF88-095E5DB86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676275</xdr:colOff>
      <xdr:row>24</xdr:row>
      <xdr:rowOff>57150</xdr:rowOff>
    </xdr:from>
    <xdr:to>
      <xdr:col>11</xdr:col>
      <xdr:colOff>1485900</xdr:colOff>
      <xdr:row>38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5AF4B4F-B8BD-8E2E-5E64-EFC1DA17C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1838325</xdr:colOff>
      <xdr:row>16</xdr:row>
      <xdr:rowOff>0</xdr:rowOff>
    </xdr:from>
    <xdr:to>
      <xdr:col>14</xdr:col>
      <xdr:colOff>561975</xdr:colOff>
      <xdr:row>24</xdr:row>
      <xdr:rowOff>85725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F8C98940-42B3-FFD0-8663-83DA50DE676C}"/>
            </a:ext>
            <a:ext uri="{147F2762-F138-4A5C-976F-8EAC2B608ADB}">
              <a16:predDERef xmlns:a16="http://schemas.microsoft.com/office/drawing/2014/main" pred="{F5AF4B4F-B8BD-8E2E-5E64-EFC1DA17C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H11" workbookViewId="0">
      <selection activeCell="O29" sqref="O29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3" ht="16.5">
      <c r="A2" s="1">
        <v>1</v>
      </c>
      <c r="B2" s="1" t="s">
        <v>12</v>
      </c>
      <c r="C2" s="1">
        <v>65</v>
      </c>
      <c r="D2" s="1">
        <v>54</v>
      </c>
      <c r="E2" s="1">
        <v>88</v>
      </c>
      <c r="F2" s="1">
        <v>92</v>
      </c>
      <c r="G2" s="1">
        <v>67</v>
      </c>
      <c r="H2" s="1">
        <f>AVERAGE(C2:G2)</f>
        <v>73.2</v>
      </c>
      <c r="I2" s="1">
        <v>82</v>
      </c>
      <c r="J2" s="5">
        <f>H2*10%*5+I2*50%</f>
        <v>77.599999999999994</v>
      </c>
      <c r="K2" t="str" cm="1">
        <f t="array" ref="K2">_xlfn.IFS(J2&gt;=90,"A",J2&gt;=80,"B",J2&gt;=70,"C",J2&gt;=60,"D",J2&gt;=50,"E")</f>
        <v>C</v>
      </c>
      <c r="L2" t="str">
        <f>IF(J2&gt;=60,"pass","fail")</f>
        <v>pass</v>
      </c>
      <c r="M2">
        <f>COUNTIF(L2:L15,"PASS")</f>
        <v>12</v>
      </c>
    </row>
    <row r="3" spans="1:13" ht="16.5">
      <c r="A3" s="1">
        <v>2</v>
      </c>
      <c r="B3" s="1" t="s">
        <v>13</v>
      </c>
      <c r="C3" s="1">
        <v>78</v>
      </c>
      <c r="D3" s="1">
        <v>89</v>
      </c>
      <c r="E3" s="1">
        <v>90</v>
      </c>
      <c r="F3" s="1">
        <v>77</v>
      </c>
      <c r="G3" s="1">
        <v>73</v>
      </c>
      <c r="H3" s="1">
        <f>AVERAGE(C3:G3)</f>
        <v>81.400000000000006</v>
      </c>
      <c r="I3" s="1">
        <v>88</v>
      </c>
      <c r="J3" s="5">
        <f>H3*10%*5+I3*50%</f>
        <v>84.7</v>
      </c>
      <c r="K3" t="str" cm="1">
        <f t="array" ref="K3">_xlfn.IFS(J3&gt;=90,"A",J3&gt;=80,"B",J3&gt;=70,"C",J3&gt;=60,"D",J3&gt;=50,"E")</f>
        <v>B</v>
      </c>
      <c r="L3" t="str">
        <f>IF(J3&gt;=60,"pass","fail")</f>
        <v>pass</v>
      </c>
      <c r="M3">
        <f>COUNTIF(L2:L15,"fail")</f>
        <v>2</v>
      </c>
    </row>
    <row r="4" spans="1:13" ht="16.5">
      <c r="A4" s="1">
        <v>3</v>
      </c>
      <c r="B4" s="1" t="s">
        <v>14</v>
      </c>
      <c r="C4" s="1">
        <v>88</v>
      </c>
      <c r="D4" s="1">
        <v>96</v>
      </c>
      <c r="E4" s="1">
        <v>79</v>
      </c>
      <c r="F4" s="1">
        <v>82</v>
      </c>
      <c r="G4" s="1">
        <v>85</v>
      </c>
      <c r="H4" s="1">
        <f>AVERAGE(C4:G4)</f>
        <v>86</v>
      </c>
      <c r="I4" s="1">
        <v>94</v>
      </c>
      <c r="J4" s="5">
        <f>H4*10%*5+I4*50%</f>
        <v>90</v>
      </c>
      <c r="K4" t="str" cm="1">
        <f t="array" ref="K4">_xlfn.IFS(J4&gt;=90,"A",J4&gt;=80,"B",J4&gt;=70,"C",J4&gt;=60,"D",J4&gt;=50,"E")</f>
        <v>A</v>
      </c>
      <c r="L4" t="str">
        <f>IF(J4&gt;=60,"pass","fail")</f>
        <v>pass</v>
      </c>
    </row>
    <row r="5" spans="1:13" ht="16.5">
      <c r="A5" s="1">
        <v>4</v>
      </c>
      <c r="B5" s="1" t="s">
        <v>15</v>
      </c>
      <c r="C5" s="1">
        <v>98</v>
      </c>
      <c r="D5" s="1">
        <v>90</v>
      </c>
      <c r="E5" s="1">
        <v>95</v>
      </c>
      <c r="F5" s="1">
        <v>94</v>
      </c>
      <c r="G5" s="1">
        <v>95</v>
      </c>
      <c r="H5" s="1">
        <f>AVERAGE(C5:G5)</f>
        <v>94.4</v>
      </c>
      <c r="I5" s="1">
        <v>89</v>
      </c>
      <c r="J5" s="5">
        <f>H5*10%*5+I5*50%</f>
        <v>91.7</v>
      </c>
      <c r="K5" t="str" cm="1">
        <f t="array" ref="K5">_xlfn.IFS(J5&gt;=90,"A",J5&gt;=80,"B",J5&gt;=70,"C",J5&gt;=60,"D",J5&gt;=50,"E")</f>
        <v>A</v>
      </c>
      <c r="L5" t="str">
        <f>IF(J5&gt;=60,"pass","fail")</f>
        <v>pass</v>
      </c>
    </row>
    <row r="6" spans="1:13" ht="16.5">
      <c r="A6" s="1">
        <v>5</v>
      </c>
      <c r="B6" s="1" t="s">
        <v>16</v>
      </c>
      <c r="C6" s="1">
        <v>87</v>
      </c>
      <c r="D6" s="1">
        <v>76</v>
      </c>
      <c r="E6" s="1">
        <v>78</v>
      </c>
      <c r="F6" s="1">
        <v>82</v>
      </c>
      <c r="G6" s="1">
        <v>80</v>
      </c>
      <c r="H6" s="1">
        <f>AVERAGE(C6:G6)</f>
        <v>80.599999999999994</v>
      </c>
      <c r="I6" s="1">
        <v>81</v>
      </c>
      <c r="J6" s="5">
        <f>H6*10%*5+I6*50%</f>
        <v>80.800000000000011</v>
      </c>
      <c r="K6" t="str" cm="1">
        <f t="array" ref="K6">_xlfn.IFS(J6&gt;=90,"A",J6&gt;=80,"B",J6&gt;=70,"C",J6&gt;=60,"D",J6&gt;=50,"E")</f>
        <v>B</v>
      </c>
      <c r="L6" t="str">
        <f>IF(J6&gt;=60,"pass","fail")</f>
        <v>pass</v>
      </c>
    </row>
    <row r="7" spans="1:13" ht="16.5">
      <c r="A7" s="1">
        <v>6</v>
      </c>
      <c r="B7" s="1" t="s">
        <v>17</v>
      </c>
      <c r="C7" s="1">
        <v>67</v>
      </c>
      <c r="D7" s="1">
        <v>79</v>
      </c>
      <c r="E7" s="1">
        <v>82</v>
      </c>
      <c r="F7" s="1">
        <v>85</v>
      </c>
      <c r="G7" s="1">
        <v>95</v>
      </c>
      <c r="H7" s="1">
        <f>AVERAGE(C7:G7)</f>
        <v>81.599999999999994</v>
      </c>
      <c r="I7" s="1">
        <v>80</v>
      </c>
      <c r="J7" s="5">
        <f>H7*10%*5+I7*50%</f>
        <v>80.8</v>
      </c>
      <c r="K7" t="str" cm="1">
        <f t="array" ref="K7">_xlfn.IFS(J7&gt;=90,"A",J7&gt;=80,"B",J7&gt;=70,"C",J7&gt;=60,"D",J7&gt;=50,"E")</f>
        <v>B</v>
      </c>
      <c r="L7" t="str">
        <f>IF(J7&gt;=60,"pass","fail")</f>
        <v>pass</v>
      </c>
    </row>
    <row r="8" spans="1:13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 s="5">
        <f>H8*10%*5+I8*50%</f>
        <v>77.900000000000006</v>
      </c>
      <c r="K8" t="str" cm="1">
        <f t="array" ref="K8">_xlfn.IFS(J8&gt;=90,"A",J8&gt;=80,"B",J8&gt;=70,"C",J8&gt;=60,"D",J8&gt;=50,"E")</f>
        <v>C</v>
      </c>
      <c r="L8" t="str">
        <f>IF(J8&gt;=60,"pass","fail")</f>
        <v>pass</v>
      </c>
    </row>
    <row r="9" spans="1:13" ht="16.5">
      <c r="A9" s="1">
        <v>8</v>
      </c>
      <c r="B9" s="1" t="s">
        <v>19</v>
      </c>
      <c r="C9" s="1">
        <v>72</v>
      </c>
      <c r="D9" s="1">
        <v>83</v>
      </c>
      <c r="E9" s="1">
        <v>62</v>
      </c>
      <c r="F9" s="2">
        <v>67</v>
      </c>
      <c r="G9" s="1">
        <v>82</v>
      </c>
      <c r="H9" s="1">
        <f>AVERAGE(C9:G9)</f>
        <v>73.2</v>
      </c>
      <c r="I9" s="1">
        <v>88</v>
      </c>
      <c r="J9" s="5">
        <f>H9*10%*5+I9*50%</f>
        <v>80.599999999999994</v>
      </c>
      <c r="K9" t="str" cm="1">
        <f t="array" ref="K9">_xlfn.IFS(J9&gt;=90,"A",J9&gt;=80,"B",J9&gt;=70,"C",J9&gt;=60,"D",J9&gt;=50,"E")</f>
        <v>B</v>
      </c>
      <c r="L9" t="str">
        <f>IF(J9&gt;=60,"pass","fail")</f>
        <v>pass</v>
      </c>
    </row>
    <row r="10" spans="1:13" ht="16.5">
      <c r="A10" s="1">
        <v>9</v>
      </c>
      <c r="B10" s="1" t="s">
        <v>20</v>
      </c>
      <c r="C10" s="1">
        <v>86</v>
      </c>
      <c r="D10" s="1">
        <v>92</v>
      </c>
      <c r="E10" s="1">
        <v>79</v>
      </c>
      <c r="F10" s="1">
        <v>73</v>
      </c>
      <c r="G10" s="1">
        <v>47</v>
      </c>
      <c r="H10" s="1">
        <f>AVERAGE(C10:G10)</f>
        <v>75.400000000000006</v>
      </c>
      <c r="I10" s="1">
        <v>73</v>
      </c>
      <c r="J10" s="5">
        <f>H10*10%*5+I10*50%</f>
        <v>74.2</v>
      </c>
      <c r="K10" t="str" cm="1">
        <f t="array" ref="K10">_xlfn.IFS(J10&gt;=90,"A",J10&gt;=80,"B",J10&gt;=70,"C",J10&gt;=60,"D",J10&gt;=50,"E")</f>
        <v>C</v>
      </c>
      <c r="L10" t="str">
        <f>IF(J10&gt;=60,"pass","fail")</f>
        <v>pass</v>
      </c>
    </row>
    <row r="11" spans="1:13" ht="16.5">
      <c r="A11" s="1">
        <v>10</v>
      </c>
      <c r="B11" s="1" t="s">
        <v>21</v>
      </c>
      <c r="C11" s="1">
        <v>90</v>
      </c>
      <c r="D11" s="1">
        <v>64</v>
      </c>
      <c r="E11" s="1">
        <v>91</v>
      </c>
      <c r="F11" s="1">
        <v>82</v>
      </c>
      <c r="G11" s="1">
        <v>85</v>
      </c>
      <c r="H11" s="1">
        <f>AVERAGE(C11:G11)</f>
        <v>82.4</v>
      </c>
      <c r="I11" s="1">
        <v>80</v>
      </c>
      <c r="J11" s="5">
        <f>H11*10%*5+I11*50%</f>
        <v>81.2</v>
      </c>
      <c r="K11" t="str" cm="1">
        <f t="array" ref="K11">_xlfn.IFS(J11&gt;=90,"A",J11&gt;=80,"B",J11&gt;=70,"C",J11&gt;=60,"D",J11&gt;=50,"E")</f>
        <v>B</v>
      </c>
      <c r="L11" t="str">
        <f>IF(J11&gt;=60,"pass","fail")</f>
        <v>pass</v>
      </c>
    </row>
    <row r="12" spans="1:13" ht="16.5">
      <c r="A12" s="1">
        <v>11</v>
      </c>
      <c r="B12" s="1" t="s">
        <v>22</v>
      </c>
      <c r="C12" s="1">
        <v>81</v>
      </c>
      <c r="D12" s="1">
        <v>55</v>
      </c>
      <c r="E12" s="1">
        <v>62</v>
      </c>
      <c r="F12" s="1">
        <v>47</v>
      </c>
      <c r="G12" s="1">
        <v>79</v>
      </c>
      <c r="H12" s="1">
        <f>AVERAGE(C12:G12)</f>
        <v>64.8</v>
      </c>
      <c r="I12" s="1">
        <v>69</v>
      </c>
      <c r="J12" s="5">
        <f>H12*10%*5+I12*50%</f>
        <v>66.900000000000006</v>
      </c>
      <c r="K12" t="str" cm="1">
        <f t="array" ref="K12">_xlfn.IFS(J12&gt;=90,"A",J12&gt;=80,"B",J12&gt;=70,"C",J12&gt;=60,"D",J12&gt;=50,"E")</f>
        <v>D</v>
      </c>
      <c r="L12" t="str">
        <f>IF(J12&gt;=60,"pass","fail")</f>
        <v>pass</v>
      </c>
    </row>
    <row r="13" spans="1:13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 s="5">
        <f>H13*10%*5+I13*50%</f>
        <v>59</v>
      </c>
      <c r="K13" t="str" cm="1">
        <f t="array" ref="K13">_xlfn.IFS(J13&gt;=90,"A",J13&gt;=80,"B",J13&gt;=70,"C",J13&gt;=60,"D",J13&gt;=50,"E")</f>
        <v>E</v>
      </c>
      <c r="L13" t="str">
        <f>IF(J13&gt;=60,"pass","fail")</f>
        <v>fail</v>
      </c>
    </row>
    <row r="14" spans="1:13" ht="16.5">
      <c r="A14" s="1">
        <v>13</v>
      </c>
      <c r="B14" s="1" t="s">
        <v>24</v>
      </c>
      <c r="C14" s="1">
        <v>67</v>
      </c>
      <c r="D14" s="1">
        <v>88</v>
      </c>
      <c r="E14" s="1">
        <v>71</v>
      </c>
      <c r="F14" s="1">
        <v>44</v>
      </c>
      <c r="G14" s="1">
        <v>97</v>
      </c>
      <c r="H14" s="1">
        <f>AVERAGE(C14:G14)</f>
        <v>73.400000000000006</v>
      </c>
      <c r="I14" s="1">
        <v>77</v>
      </c>
      <c r="J14" s="5">
        <f>H14*10%*5+I14*50%</f>
        <v>75.2</v>
      </c>
      <c r="K14" t="str" cm="1">
        <f t="array" ref="K14">_xlfn.IFS(J14&gt;=90,"A",J14&gt;=80,"B",J14&gt;=70,"C",J14&gt;=60,"D",J14&gt;=50,"E")</f>
        <v>C</v>
      </c>
      <c r="L14" t="str">
        <f>IF(J14&gt;=60,"pass","fail")</f>
        <v>pass</v>
      </c>
      <c r="M14">
        <f>COUNTIF(L2:L15,"pass")</f>
        <v>12</v>
      </c>
    </row>
    <row r="15" spans="1:13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 s="5">
        <f>H15*10%*5+I15*50%</f>
        <v>55.6</v>
      </c>
      <c r="K15" t="str" cm="1">
        <f t="array" ref="K15">_xlfn.IFS(J15&gt;=90,"A",J15&gt;=80,"B",J15&gt;=70,"C",J15&gt;=60,"D",J15&gt;=50,"E")</f>
        <v>E</v>
      </c>
      <c r="L15" t="str">
        <f>IF(J15&gt;=60,"pass","fail")</f>
        <v>fail</v>
      </c>
      <c r="M15">
        <f>COUNTIF(L2:L15,"fail")</f>
        <v>2</v>
      </c>
    </row>
    <row r="16" spans="1:13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0">
      <c r="C17" s="5">
        <f>MAX(C2:C15)</f>
        <v>98</v>
      </c>
      <c r="D17" s="5">
        <f>LARGE(D2:D15,2)</f>
        <v>92</v>
      </c>
      <c r="H17" s="5">
        <f>COUNTIF(H2:H15,"&lt;=80")</f>
        <v>8</v>
      </c>
      <c r="J17" s="5">
        <f>AVERAGE(J2:J15)</f>
        <v>76.871428571428581</v>
      </c>
    </row>
    <row r="24" spans="3:10">
      <c r="J24" s="4" t="s">
        <v>31</v>
      </c>
    </row>
  </sheetData>
  <sortState xmlns:xlrd2="http://schemas.microsoft.com/office/spreadsheetml/2017/richdata2" ref="A2:L17">
    <sortCondition ref="A2:A17"/>
  </sortState>
  <phoneticPr fontId="2" type="noConversion"/>
  <conditionalFormatting sqref="L2:L15">
    <cfRule type="cellIs" dxfId="1" priority="2" operator="equal">
      <formula>"pass"</formula>
    </cfRule>
  </conditionalFormatting>
  <conditionalFormatting sqref="L13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2024-10-18T08:28:30Z</dcterms:modified>
  <cp:category/>
  <cp:contentStatus/>
</cp:coreProperties>
</file>