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riel\Carrera\II Semestre\Fundamentos de Mecanica\Informe 5\"/>
    </mc:Choice>
  </mc:AlternateContent>
  <xr:revisionPtr revIDLastSave="0" documentId="13_ncr:1_{C925A02B-012A-48D1-B740-CA99205FBAA2}" xr6:coauthVersionLast="47" xr6:coauthVersionMax="47" xr10:uidLastSave="{00000000-0000-0000-0000-000000000000}"/>
  <bookViews>
    <workbookView xWindow="-108" yWindow="-108" windowWidth="23256" windowHeight="12456" activeTab="8" xr2:uid="{10D0B02C-BE91-4C61-BB5C-B23D95BF6D6A}"/>
  </bookViews>
  <sheets>
    <sheet name="Cuero 1" sheetId="1" r:id="rId1"/>
    <sheet name="Cuero 2" sheetId="2" r:id="rId2"/>
    <sheet name="Cuero 3" sheetId="4" r:id="rId3"/>
    <sheet name="Hierro 1" sheetId="6" r:id="rId4"/>
    <sheet name="Hierro 2" sheetId="7" r:id="rId5"/>
    <sheet name="Hierro 3" sheetId="8" r:id="rId6"/>
    <sheet name="Madera 1" sheetId="9" r:id="rId7"/>
    <sheet name="Madera 2" sheetId="10" r:id="rId8"/>
    <sheet name="Madera 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E2" i="11"/>
  <c r="E3" i="11"/>
  <c r="I3" i="10"/>
  <c r="G13" i="10"/>
  <c r="G12" i="10"/>
  <c r="G11" i="10"/>
  <c r="G10" i="10"/>
  <c r="G9" i="10"/>
  <c r="G8" i="10"/>
  <c r="G7" i="10"/>
  <c r="G6" i="10"/>
  <c r="G5" i="10"/>
  <c r="G4" i="10"/>
  <c r="G3" i="10"/>
  <c r="E3" i="10"/>
  <c r="E2" i="10"/>
  <c r="I3" i="9"/>
  <c r="G11" i="9"/>
  <c r="G10" i="9"/>
  <c r="G9" i="9"/>
  <c r="G8" i="9"/>
  <c r="G7" i="9"/>
  <c r="G6" i="9"/>
  <c r="G5" i="9"/>
  <c r="G4" i="9"/>
  <c r="G3" i="9"/>
  <c r="E3" i="9"/>
  <c r="E2" i="9"/>
  <c r="I3" i="8"/>
  <c r="G14" i="8"/>
  <c r="G13" i="8"/>
  <c r="G12" i="8"/>
  <c r="G11" i="8"/>
  <c r="G10" i="8"/>
  <c r="G9" i="8"/>
  <c r="G8" i="8"/>
  <c r="G7" i="8"/>
  <c r="G6" i="8"/>
  <c r="G5" i="8"/>
  <c r="G4" i="8"/>
  <c r="G3" i="8"/>
  <c r="E3" i="8"/>
  <c r="E2" i="8"/>
  <c r="I3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3" i="7"/>
  <c r="E2" i="7"/>
  <c r="I3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E3" i="6"/>
  <c r="E2" i="6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3" i="4"/>
  <c r="E2" i="4"/>
  <c r="I3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I3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3" i="1"/>
  <c r="E2" i="1"/>
  <c r="E3" i="2"/>
  <c r="E2" i="2"/>
  <c r="E5" i="2" s="1"/>
  <c r="E5" i="11" l="1"/>
  <c r="E4" i="11"/>
  <c r="E5" i="10"/>
  <c r="E4" i="10"/>
  <c r="E5" i="9"/>
  <c r="E4" i="9"/>
  <c r="E5" i="8"/>
  <c r="E4" i="8"/>
  <c r="E5" i="7"/>
  <c r="E4" i="7"/>
  <c r="E5" i="6"/>
  <c r="E4" i="6"/>
  <c r="E5" i="4"/>
  <c r="I3" i="4"/>
  <c r="E4" i="4"/>
  <c r="E4" i="2"/>
  <c r="E4" i="1" l="1"/>
  <c r="E5" i="1"/>
</calcChain>
</file>

<file path=xl/sharedStrings.xml><?xml version="1.0" encoding="utf-8"?>
<sst xmlns="http://schemas.openxmlformats.org/spreadsheetml/2006/main" count="81" uniqueCount="7">
  <si>
    <t>Cajita</t>
  </si>
  <si>
    <t>S</t>
  </si>
  <si>
    <t>X</t>
  </si>
  <si>
    <t>X+S</t>
  </si>
  <si>
    <t>X-S</t>
  </si>
  <si>
    <t>Aceleración</t>
  </si>
  <si>
    <t>Platina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</si>
</sst>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8C18-86B8-4115-B7CE-34DE227F3CBA}">
  <dimension ref="B1:I79"/>
  <sheetViews>
    <sheetView zoomScaleNormal="100" workbookViewId="0">
      <selection activeCell="E21" sqref="E21"/>
    </sheetView>
  </sheetViews>
  <sheetFormatPr defaultRowHeight="14.4" x14ac:dyDescent="0.3"/>
  <cols>
    <col min="2" max="2" width="14.77734375" customWidth="1"/>
    <col min="3" max="3" width="11.21875" bestFit="1" customWidth="1"/>
    <col min="5" max="5" width="14.77734375" customWidth="1"/>
    <col min="7" max="7" width="14.77734375" style="7" customWidth="1"/>
  </cols>
  <sheetData>
    <row r="1" spans="2:9" x14ac:dyDescent="0.3">
      <c r="B1" s="8" t="s">
        <v>0</v>
      </c>
      <c r="G1" s="8" t="s">
        <v>0</v>
      </c>
    </row>
    <row r="2" spans="2:9" x14ac:dyDescent="0.3">
      <c r="B2" s="8" t="s">
        <v>5</v>
      </c>
      <c r="D2" s="9" t="s">
        <v>1</v>
      </c>
      <c r="E2" s="3">
        <f>STDEV(B3:B45)</f>
        <v>0.69355295415068074</v>
      </c>
      <c r="G2" s="8" t="s">
        <v>5</v>
      </c>
      <c r="I2" s="9" t="s">
        <v>2</v>
      </c>
    </row>
    <row r="3" spans="2:9" x14ac:dyDescent="0.3">
      <c r="B3" s="6">
        <v>-0.43373109999999998</v>
      </c>
      <c r="C3" s="1"/>
      <c r="D3" s="9" t="s">
        <v>2</v>
      </c>
      <c r="E3" s="4">
        <f>AVERAGE(B3:B45)</f>
        <v>0.24600739511627912</v>
      </c>
      <c r="G3" s="5">
        <f>IF(AND(B3&gt;=-0.447546,B3&lt;=0.93956),B3,0)</f>
        <v>-0.43373109999999998</v>
      </c>
      <c r="I3" s="2">
        <f>AVERAGE(G3:G35)</f>
        <v>0.18602733303030297</v>
      </c>
    </row>
    <row r="4" spans="2:9" x14ac:dyDescent="0.3">
      <c r="B4" s="6">
        <v>0.61029690000000003</v>
      </c>
      <c r="C4" s="1"/>
      <c r="D4" s="9" t="s">
        <v>3</v>
      </c>
      <c r="E4" s="4">
        <f>E3+E2</f>
        <v>0.93956034926695986</v>
      </c>
      <c r="G4" s="5">
        <f t="shared" ref="G4" si="0">IF(AND(B4&gt;=-0.447546,B4&lt;=0.93956),B4,0)</f>
        <v>0.61029690000000003</v>
      </c>
    </row>
    <row r="5" spans="2:9" x14ac:dyDescent="0.3">
      <c r="B5" s="6">
        <v>1.7919560000000001</v>
      </c>
      <c r="C5" s="1"/>
      <c r="D5" s="9" t="s">
        <v>4</v>
      </c>
      <c r="E5" s="4">
        <f>E3-E2</f>
        <v>-0.44754555903440163</v>
      </c>
      <c r="G5" s="5">
        <f>IF(AND(B6&gt;=-0.447546,B6&lt;=0.93956),B6,0)</f>
        <v>-7.3645840000000004E-2</v>
      </c>
    </row>
    <row r="6" spans="2:9" x14ac:dyDescent="0.3">
      <c r="B6" s="6">
        <v>-7.3645840000000004E-2</v>
      </c>
      <c r="C6" s="1"/>
      <c r="G6" s="5">
        <f>IF(AND(B8&gt;=-0.447546,B8&lt;=0.93956),B8,0)</f>
        <v>0.3094693</v>
      </c>
    </row>
    <row r="7" spans="2:9" x14ac:dyDescent="0.3">
      <c r="B7" s="6">
        <v>-0.59368920000000003</v>
      </c>
      <c r="C7" s="1"/>
      <c r="G7" s="5">
        <f t="shared" ref="G7:G21" si="1">IF(AND(B11&gt;=-0.447546,B11&lt;=0.93956),B11,0)</f>
        <v>0.30523020000000001</v>
      </c>
    </row>
    <row r="8" spans="2:9" x14ac:dyDescent="0.3">
      <c r="B8" s="6">
        <v>0.3094693</v>
      </c>
      <c r="C8" s="1"/>
      <c r="G8" s="5">
        <f t="shared" si="1"/>
        <v>0.49508089999999999</v>
      </c>
    </row>
    <row r="9" spans="2:9" x14ac:dyDescent="0.3">
      <c r="B9" s="6">
        <v>1.299731</v>
      </c>
      <c r="C9" s="1"/>
      <c r="G9" s="5">
        <f t="shared" si="1"/>
        <v>0.29637419999999998</v>
      </c>
    </row>
    <row r="10" spans="2:9" x14ac:dyDescent="0.3">
      <c r="B10" s="6">
        <v>0.99366699999999997</v>
      </c>
      <c r="C10" s="1"/>
      <c r="G10" s="5">
        <f t="shared" si="1"/>
        <v>-0.1225984</v>
      </c>
    </row>
    <row r="11" spans="2:9" x14ac:dyDescent="0.3">
      <c r="B11" s="6">
        <v>0.30523020000000001</v>
      </c>
      <c r="C11" s="1"/>
      <c r="G11" s="5">
        <f t="shared" si="1"/>
        <v>0.4909577</v>
      </c>
    </row>
    <row r="12" spans="2:9" x14ac:dyDescent="0.3">
      <c r="B12" s="6">
        <v>0.49508089999999999</v>
      </c>
      <c r="C12" s="1"/>
      <c r="G12" s="5">
        <f t="shared" si="1"/>
        <v>0.61466520000000002</v>
      </c>
    </row>
    <row r="13" spans="2:9" x14ac:dyDescent="0.3">
      <c r="B13" s="6">
        <v>0.29637419999999998</v>
      </c>
      <c r="C13" s="1"/>
      <c r="G13" s="5">
        <f t="shared" si="1"/>
        <v>0.34511740000000002</v>
      </c>
    </row>
    <row r="14" spans="2:9" x14ac:dyDescent="0.3">
      <c r="B14" s="6">
        <v>-0.1225984</v>
      </c>
      <c r="C14" s="1"/>
      <c r="G14" s="5">
        <f t="shared" si="1"/>
        <v>-0.1566129</v>
      </c>
    </row>
    <row r="15" spans="2:9" x14ac:dyDescent="0.3">
      <c r="B15" s="6">
        <v>0.4909577</v>
      </c>
      <c r="C15" s="1"/>
      <c r="G15" s="5">
        <f t="shared" si="1"/>
        <v>0.1103517</v>
      </c>
    </row>
    <row r="16" spans="2:9" x14ac:dyDescent="0.3">
      <c r="B16" s="6">
        <v>0.61466520000000002</v>
      </c>
      <c r="C16" s="1"/>
      <c r="G16" s="5">
        <f t="shared" si="1"/>
        <v>5.457555E-2</v>
      </c>
    </row>
    <row r="17" spans="2:7" x14ac:dyDescent="0.3">
      <c r="B17" s="6">
        <v>0.34511740000000002</v>
      </c>
      <c r="C17" s="1"/>
      <c r="G17" s="5">
        <f t="shared" si="1"/>
        <v>0.18029410000000001</v>
      </c>
    </row>
    <row r="18" spans="2:7" x14ac:dyDescent="0.3">
      <c r="B18" s="6">
        <v>-0.1566129</v>
      </c>
      <c r="C18" s="1"/>
      <c r="G18" s="5">
        <f t="shared" si="1"/>
        <v>0.25853520000000002</v>
      </c>
    </row>
    <row r="19" spans="2:7" x14ac:dyDescent="0.3">
      <c r="B19" s="6">
        <v>0.1103517</v>
      </c>
      <c r="C19" s="1"/>
      <c r="G19" s="5">
        <f t="shared" si="1"/>
        <v>-0.12420399999999999</v>
      </c>
    </row>
    <row r="20" spans="2:7" x14ac:dyDescent="0.3">
      <c r="B20" s="6">
        <v>5.457555E-2</v>
      </c>
      <c r="C20" s="1"/>
      <c r="G20" s="5">
        <f t="shared" si="1"/>
        <v>-0.1925511</v>
      </c>
    </row>
    <row r="21" spans="2:7" x14ac:dyDescent="0.3">
      <c r="B21" s="6">
        <v>0.18029410000000001</v>
      </c>
      <c r="C21" s="1"/>
      <c r="G21" s="5">
        <f t="shared" si="1"/>
        <v>-0.30234820000000001</v>
      </c>
    </row>
    <row r="22" spans="2:7" x14ac:dyDescent="0.3">
      <c r="B22" s="6">
        <v>0.25853520000000002</v>
      </c>
      <c r="C22" s="1"/>
      <c r="G22" s="5">
        <f>IF(AND(B28&gt;=-0.447546,B28&lt;=0.93956),B28,0)</f>
        <v>-6.2261579999999997E-2</v>
      </c>
    </row>
    <row r="23" spans="2:7" x14ac:dyDescent="0.3">
      <c r="B23" s="6">
        <v>-0.12420399999999999</v>
      </c>
      <c r="C23" s="1"/>
      <c r="G23" s="5">
        <f>IF(AND(B32&gt;=-0.447546,B32&lt;=0.93956),B32,0)</f>
        <v>6.9271479999999996E-2</v>
      </c>
    </row>
    <row r="24" spans="2:7" x14ac:dyDescent="0.3">
      <c r="B24" s="6">
        <v>-0.1925511</v>
      </c>
      <c r="C24" s="1"/>
      <c r="G24" s="5">
        <f t="shared" ref="G24:G35" si="2">IF(AND(B34&gt;=-0.447546,B34&lt;=0.93956),B34,0)</f>
        <v>0.1454761</v>
      </c>
    </row>
    <row r="25" spans="2:7" x14ac:dyDescent="0.3">
      <c r="B25" s="6">
        <v>-0.30234820000000001</v>
      </c>
      <c r="C25" s="1"/>
      <c r="G25" s="5">
        <f t="shared" si="2"/>
        <v>3.8067080000000003E-2</v>
      </c>
    </row>
    <row r="26" spans="2:7" x14ac:dyDescent="0.3">
      <c r="B26" s="6">
        <v>1.5014019999999999</v>
      </c>
      <c r="C26" s="1"/>
      <c r="G26" s="5">
        <f t="shared" si="2"/>
        <v>0.33910509999999999</v>
      </c>
    </row>
    <row r="27" spans="2:7" x14ac:dyDescent="0.3">
      <c r="B27" s="6">
        <v>1.3840319999999999</v>
      </c>
      <c r="C27" s="1"/>
      <c r="G27" s="5">
        <f t="shared" si="2"/>
        <v>-0.25778030000000002</v>
      </c>
    </row>
    <row r="28" spans="2:7" x14ac:dyDescent="0.3">
      <c r="B28" s="6">
        <v>-6.2261579999999997E-2</v>
      </c>
      <c r="C28" s="1"/>
      <c r="G28" s="5">
        <f t="shared" si="2"/>
        <v>-0.43498490000000001</v>
      </c>
    </row>
    <row r="29" spans="2:7" x14ac:dyDescent="0.3">
      <c r="B29" s="6">
        <v>-0.94290479999999999</v>
      </c>
      <c r="C29" s="1"/>
      <c r="G29" s="5">
        <f t="shared" si="2"/>
        <v>0.2214419</v>
      </c>
    </row>
    <row r="30" spans="2:7" x14ac:dyDescent="0.3">
      <c r="B30" s="6">
        <v>-1.409</v>
      </c>
      <c r="C30" s="1"/>
      <c r="G30" s="5">
        <f t="shared" si="2"/>
        <v>0.6512675</v>
      </c>
    </row>
    <row r="31" spans="2:7" x14ac:dyDescent="0.3">
      <c r="B31" s="6">
        <v>-1.331828</v>
      </c>
      <c r="C31" s="1"/>
      <c r="G31" s="5">
        <f t="shared" si="2"/>
        <v>0.53633470000000005</v>
      </c>
    </row>
    <row r="32" spans="2:7" x14ac:dyDescent="0.3">
      <c r="B32" s="6">
        <v>6.9271479999999996E-2</v>
      </c>
      <c r="C32" s="1"/>
      <c r="G32" s="5">
        <f t="shared" si="2"/>
        <v>0.80052599999999996</v>
      </c>
    </row>
    <row r="33" spans="2:7" x14ac:dyDescent="0.3">
      <c r="B33" s="6">
        <v>1.7460500000000001</v>
      </c>
      <c r="C33" s="1"/>
      <c r="G33" s="5">
        <f t="shared" si="2"/>
        <v>0.49170170000000002</v>
      </c>
    </row>
    <row r="34" spans="2:7" x14ac:dyDescent="0.3">
      <c r="B34" s="6">
        <v>0.1454761</v>
      </c>
      <c r="C34" s="1"/>
      <c r="G34" s="5">
        <f t="shared" si="2"/>
        <v>0.25394719999999998</v>
      </c>
    </row>
    <row r="35" spans="2:7" x14ac:dyDescent="0.3">
      <c r="B35" s="6">
        <v>3.8067080000000003E-2</v>
      </c>
      <c r="C35" s="1"/>
      <c r="G35" s="5">
        <f t="shared" si="2"/>
        <v>0.68153319999999995</v>
      </c>
    </row>
    <row r="36" spans="2:7" x14ac:dyDescent="0.3">
      <c r="B36" s="6">
        <v>0.33910509999999999</v>
      </c>
      <c r="C36" s="1"/>
    </row>
    <row r="37" spans="2:7" x14ac:dyDescent="0.3">
      <c r="B37" s="6">
        <v>-0.25778030000000002</v>
      </c>
      <c r="C37" s="1"/>
    </row>
    <row r="38" spans="2:7" x14ac:dyDescent="0.3">
      <c r="B38" s="6">
        <v>-0.43498490000000001</v>
      </c>
      <c r="C38" s="1"/>
    </row>
    <row r="39" spans="2:7" x14ac:dyDescent="0.3">
      <c r="B39" s="6">
        <v>0.2214419</v>
      </c>
      <c r="C39" s="1"/>
    </row>
    <row r="40" spans="2:7" x14ac:dyDescent="0.3">
      <c r="B40" s="6">
        <v>0.6512675</v>
      </c>
      <c r="C40" s="1"/>
    </row>
    <row r="41" spans="2:7" x14ac:dyDescent="0.3">
      <c r="B41" s="6">
        <v>0.53633470000000005</v>
      </c>
      <c r="C41" s="1"/>
    </row>
    <row r="42" spans="2:7" x14ac:dyDescent="0.3">
      <c r="B42" s="6">
        <v>0.80052599999999996</v>
      </c>
      <c r="C42" s="1"/>
    </row>
    <row r="43" spans="2:7" x14ac:dyDescent="0.3">
      <c r="B43" s="6">
        <v>0.49170170000000002</v>
      </c>
      <c r="C43" s="1"/>
    </row>
    <row r="44" spans="2:7" x14ac:dyDescent="0.3">
      <c r="B44" s="6">
        <v>0.25394719999999998</v>
      </c>
      <c r="C44" s="1"/>
    </row>
    <row r="45" spans="2:7" x14ac:dyDescent="0.3">
      <c r="B45" s="6">
        <v>0.68153319999999995</v>
      </c>
      <c r="C45" s="1"/>
    </row>
    <row r="46" spans="2:7" x14ac:dyDescent="0.3">
      <c r="B46" s="1"/>
      <c r="C46" s="1"/>
    </row>
    <row r="47" spans="2:7" x14ac:dyDescent="0.3">
      <c r="B47" s="1"/>
      <c r="C47" s="1"/>
    </row>
    <row r="48" spans="2:7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D12A-4AE5-4D93-8CDA-963B9D22BBD2}">
  <dimension ref="B1:I79"/>
  <sheetViews>
    <sheetView workbookViewId="0">
      <selection activeCell="B1" sqref="B1:B2"/>
    </sheetView>
  </sheetViews>
  <sheetFormatPr defaultRowHeight="14.4" x14ac:dyDescent="0.3"/>
  <cols>
    <col min="2" max="2" width="14.77734375" customWidth="1"/>
    <col min="3" max="3" width="11.21875" bestFit="1" customWidth="1"/>
    <col min="5" max="5" width="14.77734375" customWidth="1"/>
    <col min="7" max="7" width="14.77734375" customWidth="1"/>
  </cols>
  <sheetData>
    <row r="1" spans="2:9" x14ac:dyDescent="0.3">
      <c r="B1" s="8" t="s">
        <v>0</v>
      </c>
      <c r="G1" s="8" t="s">
        <v>0</v>
      </c>
    </row>
    <row r="2" spans="2:9" x14ac:dyDescent="0.3">
      <c r="B2" s="8" t="s">
        <v>5</v>
      </c>
      <c r="D2" s="8" t="s">
        <v>1</v>
      </c>
      <c r="E2" s="5">
        <f>STDEV(B3:B48)</f>
        <v>3.863695856381069</v>
      </c>
      <c r="G2" s="8" t="s">
        <v>5</v>
      </c>
      <c r="I2" s="8" t="s">
        <v>2</v>
      </c>
    </row>
    <row r="3" spans="2:9" x14ac:dyDescent="0.3">
      <c r="B3" s="6">
        <v>0.94409370000000004</v>
      </c>
      <c r="C3" s="1"/>
      <c r="D3" s="8" t="s">
        <v>2</v>
      </c>
      <c r="E3" s="6">
        <f>AVERAGE(B3:B48)</f>
        <v>0.27836327489130436</v>
      </c>
      <c r="G3" s="5">
        <f>IF(AND(B3&gt;=-3.58533,B3&lt;=4.142059),B3,0)</f>
        <v>0.94409370000000004</v>
      </c>
      <c r="I3" s="5">
        <f>AVERAGE(G3:G41)</f>
        <v>0.24339558064102557</v>
      </c>
    </row>
    <row r="4" spans="2:9" x14ac:dyDescent="0.3">
      <c r="B4" s="6">
        <v>4.121264</v>
      </c>
      <c r="C4" s="1"/>
      <c r="D4" s="8" t="s">
        <v>3</v>
      </c>
      <c r="E4" s="6">
        <f>E3+E2</f>
        <v>4.1420591312723731</v>
      </c>
      <c r="G4" s="5">
        <f t="shared" ref="G4:G10" si="0">IF(AND(B4&gt;=-3.58533,B4&lt;=4.142059),B4,0)</f>
        <v>4.121264</v>
      </c>
    </row>
    <row r="5" spans="2:9" x14ac:dyDescent="0.3">
      <c r="B5" s="6">
        <v>2.244478</v>
      </c>
      <c r="C5" s="1"/>
      <c r="D5" s="8" t="s">
        <v>4</v>
      </c>
      <c r="E5" s="6">
        <f>E3-E2</f>
        <v>-3.5853325814897645</v>
      </c>
      <c r="G5" s="5">
        <f t="shared" si="0"/>
        <v>2.244478</v>
      </c>
    </row>
    <row r="6" spans="2:9" x14ac:dyDescent="0.3">
      <c r="B6" s="6">
        <v>-1.0442940000000001</v>
      </c>
      <c r="C6" s="1"/>
      <c r="G6" s="5">
        <f t="shared" si="0"/>
        <v>-1.0442940000000001</v>
      </c>
    </row>
    <row r="7" spans="2:9" x14ac:dyDescent="0.3">
      <c r="B7" s="6">
        <v>-3.0464250000000002</v>
      </c>
      <c r="C7" s="1"/>
      <c r="G7" s="5">
        <f t="shared" si="0"/>
        <v>-3.0464250000000002</v>
      </c>
    </row>
    <row r="8" spans="2:9" x14ac:dyDescent="0.3">
      <c r="B8" s="6">
        <v>-2.9945759999999999</v>
      </c>
      <c r="C8" s="1"/>
      <c r="G8" s="5">
        <f t="shared" si="0"/>
        <v>-2.9945759999999999</v>
      </c>
    </row>
    <row r="9" spans="2:9" x14ac:dyDescent="0.3">
      <c r="B9" s="6">
        <v>-1.3324050000000001</v>
      </c>
      <c r="C9" s="1"/>
      <c r="G9" s="5">
        <f t="shared" si="0"/>
        <v>-1.3324050000000001</v>
      </c>
    </row>
    <row r="10" spans="2:9" x14ac:dyDescent="0.3">
      <c r="B10" s="6">
        <v>2.4057569999999999</v>
      </c>
      <c r="C10" s="1"/>
      <c r="G10" s="5">
        <f t="shared" si="0"/>
        <v>2.4057569999999999</v>
      </c>
    </row>
    <row r="11" spans="2:9" x14ac:dyDescent="0.3">
      <c r="B11" s="6">
        <v>4.3060960000000001</v>
      </c>
      <c r="C11" s="1"/>
      <c r="G11" s="5">
        <f t="shared" ref="G11:G21" si="1">IF(AND(B12&gt;=-3.58533,B12&lt;=4.142059),B12,0)</f>
        <v>1.017833</v>
      </c>
    </row>
    <row r="12" spans="2:9" x14ac:dyDescent="0.3">
      <c r="B12" s="6">
        <v>1.017833</v>
      </c>
      <c r="C12" s="1"/>
      <c r="G12" s="5">
        <f t="shared" si="1"/>
        <v>0.54170790000000002</v>
      </c>
    </row>
    <row r="13" spans="2:9" x14ac:dyDescent="0.3">
      <c r="B13" s="6">
        <v>0.54170790000000002</v>
      </c>
      <c r="C13" s="1"/>
      <c r="G13" s="5">
        <f t="shared" si="1"/>
        <v>-3.5433460000000001</v>
      </c>
    </row>
    <row r="14" spans="2:9" x14ac:dyDescent="0.3">
      <c r="B14" s="6">
        <v>-3.5433460000000001</v>
      </c>
      <c r="C14" s="1"/>
      <c r="G14" s="5">
        <f t="shared" si="1"/>
        <v>0.94248520000000002</v>
      </c>
    </row>
    <row r="15" spans="2:9" x14ac:dyDescent="0.3">
      <c r="B15" s="6">
        <v>0.94248520000000002</v>
      </c>
      <c r="C15" s="1"/>
      <c r="G15" s="5">
        <f t="shared" si="1"/>
        <v>2.9911089999999998</v>
      </c>
    </row>
    <row r="16" spans="2:9" x14ac:dyDescent="0.3">
      <c r="B16" s="6">
        <v>2.9911089999999998</v>
      </c>
      <c r="C16" s="1"/>
      <c r="G16" s="5">
        <f t="shared" si="1"/>
        <v>1.6028500000000001</v>
      </c>
    </row>
    <row r="17" spans="2:7" x14ac:dyDescent="0.3">
      <c r="B17" s="6">
        <v>1.6028500000000001</v>
      </c>
      <c r="C17" s="1"/>
      <c r="G17" s="5">
        <f t="shared" si="1"/>
        <v>-2.2932329999999999</v>
      </c>
    </row>
    <row r="18" spans="2:7" x14ac:dyDescent="0.3">
      <c r="B18" s="6">
        <v>-2.2932329999999999</v>
      </c>
      <c r="C18" s="1"/>
      <c r="G18" s="5">
        <f t="shared" si="1"/>
        <v>0.96933749999999996</v>
      </c>
    </row>
    <row r="19" spans="2:7" x14ac:dyDescent="0.3">
      <c r="B19" s="6">
        <v>0.96933749999999996</v>
      </c>
      <c r="C19" s="1"/>
      <c r="G19" s="5">
        <f t="shared" si="1"/>
        <v>-3.3871319999999998</v>
      </c>
    </row>
    <row r="20" spans="2:7" x14ac:dyDescent="0.3">
      <c r="B20" s="6">
        <v>-3.3871319999999998</v>
      </c>
      <c r="C20" s="1"/>
      <c r="G20" s="5">
        <f t="shared" si="1"/>
        <v>-0.55368119999999998</v>
      </c>
    </row>
    <row r="21" spans="2:7" x14ac:dyDescent="0.3">
      <c r="B21" s="6">
        <v>-0.55368119999999998</v>
      </c>
      <c r="C21" s="1"/>
      <c r="G21" s="5">
        <f t="shared" si="1"/>
        <v>1.584166</v>
      </c>
    </row>
    <row r="22" spans="2:7" x14ac:dyDescent="0.3">
      <c r="B22" s="6">
        <v>1.584166</v>
      </c>
      <c r="C22" s="1"/>
      <c r="G22" s="5">
        <f>IF(AND(B24&gt;=-3.58533,B24&lt;=4.142059),B24,0)</f>
        <v>1.6844950000000001</v>
      </c>
    </row>
    <row r="23" spans="2:7" x14ac:dyDescent="0.3">
      <c r="B23" s="6">
        <v>-11.328279999999999</v>
      </c>
      <c r="C23" s="1"/>
      <c r="G23" s="5">
        <f t="shared" ref="G23:G32" si="2">IF(AND(B28&gt;=-3.58533,B28&lt;=4.142059),B28,0)</f>
        <v>-0.13491130000000001</v>
      </c>
    </row>
    <row r="24" spans="2:7" x14ac:dyDescent="0.3">
      <c r="B24" s="6">
        <v>1.6844950000000001</v>
      </c>
      <c r="C24" s="1"/>
      <c r="G24" s="5">
        <f t="shared" si="2"/>
        <v>-1.445834E-2</v>
      </c>
    </row>
    <row r="25" spans="2:7" x14ac:dyDescent="0.3">
      <c r="B25" s="6">
        <v>12.87702</v>
      </c>
      <c r="C25" s="1"/>
      <c r="G25" s="5">
        <f t="shared" si="2"/>
        <v>-0.1112286</v>
      </c>
    </row>
    <row r="26" spans="2:7" x14ac:dyDescent="0.3">
      <c r="B26" s="6">
        <v>8.7345550000000003</v>
      </c>
      <c r="C26" s="1"/>
      <c r="G26" s="5">
        <f t="shared" si="2"/>
        <v>1.4799580000000001</v>
      </c>
    </row>
    <row r="27" spans="2:7" x14ac:dyDescent="0.3">
      <c r="B27" s="6">
        <v>-9.8042949999999998</v>
      </c>
      <c r="C27" s="1"/>
      <c r="G27" s="5">
        <f t="shared" si="2"/>
        <v>1.9180170000000001</v>
      </c>
    </row>
    <row r="28" spans="2:7" x14ac:dyDescent="0.3">
      <c r="B28" s="6">
        <v>-0.13491130000000001</v>
      </c>
      <c r="C28" s="1"/>
      <c r="G28" s="5">
        <f t="shared" si="2"/>
        <v>-0.1938395</v>
      </c>
    </row>
    <row r="29" spans="2:7" x14ac:dyDescent="0.3">
      <c r="B29" s="6">
        <v>-1.445834E-2</v>
      </c>
      <c r="C29" s="1"/>
      <c r="G29" s="5">
        <f t="shared" si="2"/>
        <v>-1.1848030000000001</v>
      </c>
    </row>
    <row r="30" spans="2:7" x14ac:dyDescent="0.3">
      <c r="B30" s="6">
        <v>-0.1112286</v>
      </c>
      <c r="C30" s="1"/>
      <c r="G30" s="5">
        <f t="shared" si="2"/>
        <v>1.7579370000000001</v>
      </c>
    </row>
    <row r="31" spans="2:7" x14ac:dyDescent="0.3">
      <c r="B31" s="6">
        <v>1.4799580000000001</v>
      </c>
      <c r="C31" s="1"/>
      <c r="G31" s="5">
        <f t="shared" si="2"/>
        <v>2.9673159999999998</v>
      </c>
    </row>
    <row r="32" spans="2:7" x14ac:dyDescent="0.3">
      <c r="B32" s="6">
        <v>1.9180170000000001</v>
      </c>
      <c r="C32" s="1"/>
      <c r="G32" s="5">
        <f t="shared" si="2"/>
        <v>-0.3543984</v>
      </c>
    </row>
    <row r="33" spans="2:7" x14ac:dyDescent="0.3">
      <c r="B33" s="6">
        <v>-0.1938395</v>
      </c>
      <c r="C33" s="1"/>
      <c r="G33" s="5">
        <f>IF(AND(B39&gt;=-3.58533,B39&lt;=4.142059),B39,0)</f>
        <v>-2.5071439999999998</v>
      </c>
    </row>
    <row r="34" spans="2:7" x14ac:dyDescent="0.3">
      <c r="B34" s="6">
        <v>-1.1848030000000001</v>
      </c>
      <c r="C34" s="1"/>
      <c r="G34" s="5">
        <f>IF(AND(B40&gt;=-3.58533,B40&lt;=4.142059),B40,0)</f>
        <v>2.7244989999999998</v>
      </c>
    </row>
    <row r="35" spans="2:7" x14ac:dyDescent="0.3">
      <c r="B35" s="6">
        <v>1.7579370000000001</v>
      </c>
      <c r="C35" s="1"/>
      <c r="G35" s="5">
        <f t="shared" ref="G35:G41" si="3">IF(AND(B42&gt;=-3.58533,B42&lt;=4.142059),B42,0)</f>
        <v>0.1127351</v>
      </c>
    </row>
    <row r="36" spans="2:7" x14ac:dyDescent="0.3">
      <c r="B36" s="6">
        <v>2.9673159999999998</v>
      </c>
      <c r="C36" s="1"/>
      <c r="G36" s="5">
        <f t="shared" si="3"/>
        <v>0.15384</v>
      </c>
    </row>
    <row r="37" spans="2:7" x14ac:dyDescent="0.3">
      <c r="B37" s="6">
        <v>-0.3543984</v>
      </c>
      <c r="C37" s="1"/>
      <c r="G37" s="5">
        <f t="shared" si="3"/>
        <v>-0.23298679999999999</v>
      </c>
    </row>
    <row r="38" spans="2:7" x14ac:dyDescent="0.3">
      <c r="B38" s="6">
        <v>-6.0524339999999999</v>
      </c>
      <c r="C38" s="1"/>
      <c r="G38" s="5">
        <f t="shared" si="3"/>
        <v>8.9358220000000002E-2</v>
      </c>
    </row>
    <row r="39" spans="2:7" x14ac:dyDescent="0.3">
      <c r="B39" s="6">
        <v>-2.5071439999999998</v>
      </c>
      <c r="C39" s="1"/>
      <c r="G39" s="5">
        <f t="shared" si="3"/>
        <v>3.1847050000000002E-2</v>
      </c>
    </row>
    <row r="40" spans="2:7" x14ac:dyDescent="0.3">
      <c r="B40" s="6">
        <v>2.7244989999999998</v>
      </c>
      <c r="C40" s="1"/>
      <c r="G40" s="5">
        <f t="shared" si="3"/>
        <v>0.14022480000000001</v>
      </c>
    </row>
    <row r="41" spans="2:7" x14ac:dyDescent="0.3">
      <c r="B41" s="6">
        <v>4.5796210000000004</v>
      </c>
      <c r="C41" s="1"/>
      <c r="G41" s="5">
        <f t="shared" si="3"/>
        <v>-4.0186850000000001E-3</v>
      </c>
    </row>
    <row r="42" spans="2:7" x14ac:dyDescent="0.3">
      <c r="B42" s="6">
        <v>0.1127351</v>
      </c>
      <c r="C42" s="1"/>
    </row>
    <row r="43" spans="2:7" x14ac:dyDescent="0.3">
      <c r="B43" s="6">
        <v>0.15384</v>
      </c>
      <c r="C43" s="1"/>
    </row>
    <row r="44" spans="2:7" x14ac:dyDescent="0.3">
      <c r="B44" s="6">
        <v>-0.23298679999999999</v>
      </c>
      <c r="C44" s="1"/>
    </row>
    <row r="45" spans="2:7" x14ac:dyDescent="0.3">
      <c r="B45" s="6">
        <v>8.9358220000000002E-2</v>
      </c>
      <c r="C45" s="1"/>
    </row>
    <row r="46" spans="2:7" x14ac:dyDescent="0.3">
      <c r="B46" s="6">
        <v>3.1847050000000002E-2</v>
      </c>
      <c r="C46" s="1"/>
    </row>
    <row r="47" spans="2:7" x14ac:dyDescent="0.3">
      <c r="B47" s="6">
        <v>0.14022480000000001</v>
      </c>
      <c r="C47" s="1"/>
    </row>
    <row r="48" spans="2:7" x14ac:dyDescent="0.3">
      <c r="B48" s="6">
        <v>-4.0186850000000001E-3</v>
      </c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9734-FFDC-4A0E-A996-44A7B19D8730}">
  <dimension ref="B1:I79"/>
  <sheetViews>
    <sheetView workbookViewId="0">
      <selection activeCell="I2" activeCellId="4" sqref="B2 B1 D2:D5 G1:G2 I2"/>
    </sheetView>
  </sheetViews>
  <sheetFormatPr defaultRowHeight="14.4" x14ac:dyDescent="0.3"/>
  <cols>
    <col min="2" max="2" width="14.88671875" customWidth="1"/>
    <col min="3" max="3" width="11.21875" bestFit="1" customWidth="1"/>
    <col min="5" max="5" width="14.77734375" customWidth="1"/>
    <col min="7" max="7" width="14.88671875" customWidth="1"/>
    <col min="9" max="9" width="14.88671875" customWidth="1"/>
  </cols>
  <sheetData>
    <row r="1" spans="2:9" x14ac:dyDescent="0.3">
      <c r="B1" s="8" t="s">
        <v>0</v>
      </c>
      <c r="G1" s="8" t="s">
        <v>0</v>
      </c>
    </row>
    <row r="2" spans="2:9" x14ac:dyDescent="0.3">
      <c r="B2" s="8" t="s">
        <v>5</v>
      </c>
      <c r="D2" s="8" t="s">
        <v>1</v>
      </c>
      <c r="E2" s="5">
        <f>STDEV(B3:B39)</f>
        <v>1.8512236452299395</v>
      </c>
      <c r="G2" s="8" t="s">
        <v>5</v>
      </c>
      <c r="I2" s="8" t="s">
        <v>2</v>
      </c>
    </row>
    <row r="3" spans="2:9" x14ac:dyDescent="0.3">
      <c r="B3" s="6">
        <v>4.4214789999999997</v>
      </c>
      <c r="C3" s="1"/>
      <c r="D3" s="8" t="s">
        <v>2</v>
      </c>
      <c r="E3" s="6">
        <f>AVERAGE(B3:B39)</f>
        <v>0.35082154378378383</v>
      </c>
      <c r="G3" s="5">
        <f t="shared" ref="G3:G11" si="0">IF(AND(B4&gt;=-1.500402,B4&lt;=2.202045),B4,0)</f>
        <v>2.11599</v>
      </c>
      <c r="I3" s="5">
        <f>AVERAGE(G3:G32)</f>
        <v>0.29317423733333331</v>
      </c>
    </row>
    <row r="4" spans="2:9" x14ac:dyDescent="0.3">
      <c r="B4" s="6">
        <v>2.11599</v>
      </c>
      <c r="C4" s="1"/>
      <c r="D4" s="8" t="s">
        <v>3</v>
      </c>
      <c r="E4" s="6">
        <f>E3+E2</f>
        <v>2.2020451890137234</v>
      </c>
      <c r="G4" s="5">
        <f t="shared" si="0"/>
        <v>-0.81014839999999999</v>
      </c>
    </row>
    <row r="5" spans="2:9" x14ac:dyDescent="0.3">
      <c r="B5" s="6">
        <v>-0.81014839999999999</v>
      </c>
      <c r="C5" s="1"/>
      <c r="D5" s="8" t="s">
        <v>4</v>
      </c>
      <c r="E5" s="6">
        <f>E3-E2</f>
        <v>-1.5004021014461557</v>
      </c>
      <c r="G5" s="5">
        <f t="shared" si="0"/>
        <v>-8.882748E-2</v>
      </c>
    </row>
    <row r="6" spans="2:9" x14ac:dyDescent="0.3">
      <c r="B6" s="6">
        <v>-8.882748E-2</v>
      </c>
      <c r="C6" s="1"/>
      <c r="G6" s="5">
        <f t="shared" si="0"/>
        <v>-0.1222324</v>
      </c>
    </row>
    <row r="7" spans="2:9" x14ac:dyDescent="0.3">
      <c r="B7" s="6">
        <v>-0.1222324</v>
      </c>
      <c r="C7" s="1"/>
      <c r="G7" s="5">
        <f t="shared" si="0"/>
        <v>-0.70235190000000003</v>
      </c>
    </row>
    <row r="8" spans="2:9" x14ac:dyDescent="0.3">
      <c r="B8" s="6">
        <v>-0.70235190000000003</v>
      </c>
      <c r="C8" s="1"/>
      <c r="G8" s="5">
        <f t="shared" si="0"/>
        <v>0.17935970000000001</v>
      </c>
    </row>
    <row r="9" spans="2:9" x14ac:dyDescent="0.3">
      <c r="B9" s="6">
        <v>0.17935970000000001</v>
      </c>
      <c r="C9" s="1"/>
      <c r="G9" s="5">
        <f t="shared" si="0"/>
        <v>1.4443649999999999</v>
      </c>
    </row>
    <row r="10" spans="2:9" x14ac:dyDescent="0.3">
      <c r="B10" s="6">
        <v>1.4443649999999999</v>
      </c>
      <c r="C10" s="1"/>
      <c r="G10" s="5">
        <f t="shared" si="0"/>
        <v>1.2220390000000001</v>
      </c>
    </row>
    <row r="11" spans="2:9" x14ac:dyDescent="0.3">
      <c r="B11" s="6">
        <v>1.2220390000000001</v>
      </c>
      <c r="C11" s="1"/>
      <c r="G11" s="5">
        <f t="shared" si="0"/>
        <v>0.37474439999999998</v>
      </c>
    </row>
    <row r="12" spans="2:9" x14ac:dyDescent="0.3">
      <c r="B12" s="6">
        <v>0.37474439999999998</v>
      </c>
      <c r="C12" s="1"/>
      <c r="G12" s="5">
        <f>IF(AND(B15&gt;=-1.500402,B15&lt;=2.202045),B15,0)</f>
        <v>1.5311630000000001</v>
      </c>
    </row>
    <row r="13" spans="2:9" x14ac:dyDescent="0.3">
      <c r="B13" s="6">
        <v>-4.7451470000000002</v>
      </c>
      <c r="C13" s="1"/>
      <c r="G13" s="5">
        <f t="shared" ref="G13:G23" si="1">IF(AND(B17&gt;=-1.500402,B17&lt;=2.202045),B17,0)</f>
        <v>0.6210504</v>
      </c>
    </row>
    <row r="14" spans="2:9" x14ac:dyDescent="0.3">
      <c r="B14" s="6">
        <v>-3.5080499999999999</v>
      </c>
      <c r="C14" s="1"/>
      <c r="G14" s="5">
        <f t="shared" si="1"/>
        <v>-0.63552839999999999</v>
      </c>
    </row>
    <row r="15" spans="2:9" x14ac:dyDescent="0.3">
      <c r="B15" s="6">
        <v>1.5311630000000001</v>
      </c>
      <c r="C15" s="1"/>
      <c r="G15" s="5">
        <f t="shared" si="1"/>
        <v>-0.47463490000000003</v>
      </c>
    </row>
    <row r="16" spans="2:9" x14ac:dyDescent="0.3">
      <c r="B16" s="6">
        <v>5.6488290000000001</v>
      </c>
      <c r="C16" s="1"/>
      <c r="G16" s="5">
        <f t="shared" si="1"/>
        <v>-0.5796808</v>
      </c>
    </row>
    <row r="17" spans="2:7" x14ac:dyDescent="0.3">
      <c r="B17" s="6">
        <v>0.6210504</v>
      </c>
      <c r="C17" s="1"/>
      <c r="G17" s="5">
        <f t="shared" si="1"/>
        <v>0.38570840000000001</v>
      </c>
    </row>
    <row r="18" spans="2:7" x14ac:dyDescent="0.3">
      <c r="B18" s="6">
        <v>-0.63552839999999999</v>
      </c>
      <c r="C18" s="1"/>
      <c r="G18" s="5">
        <f t="shared" si="1"/>
        <v>0.49289519999999998</v>
      </c>
    </row>
    <row r="19" spans="2:7" x14ac:dyDescent="0.3">
      <c r="B19" s="6">
        <v>-0.47463490000000003</v>
      </c>
      <c r="C19" s="1"/>
      <c r="G19" s="5">
        <f t="shared" si="1"/>
        <v>0.49844640000000001</v>
      </c>
    </row>
    <row r="20" spans="2:7" x14ac:dyDescent="0.3">
      <c r="B20" s="6">
        <v>-0.5796808</v>
      </c>
      <c r="C20" s="1"/>
      <c r="G20" s="5">
        <f t="shared" si="1"/>
        <v>5.2946439999999997E-2</v>
      </c>
    </row>
    <row r="21" spans="2:7" x14ac:dyDescent="0.3">
      <c r="B21" s="6">
        <v>0.38570840000000001</v>
      </c>
      <c r="C21" s="1"/>
      <c r="G21" s="5">
        <f t="shared" si="1"/>
        <v>0.45781650000000002</v>
      </c>
    </row>
    <row r="22" spans="2:7" x14ac:dyDescent="0.3">
      <c r="B22" s="6">
        <v>0.49289519999999998</v>
      </c>
      <c r="C22" s="1"/>
      <c r="G22" s="5">
        <f t="shared" si="1"/>
        <v>0.4985386</v>
      </c>
    </row>
    <row r="23" spans="2:7" x14ac:dyDescent="0.3">
      <c r="B23" s="6">
        <v>0.49844640000000001</v>
      </c>
      <c r="C23" s="1"/>
      <c r="G23" s="5">
        <f t="shared" si="1"/>
        <v>1.6705080000000001</v>
      </c>
    </row>
    <row r="24" spans="2:7" x14ac:dyDescent="0.3">
      <c r="B24" s="6">
        <v>5.2946439999999997E-2</v>
      </c>
      <c r="C24" s="1"/>
      <c r="G24" s="5">
        <f>IF(AND(B29&gt;=-1.500402,B29&lt;=2.202045),B29,0)</f>
        <v>-8.3854159999999997E-2</v>
      </c>
    </row>
    <row r="25" spans="2:7" x14ac:dyDescent="0.3">
      <c r="B25" s="6">
        <v>0.45781650000000002</v>
      </c>
      <c r="C25" s="1"/>
      <c r="G25" s="5">
        <f>IF(AND(B30&gt;=-1.500402,B30&lt;=2.202045),B30,0)</f>
        <v>-1.4659990000000001</v>
      </c>
    </row>
    <row r="26" spans="2:7" x14ac:dyDescent="0.3">
      <c r="B26" s="6">
        <v>0.4985386</v>
      </c>
      <c r="C26" s="1"/>
      <c r="G26" s="5">
        <f>IF(AND(B32&gt;=-1.500402,B32&lt;=2.202045),B32,0)</f>
        <v>-8.0228640000000004E-2</v>
      </c>
    </row>
    <row r="27" spans="2:7" x14ac:dyDescent="0.3">
      <c r="B27" s="6">
        <v>1.6705080000000001</v>
      </c>
      <c r="C27" s="1"/>
      <c r="G27" s="5">
        <f>IF(AND(B33&gt;=-1.500402,B33&lt;=2.202045),B33,0)</f>
        <v>0.29503479999999999</v>
      </c>
    </row>
    <row r="28" spans="2:7" x14ac:dyDescent="0.3">
      <c r="B28" s="6">
        <v>2.7497189999999998</v>
      </c>
      <c r="C28" s="1"/>
      <c r="G28" s="5">
        <f>IF(AND(B35&gt;=-1.500402,B35&lt;=2.202045),B35,0)</f>
        <v>0.89880559999999998</v>
      </c>
    </row>
    <row r="29" spans="2:7" x14ac:dyDescent="0.3">
      <c r="B29" s="6">
        <v>-8.3854159999999997E-2</v>
      </c>
      <c r="C29" s="1"/>
      <c r="G29" s="5">
        <f>IF(AND(B36&gt;=-1.500402,B36&lt;=2.202045),B36,0)</f>
        <v>0.1282884</v>
      </c>
    </row>
    <row r="30" spans="2:7" x14ac:dyDescent="0.3">
      <c r="B30" s="6">
        <v>-1.4659990000000001</v>
      </c>
      <c r="C30" s="1"/>
      <c r="G30" s="5">
        <f>IF(AND(B37&gt;=-1.500402,B37&lt;=2.202045),B37,0)</f>
        <v>-6.0550640000000003E-2</v>
      </c>
    </row>
    <row r="31" spans="2:7" x14ac:dyDescent="0.3">
      <c r="B31" s="6">
        <v>-2.779738</v>
      </c>
      <c r="C31" s="1"/>
      <c r="G31" s="5">
        <f>IF(AND(B38&gt;=-1.500402,B38&lt;=2.202045),B38,0)</f>
        <v>0.45349899999999999</v>
      </c>
    </row>
    <row r="32" spans="2:7" x14ac:dyDescent="0.3">
      <c r="B32" s="6">
        <v>-8.0228640000000004E-2</v>
      </c>
      <c r="C32" s="1"/>
      <c r="G32" s="5">
        <f>IF(AND(B39&gt;=-1.500402,B39&lt;=2.202045),B39,0)</f>
        <v>0.57806500000000005</v>
      </c>
    </row>
    <row r="33" spans="2:3" x14ac:dyDescent="0.3">
      <c r="B33" s="6">
        <v>0.29503479999999999</v>
      </c>
      <c r="C33" s="1"/>
    </row>
    <row r="34" spans="2:3" x14ac:dyDescent="0.3">
      <c r="B34" s="6">
        <v>2.3980779999999999</v>
      </c>
      <c r="C34" s="1"/>
    </row>
    <row r="35" spans="2:3" x14ac:dyDescent="0.3">
      <c r="B35" s="6">
        <v>0.89880559999999998</v>
      </c>
      <c r="C35" s="1"/>
    </row>
    <row r="36" spans="2:3" x14ac:dyDescent="0.3">
      <c r="B36" s="6">
        <v>0.1282884</v>
      </c>
      <c r="C36" s="1"/>
    </row>
    <row r="37" spans="2:3" x14ac:dyDescent="0.3">
      <c r="B37" s="6">
        <v>-6.0550640000000003E-2</v>
      </c>
      <c r="C37" s="1"/>
    </row>
    <row r="38" spans="2:3" x14ac:dyDescent="0.3">
      <c r="B38" s="6">
        <v>0.45349899999999999</v>
      </c>
      <c r="C38" s="1"/>
    </row>
    <row r="39" spans="2:3" x14ac:dyDescent="0.3">
      <c r="B39" s="6">
        <v>0.57806500000000005</v>
      </c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D03F-7867-4630-ADA0-A4018D577AEA}">
  <dimension ref="B1:I79"/>
  <sheetViews>
    <sheetView zoomScaleNormal="100" workbookViewId="0">
      <selection activeCell="G1" sqref="G1"/>
    </sheetView>
  </sheetViews>
  <sheetFormatPr defaultRowHeight="14.4" x14ac:dyDescent="0.3"/>
  <cols>
    <col min="2" max="2" width="14.77734375" customWidth="1"/>
    <col min="3" max="3" width="11.21875" bestFit="1" customWidth="1"/>
    <col min="5" max="5" width="14.88671875" customWidth="1"/>
    <col min="7" max="7" width="14.88671875" customWidth="1"/>
    <col min="9" max="9" width="14.88671875" customWidth="1"/>
  </cols>
  <sheetData>
    <row r="1" spans="2:9" x14ac:dyDescent="0.3">
      <c r="B1" s="8" t="s">
        <v>6</v>
      </c>
      <c r="G1" s="8" t="s">
        <v>6</v>
      </c>
    </row>
    <row r="2" spans="2:9" x14ac:dyDescent="0.3">
      <c r="B2" s="8" t="s">
        <v>5</v>
      </c>
      <c r="D2" s="8" t="s">
        <v>1</v>
      </c>
      <c r="E2" s="5">
        <f>STDEV(B3:B29)</f>
        <v>0.52931020955930108</v>
      </c>
      <c r="G2" s="8" t="s">
        <v>5</v>
      </c>
      <c r="I2" s="8" t="s">
        <v>2</v>
      </c>
    </row>
    <row r="3" spans="2:9" x14ac:dyDescent="0.3">
      <c r="B3" s="6">
        <v>0.73800600000000005</v>
      </c>
      <c r="C3" s="1"/>
      <c r="D3" s="8" t="s">
        <v>2</v>
      </c>
      <c r="E3" s="6">
        <f>AVERAGE(B3:B29)</f>
        <v>0.97056559629629657</v>
      </c>
      <c r="G3" s="5">
        <f>IF(AND(B3&gt;=0.441255,B3&lt;=1.499876),B3,0)</f>
        <v>0.73800600000000005</v>
      </c>
      <c r="I3" s="5">
        <f>AVERAGE(G3:G20)</f>
        <v>0.93445708888888901</v>
      </c>
    </row>
    <row r="4" spans="2:9" x14ac:dyDescent="0.3">
      <c r="B4" s="6">
        <v>1.0091749999999999</v>
      </c>
      <c r="C4" s="1"/>
      <c r="D4" s="8" t="s">
        <v>3</v>
      </c>
      <c r="E4" s="6">
        <f>E3+E2</f>
        <v>1.4998758058555977</v>
      </c>
      <c r="G4" s="5">
        <f t="shared" ref="G4:G5" si="0">IF(AND(B4&gt;=0.441255,B4&lt;=1.499876),B4,0)</f>
        <v>1.0091749999999999</v>
      </c>
    </row>
    <row r="5" spans="2:9" x14ac:dyDescent="0.3">
      <c r="B5" s="6">
        <v>1.253897</v>
      </c>
      <c r="C5" s="1"/>
      <c r="D5" s="8" t="s">
        <v>4</v>
      </c>
      <c r="E5" s="6">
        <f>E3-E2</f>
        <v>0.44125538673699549</v>
      </c>
      <c r="G5" s="5">
        <f t="shared" si="0"/>
        <v>1.253897</v>
      </c>
    </row>
    <row r="6" spans="2:9" x14ac:dyDescent="0.3">
      <c r="B6" s="6">
        <v>1.71255</v>
      </c>
      <c r="C6" s="1"/>
      <c r="G6" s="5">
        <f>IF(AND(B7&gt;=0.441255,B7&lt;=1.499876),B7,0)</f>
        <v>1.4954590000000001</v>
      </c>
    </row>
    <row r="7" spans="2:9" x14ac:dyDescent="0.3">
      <c r="B7" s="6">
        <v>1.4954590000000001</v>
      </c>
      <c r="C7" s="1"/>
      <c r="G7" s="5">
        <f>IF(AND(B8&gt;=0.441255,B8&lt;=1.499876),B8,0)</f>
        <v>1.1586689999999999</v>
      </c>
    </row>
    <row r="8" spans="2:9" x14ac:dyDescent="0.3">
      <c r="B8" s="6">
        <v>1.1586689999999999</v>
      </c>
      <c r="C8" s="1"/>
      <c r="G8" s="5">
        <f>IF(AND(B9&gt;=0.441255,B9&lt;=1.499876),B9,0)</f>
        <v>0.56392819999999999</v>
      </c>
    </row>
    <row r="9" spans="2:9" x14ac:dyDescent="0.3">
      <c r="B9" s="6">
        <v>0.56392819999999999</v>
      </c>
      <c r="C9" s="1"/>
      <c r="G9" s="5">
        <f>IF(AND(B11&gt;=0.441255,B11&lt;=1.499876),B11,0)</f>
        <v>0.65960209999999997</v>
      </c>
    </row>
    <row r="10" spans="2:9" x14ac:dyDescent="0.3">
      <c r="B10" s="6">
        <v>0.43061319999999997</v>
      </c>
      <c r="C10" s="1"/>
      <c r="G10" s="5">
        <f>IF(AND(B12&gt;=0.441255,B12&lt;=1.499876),B12,0)</f>
        <v>0.7432744</v>
      </c>
    </row>
    <row r="11" spans="2:9" x14ac:dyDescent="0.3">
      <c r="B11" s="6">
        <v>0.65960209999999997</v>
      </c>
      <c r="C11" s="1"/>
      <c r="G11" s="5">
        <f>IF(AND(B13&gt;=0.441255,B13&lt;=1.499876),B13,0)</f>
        <v>1.0413190000000001</v>
      </c>
    </row>
    <row r="12" spans="2:9" x14ac:dyDescent="0.3">
      <c r="B12" s="6">
        <v>0.7432744</v>
      </c>
      <c r="C12" s="1"/>
      <c r="G12" s="5">
        <f>IF(AND(B14&gt;=0.441255,B14&lt;=1.499876),B14,0)</f>
        <v>1.1132690000000001</v>
      </c>
    </row>
    <row r="13" spans="2:9" x14ac:dyDescent="0.3">
      <c r="B13" s="6">
        <v>1.0413190000000001</v>
      </c>
      <c r="C13" s="1"/>
      <c r="G13" s="5">
        <f>IF(AND(B16&gt;=0.441255,B16&lt;=1.499876),B16,0)</f>
        <v>1.309186</v>
      </c>
    </row>
    <row r="14" spans="2:9" x14ac:dyDescent="0.3">
      <c r="B14" s="6">
        <v>1.1132690000000001</v>
      </c>
      <c r="C14" s="1"/>
      <c r="G14" s="5">
        <f>IF(AND(B17&gt;=0.441255,B17&lt;=1.499876),B17,0)</f>
        <v>0.87567159999999999</v>
      </c>
    </row>
    <row r="15" spans="2:9" x14ac:dyDescent="0.3">
      <c r="B15" s="6">
        <v>1.702664</v>
      </c>
      <c r="C15" s="1"/>
      <c r="G15" s="5">
        <f>IF(AND(B18&gt;=0.441255,B18&lt;=1.499876),B18,0)</f>
        <v>0.58125590000000005</v>
      </c>
    </row>
    <row r="16" spans="2:9" x14ac:dyDescent="0.3">
      <c r="B16" s="6">
        <v>1.309186</v>
      </c>
      <c r="C16" s="1"/>
      <c r="G16" s="5">
        <f>IF(AND(B19&gt;=0.441255,B19&lt;=1.499876),B19,0)</f>
        <v>1.106967</v>
      </c>
    </row>
    <row r="17" spans="2:7" x14ac:dyDescent="0.3">
      <c r="B17" s="6">
        <v>0.87567159999999999</v>
      </c>
      <c r="C17" s="1"/>
      <c r="G17" s="5">
        <f>IF(AND(B24&gt;=0.441255,B24&lt;=1.499876),B24,0)</f>
        <v>0.69421040000000001</v>
      </c>
    </row>
    <row r="18" spans="2:7" x14ac:dyDescent="0.3">
      <c r="B18" s="6">
        <v>0.58125590000000005</v>
      </c>
      <c r="C18" s="1"/>
      <c r="G18" s="5">
        <f>IF(AND(B26&gt;=0.441255,B26&lt;=1.499876),B26,0)</f>
        <v>0.76755419999999996</v>
      </c>
    </row>
    <row r="19" spans="2:7" x14ac:dyDescent="0.3">
      <c r="B19" s="6">
        <v>1.106967</v>
      </c>
      <c r="C19" s="1"/>
      <c r="G19" s="5">
        <f>IF(AND(B27&gt;=0.441255,B27&lt;=1.499876),B27,0)</f>
        <v>1.1783459999999999</v>
      </c>
    </row>
    <row r="20" spans="2:7" x14ac:dyDescent="0.3">
      <c r="B20" s="6">
        <v>1.690223</v>
      </c>
      <c r="C20" s="1"/>
      <c r="G20" s="5">
        <f>IF(AND(B29&gt;=0.441255,B29&lt;=1.499876),B29,0)</f>
        <v>0.53043779999999996</v>
      </c>
    </row>
    <row r="21" spans="2:7" x14ac:dyDescent="0.3">
      <c r="B21" s="6">
        <v>1.6051679999999999</v>
      </c>
      <c r="C21" s="1"/>
    </row>
    <row r="22" spans="2:7" x14ac:dyDescent="0.3">
      <c r="B22" s="6">
        <v>0.28193099999999999</v>
      </c>
      <c r="C22" s="1"/>
    </row>
    <row r="23" spans="2:7" x14ac:dyDescent="0.3">
      <c r="B23" s="6">
        <v>-0.30709730000000002</v>
      </c>
      <c r="C23" s="1"/>
    </row>
    <row r="24" spans="2:7" x14ac:dyDescent="0.3">
      <c r="B24" s="6">
        <v>0.69421040000000001</v>
      </c>
      <c r="C24" s="1"/>
    </row>
    <row r="25" spans="2:7" x14ac:dyDescent="0.3">
      <c r="B25" s="6">
        <v>0.30047160000000001</v>
      </c>
      <c r="C25" s="1"/>
    </row>
    <row r="26" spans="2:7" x14ac:dyDescent="0.3">
      <c r="B26" s="6">
        <v>0.76755419999999996</v>
      </c>
      <c r="C26" s="1"/>
    </row>
    <row r="27" spans="2:7" x14ac:dyDescent="0.3">
      <c r="B27" s="6">
        <v>1.1783459999999999</v>
      </c>
      <c r="C27" s="1"/>
    </row>
    <row r="28" spans="2:7" x14ac:dyDescent="0.3">
      <c r="B28" s="6">
        <v>1.96852</v>
      </c>
      <c r="C28" s="1"/>
    </row>
    <row r="29" spans="2:7" x14ac:dyDescent="0.3">
      <c r="B29" s="6">
        <v>0.53043779999999996</v>
      </c>
      <c r="C29" s="1"/>
    </row>
    <row r="30" spans="2:7" x14ac:dyDescent="0.3">
      <c r="B30" s="1"/>
      <c r="C30" s="1"/>
    </row>
    <row r="31" spans="2:7" x14ac:dyDescent="0.3">
      <c r="B31" s="1"/>
      <c r="C31" s="1"/>
    </row>
    <row r="32" spans="2:7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F0BF-6D55-4D89-80FE-204BB87BDE23}">
  <dimension ref="B1:I79"/>
  <sheetViews>
    <sheetView zoomScaleNormal="100" workbookViewId="0">
      <selection activeCell="G1" sqref="G1"/>
    </sheetView>
  </sheetViews>
  <sheetFormatPr defaultRowHeight="14.4" x14ac:dyDescent="0.3"/>
  <cols>
    <col min="2" max="2" width="14.6640625" customWidth="1"/>
    <col min="3" max="3" width="11.21875" bestFit="1" customWidth="1"/>
    <col min="5" max="5" width="14.77734375" customWidth="1"/>
    <col min="7" max="7" width="14.6640625" customWidth="1"/>
    <col min="9" max="9" width="14.77734375" customWidth="1"/>
  </cols>
  <sheetData>
    <row r="1" spans="2:9" x14ac:dyDescent="0.3">
      <c r="B1" s="8" t="s">
        <v>6</v>
      </c>
      <c r="G1" s="8" t="s">
        <v>6</v>
      </c>
    </row>
    <row r="2" spans="2:9" x14ac:dyDescent="0.3">
      <c r="B2" s="8" t="s">
        <v>5</v>
      </c>
      <c r="D2" s="8" t="s">
        <v>1</v>
      </c>
      <c r="E2" s="10">
        <f>STDEV(B3:B31)</f>
        <v>1.9449430934282697</v>
      </c>
      <c r="G2" s="8" t="s">
        <v>5</v>
      </c>
      <c r="I2" s="8" t="s">
        <v>2</v>
      </c>
    </row>
    <row r="3" spans="2:9" x14ac:dyDescent="0.3">
      <c r="B3" s="11">
        <v>1.5751630000000001</v>
      </c>
      <c r="C3" s="1"/>
      <c r="D3" s="8" t="s">
        <v>2</v>
      </c>
      <c r="E3" s="11">
        <f>AVERAGE(B3:B31)</f>
        <v>0.67176342655172427</v>
      </c>
      <c r="G3" s="10">
        <f>IF(AND(B3&gt;=-1.27318,B3&lt;=2.616707),B3,0)</f>
        <v>1.5751630000000001</v>
      </c>
      <c r="I3" s="10">
        <f>AVERAGE(G3:G28)</f>
        <v>0.72512555269230794</v>
      </c>
    </row>
    <row r="4" spans="2:9" x14ac:dyDescent="0.3">
      <c r="B4" s="11">
        <v>-0.32572820000000002</v>
      </c>
      <c r="C4" s="1"/>
      <c r="D4" s="8" t="s">
        <v>3</v>
      </c>
      <c r="E4" s="11">
        <f>E3+E2</f>
        <v>2.6167065199799939</v>
      </c>
      <c r="G4" s="10">
        <f t="shared" ref="G4:G21" si="0">IF(AND(B4&gt;=-1.27318,B4&lt;=2.616707),B4,0)</f>
        <v>-0.32572820000000002</v>
      </c>
    </row>
    <row r="5" spans="2:9" x14ac:dyDescent="0.3">
      <c r="B5" s="11">
        <v>0.17725350000000001</v>
      </c>
      <c r="C5" s="1"/>
      <c r="D5" s="8" t="s">
        <v>4</v>
      </c>
      <c r="E5" s="11">
        <f>E3-E2</f>
        <v>-1.2731796668765454</v>
      </c>
      <c r="G5" s="10">
        <f t="shared" si="0"/>
        <v>0.17725350000000001</v>
      </c>
    </row>
    <row r="6" spans="2:9" x14ac:dyDescent="0.3">
      <c r="B6" s="11">
        <v>0.66347940000000005</v>
      </c>
      <c r="C6" s="1"/>
      <c r="G6" s="10">
        <f t="shared" si="0"/>
        <v>0.66347940000000005</v>
      </c>
    </row>
    <row r="7" spans="2:9" x14ac:dyDescent="0.3">
      <c r="B7" s="11">
        <v>2.459168</v>
      </c>
      <c r="C7" s="1"/>
      <c r="G7" s="10">
        <f t="shared" si="0"/>
        <v>2.459168</v>
      </c>
    </row>
    <row r="8" spans="2:9" x14ac:dyDescent="0.3">
      <c r="B8" s="11">
        <v>-0.59204710000000005</v>
      </c>
      <c r="C8" s="1"/>
      <c r="G8" s="10">
        <f t="shared" si="0"/>
        <v>-0.59204710000000005</v>
      </c>
    </row>
    <row r="9" spans="2:9" x14ac:dyDescent="0.3">
      <c r="B9" s="11">
        <v>-0.29329329999999998</v>
      </c>
      <c r="C9" s="1"/>
      <c r="G9" s="10">
        <f t="shared" si="0"/>
        <v>-0.29329329999999998</v>
      </c>
    </row>
    <row r="10" spans="2:9" x14ac:dyDescent="0.3">
      <c r="B10" s="11">
        <v>-0.38287520000000003</v>
      </c>
      <c r="C10" s="1"/>
      <c r="G10" s="10">
        <f t="shared" si="0"/>
        <v>-0.38287520000000003</v>
      </c>
    </row>
    <row r="11" spans="2:9" x14ac:dyDescent="0.3">
      <c r="B11" s="11">
        <v>1.308702</v>
      </c>
      <c r="C11" s="1"/>
      <c r="G11" s="10">
        <f t="shared" si="0"/>
        <v>1.308702</v>
      </c>
    </row>
    <row r="12" spans="2:9" x14ac:dyDescent="0.3">
      <c r="B12" s="11">
        <v>0.84963750000000005</v>
      </c>
      <c r="C12" s="1"/>
      <c r="G12" s="10">
        <f t="shared" si="0"/>
        <v>0.84963750000000005</v>
      </c>
    </row>
    <row r="13" spans="2:9" x14ac:dyDescent="0.3">
      <c r="B13" s="11">
        <v>2.2258749999999998</v>
      </c>
      <c r="C13" s="1"/>
      <c r="G13" s="10">
        <f t="shared" si="0"/>
        <v>2.2258749999999998</v>
      </c>
    </row>
    <row r="14" spans="2:9" x14ac:dyDescent="0.3">
      <c r="B14" s="11">
        <v>2.1444030000000001</v>
      </c>
      <c r="C14" s="1"/>
      <c r="G14" s="10">
        <f t="shared" si="0"/>
        <v>2.1444030000000001</v>
      </c>
    </row>
    <row r="15" spans="2:9" x14ac:dyDescent="0.3">
      <c r="B15" s="11">
        <v>0.88202919999999996</v>
      </c>
      <c r="C15" s="1"/>
      <c r="G15" s="10">
        <f t="shared" si="0"/>
        <v>0.88202919999999996</v>
      </c>
    </row>
    <row r="16" spans="2:9" x14ac:dyDescent="0.3">
      <c r="B16" s="11">
        <v>0.3881809</v>
      </c>
      <c r="C16" s="1"/>
      <c r="G16" s="10">
        <f t="shared" si="0"/>
        <v>0.3881809</v>
      </c>
    </row>
    <row r="17" spans="2:7" x14ac:dyDescent="0.3">
      <c r="B17" s="11">
        <v>1.082268</v>
      </c>
      <c r="C17" s="1"/>
      <c r="G17" s="10">
        <f t="shared" si="0"/>
        <v>1.082268</v>
      </c>
    </row>
    <row r="18" spans="2:7" x14ac:dyDescent="0.3">
      <c r="B18" s="11">
        <v>0.78559849999999998</v>
      </c>
      <c r="C18" s="1"/>
      <c r="G18" s="10">
        <f t="shared" si="0"/>
        <v>0.78559849999999998</v>
      </c>
    </row>
    <row r="19" spans="2:7" x14ac:dyDescent="0.3">
      <c r="B19" s="11">
        <v>1.7835239999999999E-2</v>
      </c>
      <c r="C19" s="1"/>
      <c r="G19" s="10">
        <f t="shared" si="0"/>
        <v>1.7835239999999999E-2</v>
      </c>
    </row>
    <row r="20" spans="2:7" x14ac:dyDescent="0.3">
      <c r="B20" s="11">
        <v>-0.77475280000000002</v>
      </c>
      <c r="C20" s="1"/>
      <c r="G20" s="10">
        <f t="shared" si="0"/>
        <v>-0.77475280000000002</v>
      </c>
    </row>
    <row r="21" spans="2:7" x14ac:dyDescent="0.3">
      <c r="B21" s="11">
        <v>1.7096610000000001</v>
      </c>
      <c r="C21" s="1"/>
      <c r="G21" s="10">
        <f t="shared" si="0"/>
        <v>1.7096610000000001</v>
      </c>
    </row>
    <row r="22" spans="2:7" x14ac:dyDescent="0.3">
      <c r="B22" s="11">
        <v>7.4874939999999999</v>
      </c>
      <c r="C22" s="1"/>
      <c r="G22" s="10">
        <f>IF(AND(B23&gt;=-1.27318,B23&lt;=2.616707),B23,0)</f>
        <v>2.1209500000000001</v>
      </c>
    </row>
    <row r="23" spans="2:7" x14ac:dyDescent="0.3">
      <c r="B23" s="11">
        <v>2.1209500000000001</v>
      </c>
      <c r="C23" s="1"/>
      <c r="G23" s="10">
        <f t="shared" ref="G23:G28" si="1">IF(AND(B26&gt;=-1.27318,B26&lt;=2.616707),B26,0)</f>
        <v>2.3908510000000001</v>
      </c>
    </row>
    <row r="24" spans="2:7" x14ac:dyDescent="0.3">
      <c r="B24" s="11">
        <v>-3.9651369999999999</v>
      </c>
      <c r="C24" s="1"/>
      <c r="G24" s="10">
        <f t="shared" si="1"/>
        <v>-0.31152930000000001</v>
      </c>
    </row>
    <row r="25" spans="2:7" x14ac:dyDescent="0.3">
      <c r="B25" s="11">
        <v>-2.894482</v>
      </c>
      <c r="C25" s="1"/>
      <c r="G25" s="10">
        <f t="shared" si="1"/>
        <v>-0.30872909999999998</v>
      </c>
    </row>
    <row r="26" spans="2:7" x14ac:dyDescent="0.3">
      <c r="B26" s="11">
        <v>2.3908510000000001</v>
      </c>
      <c r="C26" s="1"/>
      <c r="G26" s="10">
        <f t="shared" si="1"/>
        <v>0.60674300000000003</v>
      </c>
    </row>
    <row r="27" spans="2:7" x14ac:dyDescent="0.3">
      <c r="B27" s="11">
        <v>-0.31152930000000001</v>
      </c>
      <c r="C27" s="1"/>
      <c r="G27" s="10">
        <f t="shared" si="1"/>
        <v>7.5114730000000005E-2</v>
      </c>
    </row>
    <row r="28" spans="2:7" x14ac:dyDescent="0.3">
      <c r="B28" s="11">
        <v>-0.30872909999999998</v>
      </c>
      <c r="C28" s="1"/>
      <c r="G28" s="10">
        <f t="shared" si="1"/>
        <v>0.37930639999999999</v>
      </c>
    </row>
    <row r="29" spans="2:7" x14ac:dyDescent="0.3">
      <c r="B29" s="11">
        <v>0.60674300000000003</v>
      </c>
      <c r="C29" s="1"/>
    </row>
    <row r="30" spans="2:7" x14ac:dyDescent="0.3">
      <c r="B30" s="11">
        <v>7.5114730000000005E-2</v>
      </c>
      <c r="C30" s="1"/>
    </row>
    <row r="31" spans="2:7" x14ac:dyDescent="0.3">
      <c r="B31" s="11">
        <v>0.37930639999999999</v>
      </c>
      <c r="C31" s="1"/>
    </row>
    <row r="32" spans="2:7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70C0-3012-41CF-B5F1-766DB2C30F41}">
  <dimension ref="B1:I79"/>
  <sheetViews>
    <sheetView zoomScaleNormal="100" workbookViewId="0">
      <selection activeCell="B1" sqref="B1"/>
    </sheetView>
  </sheetViews>
  <sheetFormatPr defaultRowHeight="14.4" x14ac:dyDescent="0.3"/>
  <cols>
    <col min="2" max="2" width="14.77734375" customWidth="1"/>
    <col min="3" max="3" width="11.21875" bestFit="1" customWidth="1"/>
    <col min="5" max="5" width="14.77734375" customWidth="1"/>
    <col min="7" max="7" width="14.6640625" customWidth="1"/>
    <col min="9" max="9" width="14.77734375" customWidth="1"/>
  </cols>
  <sheetData>
    <row r="1" spans="2:9" x14ac:dyDescent="0.3">
      <c r="B1" s="8" t="s">
        <v>6</v>
      </c>
      <c r="G1" s="8" t="s">
        <v>6</v>
      </c>
    </row>
    <row r="2" spans="2:9" x14ac:dyDescent="0.3">
      <c r="B2" s="8" t="s">
        <v>5</v>
      </c>
      <c r="D2" s="8" t="s">
        <v>1</v>
      </c>
      <c r="E2" s="5">
        <f>STDEV(B3:B24)</f>
        <v>0.7238372034938868</v>
      </c>
      <c r="G2" s="8" t="s">
        <v>5</v>
      </c>
      <c r="I2" s="8" t="s">
        <v>2</v>
      </c>
    </row>
    <row r="3" spans="2:9" x14ac:dyDescent="0.3">
      <c r="B3" s="6">
        <v>1.084425</v>
      </c>
      <c r="C3" s="1"/>
      <c r="D3" s="8" t="s">
        <v>2</v>
      </c>
      <c r="E3" s="6">
        <f>AVERAGE(B3:B24)</f>
        <v>0.77365051545454544</v>
      </c>
      <c r="G3" s="5">
        <f>IF(AND(B3&gt;=0.049813,B3&lt;=1.497488),B3,0)</f>
        <v>1.084425</v>
      </c>
      <c r="I3" s="5">
        <f>AVERAGE(G3:G14)</f>
        <v>0.93713879166666658</v>
      </c>
    </row>
    <row r="4" spans="2:9" x14ac:dyDescent="0.3">
      <c r="B4" s="6">
        <v>0.78610539999999995</v>
      </c>
      <c r="C4" s="1"/>
      <c r="D4" s="8" t="s">
        <v>3</v>
      </c>
      <c r="E4" s="6">
        <f>E3+E2</f>
        <v>1.4974877189484324</v>
      </c>
      <c r="G4" s="5">
        <f t="shared" ref="G4:G9" si="0">IF(AND(B4&gt;=0.049813,B4&lt;=1.497488),B4,0)</f>
        <v>0.78610539999999995</v>
      </c>
    </row>
    <row r="5" spans="2:9" x14ac:dyDescent="0.3">
      <c r="B5" s="6">
        <v>0.74350269999999996</v>
      </c>
      <c r="C5" s="1"/>
      <c r="D5" s="8" t="s">
        <v>4</v>
      </c>
      <c r="E5" s="6">
        <f>E3-E2</f>
        <v>4.9813311960658635E-2</v>
      </c>
      <c r="G5" s="5">
        <f t="shared" si="0"/>
        <v>0.74350269999999996</v>
      </c>
    </row>
    <row r="6" spans="2:9" x14ac:dyDescent="0.3">
      <c r="B6" s="6">
        <v>1.0105869999999999</v>
      </c>
      <c r="C6" s="1"/>
      <c r="G6" s="5">
        <f t="shared" si="0"/>
        <v>1.0105869999999999</v>
      </c>
    </row>
    <row r="7" spans="2:9" x14ac:dyDescent="0.3">
      <c r="B7" s="6">
        <v>1.024235</v>
      </c>
      <c r="C7" s="1"/>
      <c r="G7" s="5">
        <f t="shared" si="0"/>
        <v>1.024235</v>
      </c>
    </row>
    <row r="8" spans="2:9" x14ac:dyDescent="0.3">
      <c r="B8" s="6">
        <v>0.91046559999999999</v>
      </c>
      <c r="C8" s="1"/>
      <c r="G8" s="5">
        <f t="shared" si="0"/>
        <v>0.91046559999999999</v>
      </c>
    </row>
    <row r="9" spans="2:9" x14ac:dyDescent="0.3">
      <c r="B9" s="6">
        <v>1.1561239999999999</v>
      </c>
      <c r="C9" s="1"/>
      <c r="G9" s="5">
        <f t="shared" si="0"/>
        <v>1.1561239999999999</v>
      </c>
    </row>
    <row r="10" spans="2:9" x14ac:dyDescent="0.3">
      <c r="B10" s="6">
        <v>1.6814830000000001</v>
      </c>
      <c r="C10" s="1"/>
      <c r="G10" s="5">
        <f>IF(AND(B11&gt;=0.049813,B11&lt;=1.497488),B11,0)</f>
        <v>0.81563750000000002</v>
      </c>
    </row>
    <row r="11" spans="2:9" x14ac:dyDescent="0.3">
      <c r="B11" s="6">
        <v>0.81563750000000002</v>
      </c>
      <c r="C11" s="1"/>
      <c r="G11" s="5">
        <f>IF(AND(B14&gt;=0.049813,B14&lt;=1.497488),B14,0)</f>
        <v>1.127974</v>
      </c>
    </row>
    <row r="12" spans="2:9" x14ac:dyDescent="0.3">
      <c r="B12" s="6">
        <v>-0.26865270000000002</v>
      </c>
      <c r="C12" s="1"/>
      <c r="G12" s="5">
        <f>IF(AND(B15&gt;=0.049813,B15&lt;=1.497488),B15,0)</f>
        <v>1.0046520000000001</v>
      </c>
    </row>
    <row r="13" spans="2:9" x14ac:dyDescent="0.3">
      <c r="B13" s="6">
        <v>4.3170729999999997E-2</v>
      </c>
      <c r="C13" s="1"/>
      <c r="G13" s="5">
        <f>IF(AND(B16&gt;=0.049813,B16&lt;=1.497488),B16,0)</f>
        <v>1.010672</v>
      </c>
    </row>
    <row r="14" spans="2:9" x14ac:dyDescent="0.3">
      <c r="B14" s="6">
        <v>1.127974</v>
      </c>
      <c r="C14" s="1"/>
      <c r="G14" s="5">
        <f>IF(AND(B20&gt;=0.049813,B20&lt;=1.497488),B20,0)</f>
        <v>0.5712853</v>
      </c>
    </row>
    <row r="15" spans="2:9" x14ac:dyDescent="0.3">
      <c r="B15" s="6">
        <v>1.0046520000000001</v>
      </c>
      <c r="C15" s="1"/>
    </row>
    <row r="16" spans="2:9" x14ac:dyDescent="0.3">
      <c r="B16" s="6">
        <v>1.010672</v>
      </c>
      <c r="C16" s="1"/>
    </row>
    <row r="17" spans="2:3" x14ac:dyDescent="0.3">
      <c r="B17" s="6">
        <v>-0.1429666</v>
      </c>
      <c r="C17" s="1"/>
    </row>
    <row r="18" spans="2:3" x14ac:dyDescent="0.3">
      <c r="B18" s="6">
        <v>1.7553319999999999</v>
      </c>
      <c r="C18" s="1"/>
    </row>
    <row r="19" spans="2:3" x14ac:dyDescent="0.3">
      <c r="B19" s="6">
        <v>1.669915</v>
      </c>
      <c r="C19" s="1"/>
    </row>
    <row r="20" spans="2:3" x14ac:dyDescent="0.3">
      <c r="B20" s="6">
        <v>0.5712853</v>
      </c>
      <c r="C20" s="1"/>
    </row>
    <row r="21" spans="2:3" x14ac:dyDescent="0.3">
      <c r="B21" s="6">
        <v>-0.56657449999999998</v>
      </c>
      <c r="C21" s="1"/>
    </row>
    <row r="22" spans="2:3" x14ac:dyDescent="0.3">
      <c r="B22" s="6">
        <v>2.0162550000000001</v>
      </c>
      <c r="C22" s="1"/>
    </row>
    <row r="23" spans="2:3" x14ac:dyDescent="0.3">
      <c r="B23" s="6">
        <v>-0.32862989999999997</v>
      </c>
      <c r="C23" s="1"/>
    </row>
    <row r="24" spans="2:3" x14ac:dyDescent="0.3">
      <c r="B24" s="6">
        <v>-8.4686189999999995E-2</v>
      </c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14B4-4C7B-49AF-9631-F4DC5A9F5A2D}">
  <dimension ref="B1:I79"/>
  <sheetViews>
    <sheetView zoomScaleNormal="100" workbookViewId="0">
      <selection activeCell="B1" sqref="B1:B2"/>
    </sheetView>
  </sheetViews>
  <sheetFormatPr defaultRowHeight="14.4" x14ac:dyDescent="0.3"/>
  <cols>
    <col min="2" max="2" width="14.77734375" customWidth="1"/>
    <col min="3" max="3" width="11.21875" bestFit="1" customWidth="1"/>
    <col min="5" max="5" width="14.77734375" customWidth="1"/>
    <col min="7" max="7" width="14.6640625" customWidth="1"/>
    <col min="9" max="9" width="14.6640625" customWidth="1"/>
  </cols>
  <sheetData>
    <row r="1" spans="2:9" x14ac:dyDescent="0.3">
      <c r="B1" s="8" t="s">
        <v>0</v>
      </c>
      <c r="G1" s="8" t="s">
        <v>0</v>
      </c>
    </row>
    <row r="2" spans="2:9" x14ac:dyDescent="0.3">
      <c r="B2" s="8" t="s">
        <v>5</v>
      </c>
      <c r="D2" s="8" t="s">
        <v>1</v>
      </c>
      <c r="E2" s="5">
        <f>STDEV(B3:B17)</f>
        <v>0.77555466990625921</v>
      </c>
      <c r="G2" s="8" t="s">
        <v>5</v>
      </c>
      <c r="I2" s="8" t="s">
        <v>2</v>
      </c>
    </row>
    <row r="3" spans="2:9" x14ac:dyDescent="0.3">
      <c r="B3" s="6">
        <v>0.26246629999999999</v>
      </c>
      <c r="C3" s="1"/>
      <c r="D3" s="8" t="s">
        <v>2</v>
      </c>
      <c r="E3" s="6">
        <f>AVERAGE(B3:B17)</f>
        <v>0.56151426666666671</v>
      </c>
      <c r="G3" s="5">
        <f>IF(AND(B3&gt;=-0.21404,B3&lt;=1.337069),B3,0)</f>
        <v>0.26246629999999999</v>
      </c>
      <c r="I3" s="5">
        <f>AVERAGE(G3:G11)</f>
        <v>0.74989591111111109</v>
      </c>
    </row>
    <row r="4" spans="2:9" x14ac:dyDescent="0.3">
      <c r="B4" s="6">
        <v>0.53510100000000005</v>
      </c>
      <c r="C4" s="1"/>
      <c r="D4" s="8" t="s">
        <v>3</v>
      </c>
      <c r="E4" s="6">
        <f>E3+E2</f>
        <v>1.3370689365729258</v>
      </c>
      <c r="G4" s="5">
        <f t="shared" ref="G4:G9" si="0">IF(AND(B4&gt;=-0.21404,B4&lt;=1.337069),B4,0)</f>
        <v>0.53510100000000005</v>
      </c>
    </row>
    <row r="5" spans="2:9" x14ac:dyDescent="0.3">
      <c r="B5" s="6">
        <v>1.28498</v>
      </c>
      <c r="C5" s="1"/>
      <c r="D5" s="8" t="s">
        <v>4</v>
      </c>
      <c r="E5" s="6">
        <f>E3-E2</f>
        <v>-0.2140404032395925</v>
      </c>
      <c r="G5" s="5">
        <f t="shared" si="0"/>
        <v>1.28498</v>
      </c>
    </row>
    <row r="6" spans="2:9" x14ac:dyDescent="0.3">
      <c r="B6" s="6">
        <v>0.34405089999999999</v>
      </c>
      <c r="C6" s="1"/>
      <c r="G6" s="5">
        <f t="shared" si="0"/>
        <v>0.34405089999999999</v>
      </c>
    </row>
    <row r="7" spans="2:9" x14ac:dyDescent="0.3">
      <c r="B7" s="6">
        <v>0.38204290000000002</v>
      </c>
      <c r="C7" s="1"/>
      <c r="G7" s="5">
        <f t="shared" si="0"/>
        <v>0.38204290000000002</v>
      </c>
    </row>
    <row r="8" spans="2:9" x14ac:dyDescent="0.3">
      <c r="B8" s="6">
        <v>1.1102190000000001</v>
      </c>
      <c r="C8" s="1"/>
      <c r="G8" s="5">
        <f t="shared" si="0"/>
        <v>1.1102190000000001</v>
      </c>
    </row>
    <row r="9" spans="2:9" x14ac:dyDescent="0.3">
      <c r="B9" s="6">
        <v>1.1662220000000001</v>
      </c>
      <c r="C9" s="1"/>
      <c r="G9" s="5">
        <f t="shared" si="0"/>
        <v>1.1662220000000001</v>
      </c>
    </row>
    <row r="10" spans="2:9" x14ac:dyDescent="0.3">
      <c r="B10" s="6">
        <v>-0.66370810000000002</v>
      </c>
      <c r="C10" s="1"/>
      <c r="G10" s="5">
        <f>IF(AND(B12&gt;=-0.21404,B12&lt;=1.337069),B12,0)</f>
        <v>0.81097980000000003</v>
      </c>
    </row>
    <row r="11" spans="2:9" x14ac:dyDescent="0.3">
      <c r="B11" s="6">
        <v>-0.41044009999999997</v>
      </c>
      <c r="C11" s="1"/>
      <c r="G11" s="5">
        <f>IF(AND(B14&gt;=-0.21404,B14&lt;=1.337069),B14,0)</f>
        <v>0.85300129999999996</v>
      </c>
    </row>
    <row r="12" spans="2:9" x14ac:dyDescent="0.3">
      <c r="B12" s="6">
        <v>0.81097980000000003</v>
      </c>
      <c r="C12" s="1"/>
    </row>
    <row r="13" spans="2:9" x14ac:dyDescent="0.3">
      <c r="B13" s="6">
        <v>2.0582009999999999</v>
      </c>
      <c r="C13" s="1"/>
    </row>
    <row r="14" spans="2:9" x14ac:dyDescent="0.3">
      <c r="B14" s="6">
        <v>0.85300129999999996</v>
      </c>
      <c r="C14" s="1"/>
    </row>
    <row r="15" spans="2:9" x14ac:dyDescent="0.3">
      <c r="B15" s="6">
        <v>-0.25429849999999998</v>
      </c>
      <c r="C15" s="1"/>
    </row>
    <row r="16" spans="2:9" x14ac:dyDescent="0.3">
      <c r="B16" s="6">
        <v>-0.40733649999999999</v>
      </c>
      <c r="C16" s="1"/>
    </row>
    <row r="17" spans="2:3" x14ac:dyDescent="0.3">
      <c r="B17" s="6">
        <v>1.3512329999999999</v>
      </c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A66E-0DB5-484E-AE30-BF005B2107DB}">
  <dimension ref="B1:I79"/>
  <sheetViews>
    <sheetView zoomScaleNormal="100" workbookViewId="0">
      <selection activeCell="B1" sqref="B1:B2"/>
    </sheetView>
  </sheetViews>
  <sheetFormatPr defaultRowHeight="14.4" x14ac:dyDescent="0.3"/>
  <cols>
    <col min="2" max="2" width="14.6640625" customWidth="1"/>
    <col min="3" max="3" width="11.21875" bestFit="1" customWidth="1"/>
    <col min="5" max="5" width="14.77734375" customWidth="1"/>
    <col min="7" max="7" width="14.77734375" customWidth="1"/>
    <col min="9" max="9" width="14.88671875" customWidth="1"/>
  </cols>
  <sheetData>
    <row r="1" spans="2:9" x14ac:dyDescent="0.3">
      <c r="B1" s="8" t="s">
        <v>0</v>
      </c>
      <c r="G1" s="8" t="s">
        <v>0</v>
      </c>
    </row>
    <row r="2" spans="2:9" x14ac:dyDescent="0.3">
      <c r="B2" s="8" t="s">
        <v>5</v>
      </c>
      <c r="D2" s="8" t="s">
        <v>1</v>
      </c>
      <c r="E2" s="5">
        <f>STDEV(B3:B19)</f>
        <v>0.91013030109996407</v>
      </c>
      <c r="G2" s="8" t="s">
        <v>5</v>
      </c>
      <c r="I2" s="8" t="s">
        <v>2</v>
      </c>
    </row>
    <row r="3" spans="2:9" x14ac:dyDescent="0.3">
      <c r="B3" s="6">
        <v>-0.31796150000000001</v>
      </c>
      <c r="C3" s="1"/>
      <c r="D3" s="8" t="s">
        <v>2</v>
      </c>
      <c r="E3" s="6">
        <f>AVERAGE(B3:B19)</f>
        <v>0.49480753376470593</v>
      </c>
      <c r="G3" s="5">
        <f>IF(AND(B3&gt;=-0.415323,B3&lt;=1.404938),B3,0)</f>
        <v>-0.31796150000000001</v>
      </c>
      <c r="I3" s="5">
        <f>AVERAGE(G3:G13)</f>
        <v>0.2651686158181818</v>
      </c>
    </row>
    <row r="4" spans="2:9" x14ac:dyDescent="0.3">
      <c r="B4" s="6">
        <v>1.963543</v>
      </c>
      <c r="C4" s="1"/>
      <c r="D4" s="8" t="s">
        <v>3</v>
      </c>
      <c r="E4" s="6">
        <f>E3+E2</f>
        <v>1.4049378348646699</v>
      </c>
      <c r="G4" s="5">
        <f>IF(AND(B7&gt;=-0.415323,B7&lt;=1.404938),B7,0)</f>
        <v>0.6703384</v>
      </c>
    </row>
    <row r="5" spans="2:9" x14ac:dyDescent="0.3">
      <c r="B5" s="6">
        <v>2.0092859999999999</v>
      </c>
      <c r="C5" s="1"/>
      <c r="D5" s="8" t="s">
        <v>4</v>
      </c>
      <c r="E5" s="6">
        <f>E3-E2</f>
        <v>-0.41532276733525814</v>
      </c>
      <c r="G5" s="5">
        <f t="shared" ref="G5:G13" si="0">IF(AND(B11&gt;=-0.415323,B11&lt;=1.404938),B11,0)</f>
        <v>1.2814909999999999</v>
      </c>
    </row>
    <row r="6" spans="2:9" x14ac:dyDescent="0.3">
      <c r="B6" s="6">
        <v>1.7279770000000001</v>
      </c>
      <c r="C6" s="1"/>
      <c r="G6" s="5">
        <f t="shared" si="0"/>
        <v>1.300254E-3</v>
      </c>
    </row>
    <row r="7" spans="2:9" x14ac:dyDescent="0.3">
      <c r="B7" s="6">
        <v>0.6703384</v>
      </c>
      <c r="C7" s="1"/>
      <c r="G7" s="5">
        <f t="shared" si="0"/>
        <v>6.8568920000000005E-2</v>
      </c>
    </row>
    <row r="8" spans="2:9" x14ac:dyDescent="0.3">
      <c r="B8" s="6">
        <v>-1.1020570000000001</v>
      </c>
      <c r="C8" s="1"/>
      <c r="G8" s="5">
        <f t="shared" si="0"/>
        <v>0.1051773</v>
      </c>
    </row>
    <row r="9" spans="2:9" x14ac:dyDescent="0.3">
      <c r="B9" s="6">
        <v>-0.55635970000000001</v>
      </c>
      <c r="C9" s="1"/>
      <c r="G9" s="5">
        <f t="shared" si="0"/>
        <v>0.17512829999999999</v>
      </c>
    </row>
    <row r="10" spans="2:9" x14ac:dyDescent="0.3">
      <c r="B10" s="6">
        <v>1.4524840000000001</v>
      </c>
      <c r="C10" s="1"/>
      <c r="G10" s="5">
        <f t="shared" si="0"/>
        <v>0.1090211</v>
      </c>
    </row>
    <row r="11" spans="2:9" x14ac:dyDescent="0.3">
      <c r="B11" s="6">
        <v>1.2814909999999999</v>
      </c>
      <c r="C11" s="1"/>
      <c r="G11" s="5">
        <f t="shared" si="0"/>
        <v>0.65812170000000003</v>
      </c>
    </row>
    <row r="12" spans="2:9" x14ac:dyDescent="0.3">
      <c r="B12" s="6">
        <v>1.300254E-3</v>
      </c>
      <c r="C12" s="1"/>
      <c r="G12" s="5">
        <f t="shared" si="0"/>
        <v>0.40324759999999998</v>
      </c>
    </row>
    <row r="13" spans="2:9" x14ac:dyDescent="0.3">
      <c r="B13" s="6">
        <v>6.8568920000000005E-2</v>
      </c>
      <c r="C13" s="1"/>
      <c r="G13" s="5">
        <f t="shared" si="0"/>
        <v>-0.23757829999999999</v>
      </c>
    </row>
    <row r="14" spans="2:9" x14ac:dyDescent="0.3">
      <c r="B14" s="6">
        <v>0.1051773</v>
      </c>
      <c r="C14" s="1"/>
    </row>
    <row r="15" spans="2:9" x14ac:dyDescent="0.3">
      <c r="B15" s="6">
        <v>0.17512829999999999</v>
      </c>
      <c r="C15" s="1"/>
    </row>
    <row r="16" spans="2:9" x14ac:dyDescent="0.3">
      <c r="B16" s="6">
        <v>0.1090211</v>
      </c>
      <c r="C16" s="1"/>
    </row>
    <row r="17" spans="2:3" x14ac:dyDescent="0.3">
      <c r="B17" s="6">
        <v>0.65812170000000003</v>
      </c>
      <c r="C17" s="1"/>
    </row>
    <row r="18" spans="2:3" x14ac:dyDescent="0.3">
      <c r="B18" s="6">
        <v>0.40324759999999998</v>
      </c>
      <c r="C18" s="1"/>
    </row>
    <row r="19" spans="2:3" x14ac:dyDescent="0.3">
      <c r="B19" s="6">
        <v>-0.23757829999999999</v>
      </c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C841-78E9-4FCF-8B67-7682645FC88C}">
  <dimension ref="B1:I79"/>
  <sheetViews>
    <sheetView tabSelected="1" zoomScaleNormal="100" workbookViewId="0">
      <selection activeCell="D10" sqref="D10"/>
    </sheetView>
  </sheetViews>
  <sheetFormatPr defaultRowHeight="14.4" x14ac:dyDescent="0.3"/>
  <cols>
    <col min="2" max="2" width="14.6640625" customWidth="1"/>
    <col min="3" max="3" width="11.21875" bestFit="1" customWidth="1"/>
    <col min="5" max="5" width="14.77734375" customWidth="1"/>
    <col min="7" max="7" width="14.77734375" customWidth="1"/>
    <col min="9" max="9" width="14.6640625" customWidth="1"/>
  </cols>
  <sheetData>
    <row r="1" spans="2:9" x14ac:dyDescent="0.3">
      <c r="B1" s="8" t="s">
        <v>0</v>
      </c>
      <c r="G1" s="8" t="s">
        <v>0</v>
      </c>
    </row>
    <row r="2" spans="2:9" x14ac:dyDescent="0.3">
      <c r="B2" s="8" t="s">
        <v>5</v>
      </c>
      <c r="D2" s="8" t="s">
        <v>1</v>
      </c>
      <c r="E2" s="5">
        <f>STDEV(B3:B30)</f>
        <v>0.28393382605566342</v>
      </c>
      <c r="G2" s="8" t="s">
        <v>5</v>
      </c>
      <c r="I2" s="8" t="s">
        <v>2</v>
      </c>
    </row>
    <row r="3" spans="2:9" x14ac:dyDescent="0.3">
      <c r="B3" s="6">
        <v>0.2243426</v>
      </c>
      <c r="C3" s="1"/>
      <c r="D3" s="8" t="s">
        <v>2</v>
      </c>
      <c r="E3" s="6">
        <f>AVERAGE(B3:B30)</f>
        <v>0.39714515285714291</v>
      </c>
      <c r="G3" s="5">
        <f>IF(AND(B3&gt;=0.113211,B3&lt;=0.681079),B3,0)</f>
        <v>0.2243426</v>
      </c>
      <c r="I3" s="5">
        <f>AVERAGE(G3:G21)</f>
        <v>0.34143241578947364</v>
      </c>
    </row>
    <row r="4" spans="2:9" x14ac:dyDescent="0.3">
      <c r="B4" s="6">
        <v>0.11945740000000001</v>
      </c>
      <c r="C4" s="1"/>
      <c r="D4" s="8" t="s">
        <v>3</v>
      </c>
      <c r="E4" s="5">
        <f>E3+E2</f>
        <v>0.68107897891280633</v>
      </c>
      <c r="G4" s="5">
        <f t="shared" ref="G4" si="0">IF(AND(B4&gt;=0.113211,B4&lt;=0.681079),B4,0)</f>
        <v>0.11945740000000001</v>
      </c>
    </row>
    <row r="5" spans="2:9" x14ac:dyDescent="0.3">
      <c r="B5" s="6">
        <v>0.6980499</v>
      </c>
      <c r="C5" s="1"/>
      <c r="D5" s="8" t="s">
        <v>4</v>
      </c>
      <c r="E5" s="6">
        <f>E3-E2</f>
        <v>0.11321132680147949</v>
      </c>
      <c r="G5" s="5">
        <f>IF(AND(B7&gt;=0.113211,B7&lt;=0.681079),B7,0)</f>
        <v>0.16483690000000001</v>
      </c>
    </row>
    <row r="6" spans="2:9" x14ac:dyDescent="0.3">
      <c r="B6" s="6">
        <v>0.81520939999999997</v>
      </c>
      <c r="C6" s="1"/>
      <c r="G6" s="5">
        <f>IF(AND(B9&gt;=0.113211,B9&lt;=0.681079),B9,0)</f>
        <v>0.26125900000000002</v>
      </c>
    </row>
    <row r="7" spans="2:9" x14ac:dyDescent="0.3">
      <c r="B7" s="6">
        <v>0.16483690000000001</v>
      </c>
      <c r="C7" s="1"/>
      <c r="G7" s="5">
        <f t="shared" ref="G7:G12" si="1">IF(AND(B11&gt;=0.113211,B11&lt;=0.681079),B11,0)</f>
        <v>0.51808920000000003</v>
      </c>
    </row>
    <row r="8" spans="2:9" x14ac:dyDescent="0.3">
      <c r="B8" s="6">
        <v>-0.2171717</v>
      </c>
      <c r="C8" s="1"/>
      <c r="G8" s="5">
        <f t="shared" si="1"/>
        <v>0.40161269999999999</v>
      </c>
    </row>
    <row r="9" spans="2:9" x14ac:dyDescent="0.3">
      <c r="B9" s="6">
        <v>0.26125900000000002</v>
      </c>
      <c r="C9" s="1"/>
      <c r="G9" s="5">
        <f t="shared" si="1"/>
        <v>0.2033162</v>
      </c>
    </row>
    <row r="10" spans="2:9" x14ac:dyDescent="0.3">
      <c r="B10" s="6">
        <v>0.71510830000000003</v>
      </c>
      <c r="C10" s="1"/>
      <c r="G10" s="5">
        <f t="shared" si="1"/>
        <v>0.4893864</v>
      </c>
    </row>
    <row r="11" spans="2:9" x14ac:dyDescent="0.3">
      <c r="B11" s="6">
        <v>0.51808920000000003</v>
      </c>
      <c r="C11" s="1"/>
      <c r="G11" s="5">
        <f t="shared" si="1"/>
        <v>0.65308639999999996</v>
      </c>
    </row>
    <row r="12" spans="2:9" x14ac:dyDescent="0.3">
      <c r="B12" s="6">
        <v>0.40161269999999999</v>
      </c>
      <c r="C12" s="1"/>
      <c r="G12" s="5">
        <f t="shared" si="1"/>
        <v>0.5224181</v>
      </c>
    </row>
    <row r="13" spans="2:9" x14ac:dyDescent="0.3">
      <c r="B13" s="6">
        <v>0.2033162</v>
      </c>
      <c r="C13" s="1"/>
      <c r="G13" s="5">
        <f>IF(AND(B18&gt;=0.113211,B18&lt;=0.681079),B18,0)</f>
        <v>0.38259579999999999</v>
      </c>
    </row>
    <row r="14" spans="2:9" x14ac:dyDescent="0.3">
      <c r="B14" s="6">
        <v>0.4893864</v>
      </c>
      <c r="C14" s="1"/>
      <c r="G14" s="5">
        <f>IF(AND(B20&gt;=0.113211,B20&lt;=0.681079),B20,0)</f>
        <v>0.44663360000000002</v>
      </c>
    </row>
    <row r="15" spans="2:9" x14ac:dyDescent="0.3">
      <c r="B15" s="6">
        <v>0.65308639999999996</v>
      </c>
      <c r="C15" s="1"/>
      <c r="G15" s="5">
        <f>IF(AND(B21&gt;=0.113211,B21&lt;=0.681079),B21,0)</f>
        <v>0.24619550000000001</v>
      </c>
    </row>
    <row r="16" spans="2:9" x14ac:dyDescent="0.3">
      <c r="B16" s="6">
        <v>0.5224181</v>
      </c>
      <c r="C16" s="1"/>
      <c r="G16" s="5">
        <f>IF(AND(B23&gt;=0.113211,B23&lt;=0.681079),B23,0)</f>
        <v>0.53673709999999997</v>
      </c>
    </row>
    <row r="17" spans="2:7" x14ac:dyDescent="0.3">
      <c r="B17" s="6">
        <v>0.1073702</v>
      </c>
      <c r="C17" s="1"/>
      <c r="G17" s="5">
        <f>IF(AND(B25&gt;=0.113211,B25&lt;=0.681079),B25,0)</f>
        <v>0.12656149999999999</v>
      </c>
    </row>
    <row r="18" spans="2:7" x14ac:dyDescent="0.3">
      <c r="B18" s="6">
        <v>0.38259579999999999</v>
      </c>
      <c r="C18" s="1"/>
      <c r="G18" s="5">
        <f>IF(AND(B26&gt;=0.113211,B26&lt;=0.681079),B26,0)</f>
        <v>0.42978149999999998</v>
      </c>
    </row>
    <row r="19" spans="2:7" x14ac:dyDescent="0.3">
      <c r="B19" s="6">
        <v>0.74430010000000002</v>
      </c>
      <c r="C19" s="1"/>
      <c r="G19" s="5">
        <f>IF(AND(B27&gt;=0.113211,B27&lt;=0.681079),B27,0)</f>
        <v>0.14101320000000001</v>
      </c>
    </row>
    <row r="20" spans="2:7" x14ac:dyDescent="0.3">
      <c r="B20" s="6">
        <v>0.44663360000000002</v>
      </c>
      <c r="C20" s="1"/>
      <c r="G20" s="5">
        <f>IF(AND(B28&gt;=0.113211,B28&lt;=0.681079),B28,0)</f>
        <v>0.36082320000000001</v>
      </c>
    </row>
    <row r="21" spans="2:7" x14ac:dyDescent="0.3">
      <c r="B21" s="6">
        <v>0.24619550000000001</v>
      </c>
      <c r="C21" s="1"/>
      <c r="G21" s="5">
        <f>IF(AND(B29&gt;=0.113211,B29&lt;=0.681079),B29,0)</f>
        <v>0.25906960000000001</v>
      </c>
    </row>
    <row r="22" spans="2:7" x14ac:dyDescent="0.3">
      <c r="B22" s="6">
        <v>0.80305939999999998</v>
      </c>
      <c r="C22" s="1"/>
    </row>
    <row r="23" spans="2:7" x14ac:dyDescent="0.3">
      <c r="B23" s="6">
        <v>0.53673709999999997</v>
      </c>
      <c r="C23" s="1"/>
    </row>
    <row r="24" spans="2:7" x14ac:dyDescent="0.3">
      <c r="B24" s="6">
        <v>-2.7521819999999999E-2</v>
      </c>
      <c r="C24" s="1"/>
    </row>
    <row r="25" spans="2:7" x14ac:dyDescent="0.3">
      <c r="B25" s="6">
        <v>0.12656149999999999</v>
      </c>
      <c r="C25" s="1"/>
    </row>
    <row r="26" spans="2:7" x14ac:dyDescent="0.3">
      <c r="B26" s="6">
        <v>0.42978149999999998</v>
      </c>
      <c r="C26" s="1"/>
    </row>
    <row r="27" spans="2:7" x14ac:dyDescent="0.3">
      <c r="B27" s="6">
        <v>0.14101320000000001</v>
      </c>
      <c r="C27" s="1"/>
    </row>
    <row r="28" spans="2:7" x14ac:dyDescent="0.3">
      <c r="B28" s="6">
        <v>0.36082320000000001</v>
      </c>
      <c r="C28" s="1"/>
    </row>
    <row r="29" spans="2:7" x14ac:dyDescent="0.3">
      <c r="B29" s="6">
        <v>0.25906960000000001</v>
      </c>
      <c r="C29" s="1"/>
    </row>
    <row r="30" spans="2:7" x14ac:dyDescent="0.3">
      <c r="B30" s="6">
        <v>0.99444460000000001</v>
      </c>
      <c r="C30" s="1"/>
    </row>
    <row r="31" spans="2:7" x14ac:dyDescent="0.3">
      <c r="B31" s="1"/>
      <c r="C31" s="1"/>
    </row>
    <row r="32" spans="2:7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Cuero 1</vt:lpstr>
      <vt:lpstr>Cuero 2</vt:lpstr>
      <vt:lpstr>Cuero 3</vt:lpstr>
      <vt:lpstr>Hierro 1</vt:lpstr>
      <vt:lpstr>Hierro 2</vt:lpstr>
      <vt:lpstr>Hierro 3</vt:lpstr>
      <vt:lpstr>Madera 1</vt:lpstr>
      <vt:lpstr>Madera 2</vt:lpstr>
      <vt:lpstr>Madera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Cardenas</dc:creator>
  <cp:lastModifiedBy>Ariel Cardenas</cp:lastModifiedBy>
  <dcterms:created xsi:type="dcterms:W3CDTF">2023-10-11T14:09:34Z</dcterms:created>
  <dcterms:modified xsi:type="dcterms:W3CDTF">2023-10-11T18:55:30Z</dcterms:modified>
</cp:coreProperties>
</file>