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Ariel\Carrera\II Semestre\Fundamentos de Mecanica\Informe 2\Videos Exp\Graficas\"/>
    </mc:Choice>
  </mc:AlternateContent>
  <xr:revisionPtr revIDLastSave="0" documentId="13_ncr:1_{B3FB0FF9-3714-4C27-A34D-C047FA5E6E33}" xr6:coauthVersionLast="47" xr6:coauthVersionMax="47" xr10:uidLastSave="{00000000-0000-0000-0000-000000000000}"/>
  <bookViews>
    <workbookView xWindow="-108" yWindow="-108" windowWidth="23256" windowHeight="12456" tabRatio="616" activeTab="8" xr2:uid="{A243D4FE-901B-4E6F-AA38-E36067FD1E0A}"/>
  </bookViews>
  <sheets>
    <sheet name="Subida1" sheetId="1" r:id="rId1"/>
    <sheet name="Bajada1" sheetId="2" r:id="rId2"/>
    <sheet name="Subida2" sheetId="5" r:id="rId3"/>
    <sheet name="Bajada2" sheetId="6" r:id="rId4"/>
    <sheet name="Subida3" sheetId="7" r:id="rId5"/>
    <sheet name="Bajada3" sheetId="8" r:id="rId6"/>
    <sheet name="Subida4" sheetId="9" r:id="rId7"/>
    <sheet name="Bajada4" sheetId="10" r:id="rId8"/>
    <sheet name="Subida5" sheetId="11" r:id="rId9"/>
    <sheet name="Bajada5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2" l="1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2" i="12"/>
  <c r="E1" i="12"/>
  <c r="K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E2" i="11"/>
  <c r="E1" i="11"/>
  <c r="E5" i="11" s="1"/>
  <c r="K1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K3" i="9"/>
  <c r="E5" i="9"/>
  <c r="E2" i="10"/>
  <c r="E1" i="10"/>
  <c r="E5" i="10" s="1"/>
  <c r="K1" i="9"/>
  <c r="E2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E2" i="6"/>
  <c r="E1" i="6"/>
  <c r="E5" i="6" s="1"/>
  <c r="E1" i="9"/>
  <c r="K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K3" i="8" s="1"/>
  <c r="K1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K3" i="7" s="1"/>
  <c r="H3" i="7"/>
  <c r="K3" i="6"/>
  <c r="K1" i="6"/>
  <c r="K1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K3" i="2"/>
  <c r="E5" i="2"/>
  <c r="K3" i="1"/>
  <c r="E5" i="1"/>
  <c r="K1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K1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K3" i="12" l="1"/>
  <c r="E8" i="12"/>
  <c r="E5" i="12"/>
  <c r="E7" i="12"/>
  <c r="K3" i="11"/>
  <c r="E8" i="11"/>
  <c r="E7" i="11"/>
  <c r="K3" i="10"/>
  <c r="E8" i="10"/>
  <c r="E7" i="10"/>
  <c r="K3" i="5"/>
  <c r="E8" i="9"/>
  <c r="E7" i="9"/>
  <c r="E2" i="8"/>
  <c r="E1" i="8"/>
  <c r="E5" i="8" s="1"/>
  <c r="E2" i="5"/>
  <c r="E1" i="5"/>
  <c r="E5" i="5" s="1"/>
  <c r="E2" i="7"/>
  <c r="E1" i="7"/>
  <c r="E5" i="7" s="1"/>
  <c r="E1" i="2"/>
  <c r="E2" i="2"/>
  <c r="E2" i="1" l="1"/>
  <c r="E1" i="1"/>
  <c r="E7" i="8"/>
  <c r="E8" i="8"/>
  <c r="E7" i="7"/>
  <c r="E8" i="7"/>
  <c r="E7" i="6"/>
  <c r="E8" i="6"/>
  <c r="E8" i="5"/>
  <c r="E7" i="5"/>
  <c r="E7" i="2"/>
  <c r="E8" i="2"/>
  <c r="E8" i="1" l="1"/>
  <c r="E7" i="1"/>
</calcChain>
</file>

<file path=xl/sharedStrings.xml><?xml version="1.0" encoding="utf-8"?>
<sst xmlns="http://schemas.openxmlformats.org/spreadsheetml/2006/main" count="151" uniqueCount="22">
  <si>
    <t>Vehiculo</t>
  </si>
  <si>
    <t>Desviacion Estandar</t>
  </si>
  <si>
    <t>Error porcentual con tratamiento de datos</t>
  </si>
  <si>
    <t>Error porcentual sin tratamiento de datos</t>
  </si>
  <si>
    <t>Datos despues del filtro</t>
  </si>
  <si>
    <t>+</t>
  </si>
  <si>
    <t>-</t>
  </si>
  <si>
    <t>[-1.458967 ; -0.774622]</t>
  </si>
  <si>
    <t>[-1.089040 ; -0.793078]</t>
  </si>
  <si>
    <t>[-1.378905 ; -0.641913]</t>
  </si>
  <si>
    <t>[-0.983425 ; -0.574543]</t>
  </si>
  <si>
    <t>[-0.966971 ;- 0.720276]</t>
  </si>
  <si>
    <t>[-1.028357 ; -0.860240]</t>
  </si>
  <si>
    <t>Ojo</t>
  </si>
  <si>
    <t>[-1.477603 ; -0.607091]</t>
  </si>
  <si>
    <t>[-1.634590 ; -0.196876]</t>
  </si>
  <si>
    <t>[-2.575292 ; -1.505416]</t>
  </si>
  <si>
    <t>t (s)</t>
  </si>
  <si>
    <t>ax (m/s^2)</t>
  </si>
  <si>
    <t>Aceleracion teorica (m/s^2)</t>
  </si>
  <si>
    <t>Promedio Aceleracion (m/s^2)</t>
  </si>
  <si>
    <t>Intervalo promedio "+/-" Desviacion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</si>
</sst>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0000"/>
    <numFmt numFmtId="166" formatCode="0.0000000000000000000000000"/>
    <numFmt numFmtId="167" formatCode="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1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167" fontId="0" fillId="0" borderId="1" xfId="0" applyNumberFormat="1" applyBorder="1"/>
    <xf numFmtId="1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86653</xdr:colOff>
      <xdr:row>12</xdr:row>
      <xdr:rowOff>0</xdr:rowOff>
    </xdr:from>
    <xdr:to>
      <xdr:col>4</xdr:col>
      <xdr:colOff>1348077</xdr:colOff>
      <xdr:row>22</xdr:row>
      <xdr:rowOff>53997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0E3DD1-30C5-00D5-B4CA-5219D7811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4093" y="2194560"/>
          <a:ext cx="3631244" cy="18827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232661</xdr:colOff>
      <xdr:row>11</xdr:row>
      <xdr:rowOff>161365</xdr:rowOff>
    </xdr:from>
    <xdr:to>
      <xdr:col>5</xdr:col>
      <xdr:colOff>627239</xdr:colOff>
      <xdr:row>24</xdr:row>
      <xdr:rowOff>2408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4D3BC9-D538-5BB5-A7D5-D44815DFA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9343" y="2133600"/>
          <a:ext cx="4455590" cy="21718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B439A-FB84-416A-A98B-1CF54B7D2047}">
  <dimension ref="A1:M36"/>
  <sheetViews>
    <sheetView workbookViewId="0">
      <selection activeCell="D13" sqref="D13"/>
    </sheetView>
  </sheetViews>
  <sheetFormatPr defaultColWidth="11.5546875" defaultRowHeight="14.4" x14ac:dyDescent="0.3"/>
  <cols>
    <col min="4" max="4" width="34.5546875" customWidth="1"/>
    <col min="5" max="5" width="23" customWidth="1"/>
    <col min="8" max="8" width="19.6640625" customWidth="1"/>
    <col min="10" max="10" width="35.6640625" customWidth="1"/>
    <col min="11" max="11" width="17.109375" customWidth="1"/>
    <col min="13" max="13" width="28.6640625" bestFit="1" customWidth="1"/>
  </cols>
  <sheetData>
    <row r="1" spans="1:13" x14ac:dyDescent="0.3">
      <c r="A1" s="17" t="s">
        <v>0</v>
      </c>
      <c r="B1" s="18"/>
      <c r="C1" s="1"/>
      <c r="D1" s="6" t="s">
        <v>20</v>
      </c>
      <c r="E1" s="8">
        <f>AVERAGE(B3:B36)</f>
        <v>-1.1167944858823529</v>
      </c>
      <c r="F1" s="1"/>
      <c r="H1" s="16" t="s">
        <v>4</v>
      </c>
      <c r="J1" s="6" t="s">
        <v>20</v>
      </c>
      <c r="K1" s="8">
        <f>AVERAGE(H3:H32)</f>
        <v>-1.1074495499999999</v>
      </c>
    </row>
    <row r="2" spans="1:13" x14ac:dyDescent="0.3">
      <c r="A2" s="9" t="s">
        <v>17</v>
      </c>
      <c r="B2" s="10" t="s">
        <v>18</v>
      </c>
      <c r="C2" s="1"/>
      <c r="D2" s="6" t="s">
        <v>1</v>
      </c>
      <c r="E2" s="7">
        <f>STDEV(B3:B36)</f>
        <v>0.34217202553860537</v>
      </c>
      <c r="F2" s="1"/>
      <c r="H2" s="16"/>
      <c r="J2" s="5" t="s">
        <v>19</v>
      </c>
      <c r="K2" s="7">
        <v>-1.0243789400000001</v>
      </c>
    </row>
    <row r="3" spans="1:13" x14ac:dyDescent="0.3">
      <c r="A3" s="4">
        <v>6.6666669999999997E-2</v>
      </c>
      <c r="B3" s="5">
        <v>-1.409206</v>
      </c>
      <c r="C3" s="1"/>
      <c r="D3" s="5" t="s">
        <v>21</v>
      </c>
      <c r="E3" s="7" t="s">
        <v>7</v>
      </c>
      <c r="H3" s="6">
        <f>IF(AND(B3&lt;=-0.774622,B3&gt;=-1.458967),B3,0)</f>
        <v>-1.409206</v>
      </c>
      <c r="J3" s="5" t="s">
        <v>2</v>
      </c>
      <c r="K3" s="11">
        <f>ABS(K2-K1)/-K2</f>
        <v>8.1093633182267311E-2</v>
      </c>
    </row>
    <row r="4" spans="1:13" x14ac:dyDescent="0.3">
      <c r="A4" s="4">
        <v>0.10001110000000001</v>
      </c>
      <c r="B4" s="5">
        <v>-1.131486</v>
      </c>
      <c r="C4" s="1"/>
      <c r="D4" s="5" t="s">
        <v>19</v>
      </c>
      <c r="E4" s="7">
        <v>-1.0243789400000001</v>
      </c>
      <c r="H4" s="6">
        <f t="shared" ref="H4:H28" si="0">IF(AND(B4&lt;=-0.774622,B4&gt;=-1.458967),B4,0)</f>
        <v>-1.131486</v>
      </c>
      <c r="I4" s="1"/>
    </row>
    <row r="5" spans="1:13" x14ac:dyDescent="0.3">
      <c r="A5" s="4">
        <v>0.1333444</v>
      </c>
      <c r="B5" s="5">
        <v>-0.93618880000000004</v>
      </c>
      <c r="C5" s="1"/>
      <c r="D5" s="5" t="s">
        <v>3</v>
      </c>
      <c r="E5" s="11">
        <f>(ABS(E4-E1)/-E4)</f>
        <v>9.0216171256266534E-2</v>
      </c>
      <c r="H5" s="6">
        <f t="shared" si="0"/>
        <v>-0.93618880000000004</v>
      </c>
    </row>
    <row r="6" spans="1:13" x14ac:dyDescent="0.3">
      <c r="A6" s="4">
        <v>0.16665559999999999</v>
      </c>
      <c r="B6" s="5">
        <v>-1.212685</v>
      </c>
      <c r="C6" s="1"/>
      <c r="D6" s="1"/>
      <c r="E6" s="1"/>
      <c r="H6" s="6">
        <f t="shared" si="0"/>
        <v>-1.212685</v>
      </c>
    </row>
    <row r="7" spans="1:13" x14ac:dyDescent="0.3">
      <c r="A7" s="4">
        <v>0.1999889</v>
      </c>
      <c r="B7" s="5">
        <v>-1.2073830000000001</v>
      </c>
      <c r="C7" s="1"/>
      <c r="D7" s="1" t="s">
        <v>5</v>
      </c>
      <c r="E7" s="1">
        <f>E1+E2</f>
        <v>-0.77462246034374749</v>
      </c>
      <c r="H7" s="6">
        <f t="shared" si="0"/>
        <v>-1.2073830000000001</v>
      </c>
    </row>
    <row r="8" spans="1:13" x14ac:dyDescent="0.3">
      <c r="A8" s="4">
        <v>0.23333329999999999</v>
      </c>
      <c r="B8" s="5">
        <v>-1.4335469999999999</v>
      </c>
      <c r="C8" s="1"/>
      <c r="D8" s="1" t="s">
        <v>6</v>
      </c>
      <c r="E8" s="1">
        <f>E1-E2</f>
        <v>-1.4589665114209582</v>
      </c>
      <c r="H8" s="6">
        <f t="shared" si="0"/>
        <v>-1.4335469999999999</v>
      </c>
      <c r="M8" s="3"/>
    </row>
    <row r="9" spans="1:13" x14ac:dyDescent="0.3">
      <c r="A9" s="4">
        <v>0.26665559999999999</v>
      </c>
      <c r="B9" s="5">
        <v>-1.178728</v>
      </c>
      <c r="C9" s="1"/>
      <c r="D9" s="1"/>
      <c r="E9" s="1"/>
      <c r="H9" s="6">
        <f t="shared" si="0"/>
        <v>-1.178728</v>
      </c>
      <c r="J9" s="2"/>
    </row>
    <row r="10" spans="1:13" x14ac:dyDescent="0.3">
      <c r="A10" s="4">
        <v>0.2999889</v>
      </c>
      <c r="B10" s="5">
        <v>-1.0904020000000001</v>
      </c>
      <c r="C10" s="1"/>
      <c r="D10" s="1"/>
      <c r="E10" s="1"/>
      <c r="H10" s="6">
        <f t="shared" si="0"/>
        <v>-1.0904020000000001</v>
      </c>
    </row>
    <row r="11" spans="1:13" x14ac:dyDescent="0.3">
      <c r="A11" s="4">
        <v>0.3333333</v>
      </c>
      <c r="B11" s="5">
        <v>-1.164666</v>
      </c>
      <c r="C11" s="1"/>
      <c r="D11" s="1"/>
      <c r="E11" s="1"/>
      <c r="H11" s="6">
        <f t="shared" si="0"/>
        <v>-1.164666</v>
      </c>
    </row>
    <row r="12" spans="1:13" x14ac:dyDescent="0.3">
      <c r="A12" s="4">
        <v>0.36666670000000001</v>
      </c>
      <c r="B12" s="5">
        <v>-1.2393019999999999</v>
      </c>
      <c r="C12" s="1"/>
      <c r="D12" s="1"/>
      <c r="E12" s="1"/>
      <c r="H12" s="6">
        <f t="shared" si="0"/>
        <v>-1.2393019999999999</v>
      </c>
    </row>
    <row r="13" spans="1:13" x14ac:dyDescent="0.3">
      <c r="A13" s="4">
        <v>0.39998889999999998</v>
      </c>
      <c r="B13" s="5">
        <v>-1.098387</v>
      </c>
      <c r="C13" s="1"/>
      <c r="D13" s="1"/>
      <c r="E13" s="1"/>
      <c r="H13" s="6">
        <f t="shared" si="0"/>
        <v>-1.098387</v>
      </c>
    </row>
    <row r="14" spans="1:13" x14ac:dyDescent="0.3">
      <c r="A14" s="4">
        <v>0.43333329999999998</v>
      </c>
      <c r="B14" s="5">
        <v>-0.96569159999999998</v>
      </c>
      <c r="C14" s="1"/>
      <c r="D14" s="1"/>
      <c r="E14" s="1"/>
      <c r="H14" s="6">
        <f t="shared" si="0"/>
        <v>-0.96569159999999998</v>
      </c>
    </row>
    <row r="15" spans="1:13" x14ac:dyDescent="0.3">
      <c r="A15" s="4">
        <v>0.46666669999999999</v>
      </c>
      <c r="B15" s="5">
        <v>-1.0978699999999999</v>
      </c>
      <c r="C15" s="1"/>
      <c r="D15" s="1"/>
      <c r="E15" s="1"/>
      <c r="H15" s="6">
        <f t="shared" si="0"/>
        <v>-1.0978699999999999</v>
      </c>
      <c r="J15" s="1"/>
    </row>
    <row r="16" spans="1:13" x14ac:dyDescent="0.3">
      <c r="A16" s="4">
        <v>0.50004439999999994</v>
      </c>
      <c r="B16" s="5">
        <v>-1.0634600000000001</v>
      </c>
      <c r="C16" s="1"/>
      <c r="D16" s="1"/>
      <c r="E16" s="1"/>
      <c r="H16" s="6">
        <f t="shared" si="0"/>
        <v>-1.0634600000000001</v>
      </c>
    </row>
    <row r="17" spans="1:8" x14ac:dyDescent="0.3">
      <c r="A17" s="4">
        <v>0.53333330000000001</v>
      </c>
      <c r="B17" s="5">
        <v>-1.025728</v>
      </c>
      <c r="C17" s="1"/>
      <c r="D17" s="1"/>
      <c r="E17" s="1"/>
      <c r="H17" s="6">
        <f t="shared" si="0"/>
        <v>-1.025728</v>
      </c>
    </row>
    <row r="18" spans="1:8" x14ac:dyDescent="0.3">
      <c r="A18" s="4">
        <v>0.56666669999999997</v>
      </c>
      <c r="B18" s="5">
        <v>-1.1223510000000001</v>
      </c>
      <c r="C18" s="1"/>
      <c r="D18" s="1"/>
      <c r="E18" s="1"/>
      <c r="H18" s="6">
        <f t="shared" si="0"/>
        <v>-1.1223510000000001</v>
      </c>
    </row>
    <row r="19" spans="1:8" x14ac:dyDescent="0.3">
      <c r="A19" s="4">
        <v>0.60003329999999999</v>
      </c>
      <c r="B19" s="5">
        <v>-1.193703</v>
      </c>
      <c r="C19" s="1"/>
      <c r="D19" s="1"/>
      <c r="E19" s="1"/>
      <c r="H19" s="6">
        <f t="shared" si="0"/>
        <v>-1.193703</v>
      </c>
    </row>
    <row r="20" spans="1:8" x14ac:dyDescent="0.3">
      <c r="A20" s="4">
        <v>0.63333329999999999</v>
      </c>
      <c r="B20" s="5">
        <v>-1.108994</v>
      </c>
      <c r="C20" s="1"/>
      <c r="D20" s="1"/>
      <c r="E20" s="1"/>
      <c r="H20" s="6">
        <f t="shared" si="0"/>
        <v>-1.108994</v>
      </c>
    </row>
    <row r="21" spans="1:8" x14ac:dyDescent="0.3">
      <c r="A21" s="4">
        <v>0.66666669999999995</v>
      </c>
      <c r="B21" s="5">
        <v>-1.0567820000000001</v>
      </c>
      <c r="C21" s="1"/>
      <c r="D21" s="1"/>
      <c r="E21" s="1"/>
      <c r="H21" s="6">
        <f t="shared" si="0"/>
        <v>-1.0567820000000001</v>
      </c>
    </row>
    <row r="22" spans="1:8" x14ac:dyDescent="0.3">
      <c r="A22" s="4">
        <v>0.7000111</v>
      </c>
      <c r="B22" s="5">
        <v>-1.169888</v>
      </c>
      <c r="C22" s="1"/>
      <c r="D22" s="1"/>
      <c r="E22" s="1"/>
      <c r="H22" s="6">
        <f t="shared" si="0"/>
        <v>-1.169888</v>
      </c>
    </row>
    <row r="23" spans="1:8" x14ac:dyDescent="0.3">
      <c r="A23" s="4">
        <v>0.73333329999999997</v>
      </c>
      <c r="B23" s="5">
        <v>-1.170852</v>
      </c>
      <c r="C23" s="1"/>
      <c r="D23" s="1"/>
      <c r="E23" s="1"/>
      <c r="H23" s="6">
        <f t="shared" si="0"/>
        <v>-1.170852</v>
      </c>
    </row>
    <row r="24" spans="1:8" x14ac:dyDescent="0.3">
      <c r="A24" s="4">
        <v>0.76666670000000003</v>
      </c>
      <c r="B24" s="5">
        <v>-1.019946</v>
      </c>
      <c r="C24" s="1"/>
      <c r="D24" s="1"/>
      <c r="E24" s="1"/>
      <c r="H24" s="6">
        <f t="shared" si="0"/>
        <v>-1.019946</v>
      </c>
    </row>
    <row r="25" spans="1:8" x14ac:dyDescent="0.3">
      <c r="A25" s="4">
        <v>0.80001109999999998</v>
      </c>
      <c r="B25" s="5">
        <v>-1.0442830000000001</v>
      </c>
      <c r="C25" s="1"/>
      <c r="D25" s="1"/>
      <c r="E25" s="1"/>
      <c r="H25" s="6">
        <f t="shared" si="0"/>
        <v>-1.0442830000000001</v>
      </c>
    </row>
    <row r="26" spans="1:8" x14ac:dyDescent="0.3">
      <c r="A26" s="4">
        <v>0.83333330000000005</v>
      </c>
      <c r="B26" s="5">
        <v>-1.108392</v>
      </c>
      <c r="C26" s="1"/>
      <c r="D26" s="1"/>
      <c r="E26" s="1"/>
      <c r="H26" s="6">
        <f t="shared" si="0"/>
        <v>-1.108392</v>
      </c>
    </row>
    <row r="27" spans="1:8" x14ac:dyDescent="0.3">
      <c r="A27" s="4">
        <v>0.86666670000000001</v>
      </c>
      <c r="B27" s="5">
        <v>-1.136309</v>
      </c>
      <c r="C27" s="1"/>
      <c r="D27" s="1"/>
      <c r="E27" s="1"/>
      <c r="H27" s="6">
        <f t="shared" si="0"/>
        <v>-1.136309</v>
      </c>
    </row>
    <row r="28" spans="1:8" x14ac:dyDescent="0.3">
      <c r="A28" s="4">
        <v>0.9</v>
      </c>
      <c r="B28" s="5">
        <v>-1.053444</v>
      </c>
      <c r="C28" s="1"/>
      <c r="D28" s="1"/>
      <c r="E28" s="1"/>
      <c r="H28" s="6">
        <f t="shared" si="0"/>
        <v>-1.053444</v>
      </c>
    </row>
    <row r="29" spans="1:8" x14ac:dyDescent="0.3">
      <c r="A29" s="4">
        <v>0.93333330000000003</v>
      </c>
      <c r="B29" s="5">
        <v>-5.3253620000000002E-2</v>
      </c>
      <c r="C29" s="1"/>
      <c r="D29" s="1"/>
      <c r="E29" s="1"/>
      <c r="H29" s="6">
        <f>IF(AND(B33&lt;=-0.774622,B33&gt;=-1.458967),B33,0)</f>
        <v>-0.80200400000000005</v>
      </c>
    </row>
    <row r="30" spans="1:8" x14ac:dyDescent="0.3">
      <c r="A30" s="4">
        <v>0.96666669999999999</v>
      </c>
      <c r="B30" s="5">
        <v>-0.56427439999999995</v>
      </c>
      <c r="C30" s="1"/>
      <c r="D30" s="1"/>
      <c r="E30" s="1"/>
      <c r="H30" s="6">
        <f>IF(AND(B34&lt;=-0.774622,B34&gt;=-1.458967),B34,0)</f>
        <v>-0.91233089999999994</v>
      </c>
    </row>
    <row r="31" spans="1:8" x14ac:dyDescent="0.3">
      <c r="A31" s="4">
        <v>1.000022</v>
      </c>
      <c r="B31" s="5">
        <v>-1.799534</v>
      </c>
      <c r="C31" s="1"/>
      <c r="D31" s="1"/>
      <c r="E31" s="1"/>
      <c r="H31" s="6">
        <f>IF(AND(B35&lt;=-0.774622,B35&gt;=-1.458967),B35,0)</f>
        <v>-0.97649719999999995</v>
      </c>
    </row>
    <row r="32" spans="1:8" x14ac:dyDescent="0.3">
      <c r="A32" s="4">
        <v>1.0333330000000001</v>
      </c>
      <c r="B32" s="5">
        <v>-2.3304640000000001</v>
      </c>
      <c r="C32" s="1"/>
      <c r="D32" s="1"/>
      <c r="E32" s="1"/>
      <c r="H32" s="6">
        <f>IF(AND(B36&lt;=-0.774622,B36&gt;=-1.458967),B36,0)</f>
        <v>-1.0929800000000001</v>
      </c>
    </row>
    <row r="33" spans="1:5" x14ac:dyDescent="0.3">
      <c r="A33" s="4">
        <v>1.066667</v>
      </c>
      <c r="B33" s="5">
        <v>-0.80200400000000005</v>
      </c>
      <c r="C33" s="1"/>
      <c r="D33" s="1"/>
      <c r="E33" s="1"/>
    </row>
    <row r="34" spans="1:5" x14ac:dyDescent="0.3">
      <c r="A34" s="4">
        <v>1.1000000000000001</v>
      </c>
      <c r="B34" s="5">
        <v>-0.91233089999999994</v>
      </c>
      <c r="C34" s="1"/>
      <c r="D34" s="1"/>
      <c r="E34" s="1"/>
    </row>
    <row r="35" spans="1:5" x14ac:dyDescent="0.3">
      <c r="A35" s="4">
        <v>1.1333329999999999</v>
      </c>
      <c r="B35" s="5">
        <v>-0.97649719999999995</v>
      </c>
      <c r="C35" s="1"/>
      <c r="D35" s="1"/>
      <c r="E35" s="1"/>
    </row>
    <row r="36" spans="1:5" x14ac:dyDescent="0.3">
      <c r="A36" s="4">
        <v>1.1666669999999999</v>
      </c>
      <c r="B36" s="5">
        <v>-1.0929800000000001</v>
      </c>
      <c r="C36" s="1"/>
      <c r="D36" s="1"/>
      <c r="E36" s="1"/>
    </row>
  </sheetData>
  <mergeCells count="2">
    <mergeCell ref="A1:B1"/>
    <mergeCell ref="H1:H2"/>
  </mergeCells>
  <conditionalFormatting sqref="J2:J3">
    <cfRule type="duplicateValues" dxfId="10" priority="2"/>
  </conditionalFormatting>
  <conditionalFormatting sqref="D4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E69B-E15E-4DB1-88F4-949FCF9ECCB5}">
  <dimension ref="A1:M43"/>
  <sheetViews>
    <sheetView workbookViewId="0">
      <selection activeCell="D1" sqref="D1:D5"/>
    </sheetView>
  </sheetViews>
  <sheetFormatPr defaultColWidth="11.5546875" defaultRowHeight="14.4" x14ac:dyDescent="0.3"/>
  <cols>
    <col min="4" max="4" width="34.5546875" customWidth="1"/>
    <col min="5" max="5" width="23" customWidth="1"/>
    <col min="8" max="8" width="19.6640625" customWidth="1"/>
    <col min="10" max="10" width="35.6640625" customWidth="1"/>
    <col min="11" max="11" width="17.109375" customWidth="1"/>
    <col min="13" max="13" width="28.6640625" bestFit="1" customWidth="1"/>
  </cols>
  <sheetData>
    <row r="1" spans="1:13" x14ac:dyDescent="0.3">
      <c r="A1" s="17" t="s">
        <v>0</v>
      </c>
      <c r="B1" s="18"/>
      <c r="C1" s="1"/>
      <c r="D1" s="6" t="s">
        <v>20</v>
      </c>
      <c r="E1" s="8">
        <f>AVERAGE(B3:B43)</f>
        <v>-1.7919555853658538</v>
      </c>
      <c r="F1" s="1"/>
      <c r="H1" s="19" t="s">
        <v>4</v>
      </c>
      <c r="J1" s="6" t="s">
        <v>20</v>
      </c>
      <c r="K1" s="8">
        <f>AVERAGE(H3:H31)</f>
        <v>-1.7998060689655171</v>
      </c>
    </row>
    <row r="2" spans="1:13" x14ac:dyDescent="0.3">
      <c r="A2" s="9" t="s">
        <v>17</v>
      </c>
      <c r="B2" s="10" t="s">
        <v>18</v>
      </c>
      <c r="C2" s="1"/>
      <c r="D2" s="6" t="s">
        <v>1</v>
      </c>
      <c r="E2" s="7">
        <f>STDEV(B3:B43)</f>
        <v>0.25020780203552523</v>
      </c>
      <c r="F2" s="1"/>
      <c r="H2" s="20"/>
      <c r="J2" s="5" t="s">
        <v>19</v>
      </c>
      <c r="K2" s="7">
        <v>-1.0243789400000001</v>
      </c>
    </row>
    <row r="3" spans="1:13" x14ac:dyDescent="0.3">
      <c r="A3" s="4">
        <v>6.6655560000000003E-2</v>
      </c>
      <c r="B3" s="14">
        <v>-2.052155</v>
      </c>
      <c r="C3" s="1"/>
      <c r="D3" s="5" t="s">
        <v>21</v>
      </c>
      <c r="E3" s="7" t="s">
        <v>14</v>
      </c>
      <c r="H3" s="6">
        <f>IF(AND(B5&gt;=-2.042163,B5&lt;=-1.541748),B5,0)</f>
        <v>-1.6963170000000001</v>
      </c>
      <c r="J3" s="5" t="s">
        <v>2</v>
      </c>
      <c r="K3" s="11">
        <f>ABS(K2-K1)/-K2</f>
        <v>0.756972931291927</v>
      </c>
    </row>
    <row r="4" spans="1:13" x14ac:dyDescent="0.3">
      <c r="A4" s="4">
        <v>9.9988889999999997E-2</v>
      </c>
      <c r="B4" s="14">
        <v>-2.0590929999999998</v>
      </c>
      <c r="C4" s="1"/>
      <c r="D4" s="5" t="s">
        <v>19</v>
      </c>
      <c r="E4" s="7">
        <v>-1.0243789400000001</v>
      </c>
      <c r="H4" s="6">
        <f>IF(AND(B9&gt;=-2.042163,B9&lt;=-1.541748),B9,0)</f>
        <v>-1.933187</v>
      </c>
      <c r="I4" s="1"/>
    </row>
    <row r="5" spans="1:13" x14ac:dyDescent="0.3">
      <c r="A5" s="4">
        <v>0.1333222</v>
      </c>
      <c r="B5" s="14">
        <v>-1.6963170000000001</v>
      </c>
      <c r="C5" s="1"/>
      <c r="D5" s="5" t="s">
        <v>3</v>
      </c>
      <c r="E5" s="11">
        <f>(ABS(E4-E1)/-E4)</f>
        <v>0.7493092794018722</v>
      </c>
      <c r="H5" s="6">
        <f>IF(AND(B12&gt;=-2.042163,B12&lt;=-1.541748),B12,0)</f>
        <v>-1.9547129999999999</v>
      </c>
    </row>
    <row r="6" spans="1:13" x14ac:dyDescent="0.3">
      <c r="A6" s="4">
        <v>0.1666667</v>
      </c>
      <c r="B6" s="14">
        <v>-1.0975900000000001</v>
      </c>
      <c r="C6" s="1"/>
      <c r="D6" s="1"/>
      <c r="E6" s="1"/>
      <c r="H6" s="6">
        <f>IF(AND(B13&gt;=-2.042163,B13&lt;=-1.541748),B13,0)</f>
        <v>-1.6170530000000001</v>
      </c>
    </row>
    <row r="7" spans="1:13" x14ac:dyDescent="0.3">
      <c r="A7" s="4">
        <v>0.1999889</v>
      </c>
      <c r="B7" s="14">
        <v>-1.447349</v>
      </c>
      <c r="C7" s="1"/>
      <c r="D7" s="1" t="s">
        <v>5</v>
      </c>
      <c r="E7" s="1">
        <f>E1+E2</f>
        <v>-1.5417477833303286</v>
      </c>
      <c r="H7" s="6">
        <f t="shared" ref="H7:H17" si="0">IF(AND(B15&gt;=-2.042163,B15&lt;=-1.541748),B15,0)</f>
        <v>-1.826468</v>
      </c>
    </row>
    <row r="8" spans="1:13" x14ac:dyDescent="0.3">
      <c r="A8" s="4">
        <v>0.23336670000000001</v>
      </c>
      <c r="B8" s="14">
        <v>-1.356336</v>
      </c>
      <c r="C8" s="1"/>
      <c r="D8" s="1" t="s">
        <v>6</v>
      </c>
      <c r="E8" s="1">
        <f>E1-E2</f>
        <v>-2.0421633874013789</v>
      </c>
      <c r="H8" s="6">
        <f t="shared" si="0"/>
        <v>-1.8120780000000001</v>
      </c>
      <c r="M8" s="3"/>
    </row>
    <row r="9" spans="1:13" x14ac:dyDescent="0.3">
      <c r="A9" s="4">
        <v>0.26666669999999998</v>
      </c>
      <c r="B9" s="14">
        <v>-1.933187</v>
      </c>
      <c r="C9" s="1"/>
      <c r="D9" s="1"/>
      <c r="E9" s="1"/>
      <c r="H9" s="6">
        <f t="shared" si="0"/>
        <v>-1.6689339999999999</v>
      </c>
      <c r="J9" s="2"/>
    </row>
    <row r="10" spans="1:13" x14ac:dyDescent="0.3">
      <c r="A10" s="4">
        <v>0.3</v>
      </c>
      <c r="B10" s="14">
        <v>-2.0607259999999998</v>
      </c>
      <c r="C10" s="1"/>
      <c r="D10" s="1"/>
      <c r="E10" s="1"/>
      <c r="H10" s="6">
        <f t="shared" si="0"/>
        <v>-1.633022</v>
      </c>
    </row>
    <row r="11" spans="1:13" x14ac:dyDescent="0.3">
      <c r="A11" s="4">
        <v>0.33332220000000001</v>
      </c>
      <c r="B11" s="14">
        <v>-2.583421</v>
      </c>
      <c r="C11" s="1"/>
      <c r="D11" s="1"/>
      <c r="E11" s="1"/>
      <c r="H11" s="6">
        <f t="shared" si="0"/>
        <v>-1.655834</v>
      </c>
    </row>
    <row r="12" spans="1:13" x14ac:dyDescent="0.3">
      <c r="A12" s="4">
        <v>0.3666778</v>
      </c>
      <c r="B12" s="14">
        <v>-1.9547129999999999</v>
      </c>
      <c r="C12" s="1"/>
      <c r="D12" s="1"/>
      <c r="E12" s="1"/>
      <c r="H12" s="6">
        <f t="shared" si="0"/>
        <v>-1.8226279999999999</v>
      </c>
    </row>
    <row r="13" spans="1:13" x14ac:dyDescent="0.3">
      <c r="A13" s="4">
        <v>0.39998889999999998</v>
      </c>
      <c r="B13" s="14">
        <v>-1.6170530000000001</v>
      </c>
      <c r="C13" s="1"/>
      <c r="D13" s="1"/>
      <c r="E13" s="1"/>
      <c r="H13" s="6">
        <f t="shared" si="0"/>
        <v>-1.8458049999999999</v>
      </c>
    </row>
    <row r="14" spans="1:13" x14ac:dyDescent="0.3">
      <c r="A14" s="4">
        <v>0.43332219999999999</v>
      </c>
      <c r="B14" s="14">
        <v>-1.5169950000000001</v>
      </c>
      <c r="C14" s="1"/>
      <c r="D14" s="1"/>
      <c r="E14" s="1"/>
      <c r="H14" s="6">
        <f t="shared" si="0"/>
        <v>-1.714421</v>
      </c>
    </row>
    <row r="15" spans="1:13" x14ac:dyDescent="0.3">
      <c r="A15" s="4">
        <v>0.4667444</v>
      </c>
      <c r="B15" s="14">
        <v>-1.826468</v>
      </c>
      <c r="C15" s="1"/>
      <c r="D15" s="1"/>
      <c r="E15" s="1"/>
      <c r="H15" s="6">
        <f t="shared" si="0"/>
        <v>-1.7561310000000001</v>
      </c>
      <c r="J15" s="1"/>
    </row>
    <row r="16" spans="1:13" x14ac:dyDescent="0.3">
      <c r="A16" s="4">
        <v>0.49998890000000001</v>
      </c>
      <c r="B16" s="14">
        <v>-1.8120780000000001</v>
      </c>
      <c r="C16" s="1"/>
      <c r="D16" s="1"/>
      <c r="E16" s="1"/>
      <c r="H16" s="6">
        <f t="shared" si="0"/>
        <v>-1.9756609999999999</v>
      </c>
    </row>
    <row r="17" spans="1:8" x14ac:dyDescent="0.3">
      <c r="A17" s="4">
        <v>0.53333330000000001</v>
      </c>
      <c r="B17" s="14">
        <v>-1.6689339999999999</v>
      </c>
      <c r="C17" s="1"/>
      <c r="D17" s="1"/>
      <c r="E17" s="1"/>
      <c r="H17" s="6">
        <f t="shared" si="0"/>
        <v>-1.7367840000000001</v>
      </c>
    </row>
    <row r="18" spans="1:8" x14ac:dyDescent="0.3">
      <c r="A18" s="4">
        <v>0.56667780000000001</v>
      </c>
      <c r="B18" s="14">
        <v>-1.633022</v>
      </c>
      <c r="C18" s="1"/>
      <c r="D18" s="1"/>
      <c r="E18" s="1"/>
      <c r="H18" s="6">
        <f>IF(AND(B27&gt;=-2.042163,B27&lt;=-1.541748),B27,0)</f>
        <v>-1.631875</v>
      </c>
    </row>
    <row r="19" spans="1:8" x14ac:dyDescent="0.3">
      <c r="A19" s="4">
        <v>0.59998890000000005</v>
      </c>
      <c r="B19" s="14">
        <v>-1.655834</v>
      </c>
      <c r="C19" s="1"/>
      <c r="D19" s="1"/>
      <c r="E19" s="1"/>
      <c r="H19" s="6">
        <f>IF(AND(B28&gt;=-2.042163,B28&lt;=-1.541748),B28,0)</f>
        <v>-1.716307</v>
      </c>
    </row>
    <row r="20" spans="1:8" x14ac:dyDescent="0.3">
      <c r="A20" s="4">
        <v>0.63332219999999995</v>
      </c>
      <c r="B20" s="14">
        <v>-1.8226279999999999</v>
      </c>
      <c r="C20" s="1"/>
      <c r="D20" s="1"/>
      <c r="E20" s="1"/>
      <c r="H20" s="6">
        <f>IF(AND(B29&gt;=-2.042163,B29&lt;=-1.541748),B29,0)</f>
        <v>-1.7912669999999999</v>
      </c>
    </row>
    <row r="21" spans="1:8" x14ac:dyDescent="0.3">
      <c r="A21" s="4">
        <v>0.66666669999999995</v>
      </c>
      <c r="B21" s="14">
        <v>-1.8458049999999999</v>
      </c>
      <c r="C21" s="1"/>
      <c r="D21" s="1"/>
      <c r="E21" s="1"/>
      <c r="H21" s="6">
        <f>IF(AND(B30&gt;=-2.042163,B30&lt;=-1.541748),B30,0)</f>
        <v>-1.849731</v>
      </c>
    </row>
    <row r="22" spans="1:8" x14ac:dyDescent="0.3">
      <c r="A22" s="4">
        <v>0.7</v>
      </c>
      <c r="B22" s="14">
        <v>-1.714421</v>
      </c>
      <c r="C22" s="1"/>
      <c r="D22" s="1"/>
      <c r="E22" s="1"/>
      <c r="H22" s="6">
        <f>IF(AND(B31&gt;=-2.042163,B31&lt;=-1.541748),B31,0)</f>
        <v>-1.6706859999999999</v>
      </c>
    </row>
    <row r="23" spans="1:8" x14ac:dyDescent="0.3">
      <c r="A23" s="4">
        <v>0.73332220000000004</v>
      </c>
      <c r="B23" s="14">
        <v>-1.7561310000000001</v>
      </c>
      <c r="C23" s="1"/>
      <c r="D23" s="1"/>
      <c r="E23" s="1"/>
      <c r="H23" s="6">
        <f>IF(AND(B33&gt;=-2.042163,B33&lt;=-1.541748),B33,0)</f>
        <v>-1.906237</v>
      </c>
    </row>
    <row r="24" spans="1:8" x14ac:dyDescent="0.3">
      <c r="A24" s="4">
        <v>0.76665559999999999</v>
      </c>
      <c r="B24" s="14">
        <v>-1.9756609999999999</v>
      </c>
      <c r="C24" s="1"/>
      <c r="D24" s="1"/>
      <c r="E24" s="1"/>
      <c r="H24" s="6">
        <f>IF(AND(B34&gt;=-2.042163,B34&lt;=-1.541748),B34,0)</f>
        <v>-1.9563539999999999</v>
      </c>
    </row>
    <row r="25" spans="1:8" x14ac:dyDescent="0.3">
      <c r="A25" s="4">
        <v>0.8</v>
      </c>
      <c r="B25" s="14">
        <v>-1.7367840000000001</v>
      </c>
      <c r="C25" s="1"/>
      <c r="D25" s="1"/>
      <c r="E25" s="1"/>
      <c r="H25" s="6">
        <f t="shared" ref="H25:H31" si="1">IF(AND(B36&gt;=-2.042163,B36&lt;=-1.541748),B36,0)</f>
        <v>-1.9279790000000001</v>
      </c>
    </row>
    <row r="26" spans="1:8" x14ac:dyDescent="0.3">
      <c r="A26" s="4">
        <v>0.83333330000000005</v>
      </c>
      <c r="B26" s="14">
        <v>-1.434483</v>
      </c>
      <c r="C26" s="1"/>
      <c r="D26" s="1"/>
      <c r="E26" s="1"/>
      <c r="H26" s="6">
        <f t="shared" si="1"/>
        <v>-1.943797</v>
      </c>
    </row>
    <row r="27" spans="1:8" x14ac:dyDescent="0.3">
      <c r="A27" s="4">
        <v>0.86665559999999997</v>
      </c>
      <c r="B27" s="14">
        <v>-1.631875</v>
      </c>
      <c r="C27" s="1"/>
      <c r="D27" s="1"/>
      <c r="E27" s="1"/>
      <c r="H27" s="6">
        <f t="shared" si="1"/>
        <v>-1.77546</v>
      </c>
    </row>
    <row r="28" spans="1:8" x14ac:dyDescent="0.3">
      <c r="A28" s="4">
        <v>0.9</v>
      </c>
      <c r="B28" s="14">
        <v>-1.716307</v>
      </c>
      <c r="H28" s="6">
        <f t="shared" si="1"/>
        <v>-2.008146</v>
      </c>
    </row>
    <row r="29" spans="1:8" x14ac:dyDescent="0.3">
      <c r="A29" s="4">
        <v>0.93333330000000003</v>
      </c>
      <c r="B29" s="14">
        <v>-1.7912669999999999</v>
      </c>
      <c r="H29" s="6">
        <f t="shared" si="1"/>
        <v>-1.8164039999999999</v>
      </c>
    </row>
    <row r="30" spans="1:8" x14ac:dyDescent="0.3">
      <c r="A30" s="13">
        <v>0.96665559999999995</v>
      </c>
      <c r="B30" s="14">
        <v>-1.849731</v>
      </c>
      <c r="H30" s="6">
        <f t="shared" si="1"/>
        <v>-1.733015</v>
      </c>
    </row>
    <row r="31" spans="1:8" x14ac:dyDescent="0.3">
      <c r="A31" s="13">
        <v>1</v>
      </c>
      <c r="B31" s="14">
        <v>-1.6706859999999999</v>
      </c>
      <c r="H31" s="6">
        <f t="shared" si="1"/>
        <v>-1.818082</v>
      </c>
    </row>
    <row r="32" spans="1:8" x14ac:dyDescent="0.3">
      <c r="A32" s="13">
        <v>1.0333220000000001</v>
      </c>
      <c r="B32" s="14">
        <v>-1.4685729999999999</v>
      </c>
    </row>
    <row r="33" spans="1:2" x14ac:dyDescent="0.3">
      <c r="A33" s="13">
        <v>1.066656</v>
      </c>
      <c r="B33" s="14">
        <v>-1.906237</v>
      </c>
    </row>
    <row r="34" spans="1:2" x14ac:dyDescent="0.3">
      <c r="A34" s="13">
        <v>1.1000669999999999</v>
      </c>
      <c r="B34" s="14">
        <v>-1.9563539999999999</v>
      </c>
    </row>
    <row r="35" spans="1:2" x14ac:dyDescent="0.3">
      <c r="A35" s="13">
        <v>1.1333219999999999</v>
      </c>
      <c r="B35" s="14">
        <v>-2.0753810000000001</v>
      </c>
    </row>
    <row r="36" spans="1:2" x14ac:dyDescent="0.3">
      <c r="A36" s="13">
        <v>1.1666890000000001</v>
      </c>
      <c r="B36" s="14">
        <v>-1.9279790000000001</v>
      </c>
    </row>
    <row r="37" spans="1:2" x14ac:dyDescent="0.3">
      <c r="A37" s="13">
        <v>1.2</v>
      </c>
      <c r="B37" s="14">
        <v>-1.943797</v>
      </c>
    </row>
    <row r="38" spans="1:2" x14ac:dyDescent="0.3">
      <c r="A38" s="4">
        <v>1.233333</v>
      </c>
      <c r="B38" s="5">
        <v>-1.77546</v>
      </c>
    </row>
    <row r="39" spans="1:2" x14ac:dyDescent="0.3">
      <c r="A39" s="4">
        <v>1.266656</v>
      </c>
      <c r="B39" s="5">
        <v>-2.008146</v>
      </c>
    </row>
    <row r="40" spans="1:2" x14ac:dyDescent="0.3">
      <c r="A40" s="4">
        <v>1.300033</v>
      </c>
      <c r="B40" s="5">
        <v>-1.8164039999999999</v>
      </c>
    </row>
    <row r="41" spans="1:2" x14ac:dyDescent="0.3">
      <c r="A41" s="4">
        <v>1.3333330000000001</v>
      </c>
      <c r="B41" s="5">
        <v>-1.733015</v>
      </c>
    </row>
    <row r="42" spans="1:2" x14ac:dyDescent="0.3">
      <c r="A42" s="4">
        <v>1.3666560000000001</v>
      </c>
      <c r="B42" s="5">
        <v>-1.818082</v>
      </c>
    </row>
    <row r="43" spans="1:2" x14ac:dyDescent="0.3">
      <c r="A43" s="4">
        <v>1.3999889999999999</v>
      </c>
      <c r="B43" s="5">
        <v>-2.1237010000000001</v>
      </c>
    </row>
  </sheetData>
  <mergeCells count="2">
    <mergeCell ref="A1:B1"/>
    <mergeCell ref="H1:H2"/>
  </mergeCells>
  <conditionalFormatting sqref="J2:J3">
    <cfRule type="duplicateValues" dxfId="18" priority="2"/>
  </conditionalFormatting>
  <conditionalFormatting sqref="D4">
    <cfRule type="duplicateValues" dxfId="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BACC-D2A8-4BC4-B57B-51189FC05EF1}">
  <dimension ref="A1:M36"/>
  <sheetViews>
    <sheetView zoomScale="85" zoomScaleNormal="85" workbookViewId="0">
      <selection activeCell="D1" sqref="D1:D5"/>
    </sheetView>
  </sheetViews>
  <sheetFormatPr defaultColWidth="11.5546875" defaultRowHeight="14.4" x14ac:dyDescent="0.3"/>
  <cols>
    <col min="4" max="4" width="34.5546875" customWidth="1"/>
    <col min="5" max="5" width="23" customWidth="1"/>
    <col min="8" max="8" width="21" customWidth="1"/>
    <col min="10" max="10" width="35.6640625" customWidth="1"/>
    <col min="11" max="11" width="17.109375" customWidth="1"/>
    <col min="13" max="13" width="28.6640625" bestFit="1" customWidth="1"/>
  </cols>
  <sheetData>
    <row r="1" spans="1:13" x14ac:dyDescent="0.3">
      <c r="A1" s="17" t="s">
        <v>0</v>
      </c>
      <c r="B1" s="18"/>
      <c r="C1" s="1"/>
      <c r="D1" s="6" t="s">
        <v>20</v>
      </c>
      <c r="E1" s="8">
        <f>AVERAGE(B3:B36)</f>
        <v>-0.94105884117647087</v>
      </c>
      <c r="F1" s="1"/>
      <c r="H1" s="16" t="s">
        <v>4</v>
      </c>
      <c r="J1" s="6" t="s">
        <v>20</v>
      </c>
      <c r="K1" s="8">
        <f>AVERAGE(H3:H31)</f>
        <v>-0.93230063448275879</v>
      </c>
    </row>
    <row r="2" spans="1:13" x14ac:dyDescent="0.3">
      <c r="A2" s="9" t="s">
        <v>17</v>
      </c>
      <c r="B2" s="10" t="s">
        <v>18</v>
      </c>
      <c r="C2" s="1"/>
      <c r="D2" s="6" t="s">
        <v>1</v>
      </c>
      <c r="E2" s="7">
        <f>STDEV(B3:B36)</f>
        <v>0.14798071565602952</v>
      </c>
      <c r="F2" s="1"/>
      <c r="H2" s="16"/>
      <c r="J2" s="5" t="s">
        <v>19</v>
      </c>
      <c r="K2" s="7">
        <v>-1.0243789400000001</v>
      </c>
    </row>
    <row r="3" spans="1:13" x14ac:dyDescent="0.3">
      <c r="A3" s="4">
        <v>6.6666669999999997E-2</v>
      </c>
      <c r="B3" s="5">
        <v>-0.99601850000000003</v>
      </c>
      <c r="C3" s="1"/>
      <c r="D3" s="5" t="s">
        <v>21</v>
      </c>
      <c r="E3" s="7" t="s">
        <v>8</v>
      </c>
      <c r="H3" s="6">
        <f>IF(AND(B3&gt;=-1.08904,B3&lt;=-0.793078),B3,0)</f>
        <v>-0.99601850000000003</v>
      </c>
      <c r="J3" s="5" t="s">
        <v>2</v>
      </c>
      <c r="K3" s="11">
        <f>ABS(K2-K1)/-K2</f>
        <v>8.9886956790854441E-2</v>
      </c>
    </row>
    <row r="4" spans="1:13" x14ac:dyDescent="0.3">
      <c r="A4" s="4">
        <v>0.10002220000000001</v>
      </c>
      <c r="B4" s="5">
        <v>-1.065212</v>
      </c>
      <c r="C4" s="1"/>
      <c r="D4" s="5" t="s">
        <v>19</v>
      </c>
      <c r="E4" s="7">
        <v>-1.0243789400000001</v>
      </c>
      <c r="H4" s="6">
        <f t="shared" ref="H4:H7" si="0">IF(AND(B4&gt;=-1.08904,B4&lt;=-0.793078),B4,0)</f>
        <v>-1.065212</v>
      </c>
      <c r="I4" s="1"/>
    </row>
    <row r="5" spans="1:13" x14ac:dyDescent="0.3">
      <c r="A5" s="4">
        <v>0.13333329999999999</v>
      </c>
      <c r="B5" s="5">
        <v>-0.92229300000000003</v>
      </c>
      <c r="C5" s="1"/>
      <c r="D5" s="5" t="s">
        <v>3</v>
      </c>
      <c r="E5" s="11">
        <f>(ABS(E4-E1)/-E4)</f>
        <v>8.1337184483243272E-2</v>
      </c>
      <c r="H5" s="6">
        <f t="shared" si="0"/>
        <v>-0.92229300000000003</v>
      </c>
    </row>
    <row r="6" spans="1:13" x14ac:dyDescent="0.3">
      <c r="A6" s="4">
        <v>0.16669999999999999</v>
      </c>
      <c r="B6" s="5">
        <v>-0.89505159999999995</v>
      </c>
      <c r="C6" s="1"/>
      <c r="D6" s="1"/>
      <c r="E6" s="1"/>
      <c r="H6" s="6">
        <f t="shared" si="0"/>
        <v>-0.89505159999999995</v>
      </c>
    </row>
    <row r="7" spans="1:13" x14ac:dyDescent="0.3">
      <c r="A7" s="4">
        <v>0.2</v>
      </c>
      <c r="B7" s="5">
        <v>-0.82934129999999995</v>
      </c>
      <c r="C7" s="1"/>
      <c r="D7" s="1" t="s">
        <v>5</v>
      </c>
      <c r="E7" s="1">
        <f>E1+E2</f>
        <v>-0.79307812552044132</v>
      </c>
      <c r="H7" s="6">
        <f t="shared" si="0"/>
        <v>-0.82934129999999995</v>
      </c>
    </row>
    <row r="8" spans="1:13" x14ac:dyDescent="0.3">
      <c r="A8" s="4">
        <v>0.23333329999999999</v>
      </c>
      <c r="B8" s="5">
        <v>-0.4914501</v>
      </c>
      <c r="C8" s="1"/>
      <c r="D8" s="1" t="s">
        <v>6</v>
      </c>
      <c r="E8" s="1">
        <f>E1-E2</f>
        <v>-1.0890395568325004</v>
      </c>
      <c r="H8" s="6">
        <f>IF(AND(B9&gt;=-1.08904,B9&lt;=-0.793078),B9,0)</f>
        <v>-0.83136220000000005</v>
      </c>
      <c r="M8" s="3"/>
    </row>
    <row r="9" spans="1:13" x14ac:dyDescent="0.3">
      <c r="A9" s="4">
        <v>0.26666669999999998</v>
      </c>
      <c r="B9" s="5">
        <v>-0.83136220000000005</v>
      </c>
      <c r="C9" s="1"/>
      <c r="D9" s="1"/>
      <c r="E9" s="1"/>
      <c r="H9" s="6">
        <f t="shared" ref="H9:H22" si="1">IF(AND(B12&gt;=-1.08904,B12&lt;=-0.793078),B12,0)</f>
        <v>-0.90706489999999995</v>
      </c>
      <c r="J9" s="2"/>
    </row>
    <row r="10" spans="1:13" x14ac:dyDescent="0.3">
      <c r="A10" s="4">
        <v>0.3</v>
      </c>
      <c r="B10" s="5">
        <v>-1.2115750000000001</v>
      </c>
      <c r="C10" s="1"/>
      <c r="D10" s="1"/>
      <c r="E10" s="1"/>
      <c r="H10" s="6">
        <f t="shared" si="1"/>
        <v>-0.85946290000000003</v>
      </c>
    </row>
    <row r="11" spans="1:13" x14ac:dyDescent="0.3">
      <c r="A11" s="4">
        <v>0.3333333</v>
      </c>
      <c r="B11" s="5">
        <v>-1.437406</v>
      </c>
      <c r="C11" s="1"/>
      <c r="D11" s="1"/>
      <c r="E11" s="1"/>
      <c r="H11" s="6">
        <f t="shared" si="1"/>
        <v>-0.87625390000000003</v>
      </c>
    </row>
    <row r="12" spans="1:13" x14ac:dyDescent="0.3">
      <c r="A12" s="4">
        <v>0.36666670000000001</v>
      </c>
      <c r="B12" s="5">
        <v>-0.90706489999999995</v>
      </c>
      <c r="C12" s="1"/>
      <c r="D12" s="1"/>
      <c r="E12" s="1"/>
      <c r="H12" s="6">
        <f t="shared" si="1"/>
        <v>-0.96305419999999997</v>
      </c>
    </row>
    <row r="13" spans="1:13" x14ac:dyDescent="0.3">
      <c r="A13" s="4">
        <v>0.40003329999999998</v>
      </c>
      <c r="B13" s="5">
        <v>-0.85946290000000003</v>
      </c>
      <c r="C13" s="1"/>
      <c r="D13" s="1"/>
      <c r="E13" s="1"/>
      <c r="H13" s="6">
        <f t="shared" si="1"/>
        <v>-0.86921090000000001</v>
      </c>
    </row>
    <row r="14" spans="1:13" x14ac:dyDescent="0.3">
      <c r="A14" s="4">
        <v>0.43333329999999998</v>
      </c>
      <c r="B14" s="5">
        <v>-0.87625390000000003</v>
      </c>
      <c r="C14" s="1"/>
      <c r="D14" s="1"/>
      <c r="E14" s="1"/>
      <c r="H14" s="6">
        <f t="shared" si="1"/>
        <v>-0.87557890000000005</v>
      </c>
    </row>
    <row r="15" spans="1:13" x14ac:dyDescent="0.3">
      <c r="A15" s="4">
        <v>0.46668890000000002</v>
      </c>
      <c r="B15" s="5">
        <v>-0.96305419999999997</v>
      </c>
      <c r="C15" s="1"/>
      <c r="D15" s="1"/>
      <c r="E15" s="1"/>
      <c r="H15" s="6">
        <f t="shared" si="1"/>
        <v>-0.95176139999999998</v>
      </c>
      <c r="J15" s="1"/>
    </row>
    <row r="16" spans="1:13" x14ac:dyDescent="0.3">
      <c r="A16" s="4">
        <v>0.50001110000000004</v>
      </c>
      <c r="B16" s="5">
        <v>-0.86921090000000001</v>
      </c>
      <c r="C16" s="1"/>
      <c r="D16" s="1"/>
      <c r="E16" s="1"/>
      <c r="H16" s="6">
        <f t="shared" si="1"/>
        <v>-0.98526919999999996</v>
      </c>
    </row>
    <row r="17" spans="1:8" x14ac:dyDescent="0.3">
      <c r="A17" s="4">
        <v>0.53333330000000001</v>
      </c>
      <c r="B17" s="5">
        <v>-0.87557890000000005</v>
      </c>
      <c r="C17" s="1"/>
      <c r="D17" s="1"/>
      <c r="E17" s="1"/>
      <c r="H17" s="6">
        <f t="shared" si="1"/>
        <v>-0.95140100000000005</v>
      </c>
    </row>
    <row r="18" spans="1:8" x14ac:dyDescent="0.3">
      <c r="A18" s="4">
        <v>0.56666669999999997</v>
      </c>
      <c r="B18" s="5">
        <v>-0.95176139999999998</v>
      </c>
      <c r="C18" s="1"/>
      <c r="D18" s="1"/>
      <c r="E18" s="1"/>
      <c r="H18" s="6">
        <f t="shared" si="1"/>
        <v>-0.97312299999999996</v>
      </c>
    </row>
    <row r="19" spans="1:8" x14ac:dyDescent="0.3">
      <c r="A19" s="4">
        <v>0.6</v>
      </c>
      <c r="B19" s="5">
        <v>-0.98526919999999996</v>
      </c>
      <c r="C19" s="1"/>
      <c r="D19" s="1"/>
      <c r="E19" s="1"/>
      <c r="H19" s="6">
        <f t="shared" si="1"/>
        <v>-0.87990170000000001</v>
      </c>
    </row>
    <row r="20" spans="1:8" x14ac:dyDescent="0.3">
      <c r="A20" s="4">
        <v>0.63333329999999999</v>
      </c>
      <c r="B20" s="5">
        <v>-0.95140100000000005</v>
      </c>
      <c r="C20" s="1"/>
      <c r="D20" s="1"/>
      <c r="E20" s="1"/>
      <c r="H20" s="6">
        <f t="shared" si="1"/>
        <v>-0.94742369999999998</v>
      </c>
    </row>
    <row r="21" spans="1:8" x14ac:dyDescent="0.3">
      <c r="A21" s="4">
        <v>0.66666669999999995</v>
      </c>
      <c r="B21" s="5">
        <v>-0.97312299999999996</v>
      </c>
      <c r="C21" s="1"/>
      <c r="D21" s="1"/>
      <c r="E21" s="1"/>
      <c r="H21" s="6">
        <f t="shared" si="1"/>
        <v>-0.94093749999999998</v>
      </c>
    </row>
    <row r="22" spans="1:8" x14ac:dyDescent="0.3">
      <c r="A22" s="4">
        <v>0.7</v>
      </c>
      <c r="B22" s="5">
        <v>-0.87990170000000001</v>
      </c>
      <c r="C22" s="1"/>
      <c r="D22" s="1"/>
      <c r="E22" s="1"/>
      <c r="H22" s="6">
        <f t="shared" si="1"/>
        <v>-0.92153050000000003</v>
      </c>
    </row>
    <row r="23" spans="1:8" x14ac:dyDescent="0.3">
      <c r="A23" s="4">
        <v>0.73333329999999997</v>
      </c>
      <c r="B23" s="5">
        <v>-0.94742369999999998</v>
      </c>
      <c r="C23" s="1"/>
      <c r="D23" s="1"/>
      <c r="E23" s="1"/>
      <c r="H23" s="6">
        <f t="shared" ref="H23:H30" si="2">IF(AND(B27&gt;=-1.08904,B27&lt;=-0.793078),B27,0)</f>
        <v>-0.80981990000000004</v>
      </c>
    </row>
    <row r="24" spans="1:8" x14ac:dyDescent="0.3">
      <c r="A24" s="4">
        <v>0.76666670000000003</v>
      </c>
      <c r="B24" s="5">
        <v>-0.94093749999999998</v>
      </c>
      <c r="C24" s="1"/>
      <c r="D24" s="1"/>
      <c r="E24" s="1"/>
      <c r="H24" s="6">
        <f t="shared" si="2"/>
        <v>-1.031247</v>
      </c>
    </row>
    <row r="25" spans="1:8" x14ac:dyDescent="0.3">
      <c r="A25" s="4">
        <v>0.8</v>
      </c>
      <c r="B25" s="5">
        <v>-0.92153050000000003</v>
      </c>
      <c r="C25" s="1"/>
      <c r="D25" s="1"/>
      <c r="E25" s="1"/>
      <c r="H25" s="6">
        <f t="shared" si="2"/>
        <v>-1.0600579999999999</v>
      </c>
    </row>
    <row r="26" spans="1:8" x14ac:dyDescent="0.3">
      <c r="A26" s="4">
        <v>0.83333330000000005</v>
      </c>
      <c r="B26" s="5">
        <v>-0.71903209999999995</v>
      </c>
      <c r="C26" s="1"/>
      <c r="D26" s="1"/>
      <c r="E26" s="1"/>
      <c r="H26" s="6">
        <f t="shared" si="2"/>
        <v>-0.87711399999999995</v>
      </c>
    </row>
    <row r="27" spans="1:8" x14ac:dyDescent="0.3">
      <c r="A27" s="4">
        <v>0.86666670000000001</v>
      </c>
      <c r="B27" s="5">
        <v>-0.80981990000000004</v>
      </c>
      <c r="C27" s="1"/>
      <c r="D27" s="1"/>
      <c r="E27" s="1"/>
      <c r="H27" s="6">
        <f t="shared" si="2"/>
        <v>-0.92605510000000002</v>
      </c>
    </row>
    <row r="28" spans="1:8" x14ac:dyDescent="0.3">
      <c r="A28" s="4">
        <v>0.90003330000000004</v>
      </c>
      <c r="B28" s="5">
        <v>-1.031247</v>
      </c>
      <c r="C28" s="1"/>
      <c r="D28" s="1"/>
      <c r="E28" s="1"/>
      <c r="H28" s="6">
        <f t="shared" si="2"/>
        <v>-0.95540389999999997</v>
      </c>
    </row>
    <row r="29" spans="1:8" x14ac:dyDescent="0.3">
      <c r="A29" s="4">
        <v>0.93333330000000003</v>
      </c>
      <c r="B29" s="5">
        <v>-1.0600579999999999</v>
      </c>
      <c r="C29" s="1"/>
      <c r="D29" s="1"/>
      <c r="E29" s="1"/>
      <c r="H29" s="6">
        <f t="shared" si="2"/>
        <v>-0.93700899999999998</v>
      </c>
    </row>
    <row r="30" spans="1:8" x14ac:dyDescent="0.3">
      <c r="A30" s="4">
        <v>0.96666669999999999</v>
      </c>
      <c r="B30" s="5">
        <v>-0.87711399999999995</v>
      </c>
      <c r="C30" s="1"/>
      <c r="D30" s="1"/>
      <c r="E30" s="1"/>
      <c r="H30" s="6">
        <f t="shared" si="2"/>
        <v>-1.0202089999999999</v>
      </c>
    </row>
    <row r="31" spans="1:8" x14ac:dyDescent="0.3">
      <c r="A31" s="4">
        <v>1</v>
      </c>
      <c r="B31" s="5">
        <v>-0.92605510000000002</v>
      </c>
      <c r="C31" s="1"/>
      <c r="D31" s="1"/>
      <c r="E31" s="1"/>
      <c r="H31" s="6">
        <f>IF(AND(B36&gt;=-1.08904,B36&lt;=-0.793078),B36,0)</f>
        <v>-0.97855020000000004</v>
      </c>
    </row>
    <row r="32" spans="1:8" x14ac:dyDescent="0.3">
      <c r="A32" s="4">
        <v>1.033344</v>
      </c>
      <c r="B32" s="5">
        <v>-0.95540389999999997</v>
      </c>
      <c r="C32" s="1"/>
      <c r="D32" s="1"/>
      <c r="E32" s="1"/>
    </row>
    <row r="33" spans="1:5" x14ac:dyDescent="0.3">
      <c r="A33" s="4">
        <v>1.066667</v>
      </c>
      <c r="B33" s="5">
        <v>-0.93700899999999998</v>
      </c>
      <c r="C33" s="1"/>
      <c r="D33" s="1"/>
      <c r="E33" s="1"/>
    </row>
    <row r="34" spans="1:5" x14ac:dyDescent="0.3">
      <c r="A34" s="4">
        <v>1.1000000000000001</v>
      </c>
      <c r="B34" s="5">
        <v>-1.0202089999999999</v>
      </c>
      <c r="C34" s="1"/>
      <c r="D34" s="1"/>
      <c r="E34" s="1"/>
    </row>
    <row r="35" spans="1:5" x14ac:dyDescent="0.3">
      <c r="A35" s="4">
        <v>1.1335329999999999</v>
      </c>
      <c r="B35" s="5">
        <v>-1.0998190000000001</v>
      </c>
      <c r="C35" s="1"/>
      <c r="D35" s="1"/>
      <c r="E35" s="1"/>
    </row>
    <row r="36" spans="1:5" x14ac:dyDescent="0.3">
      <c r="A36" s="4">
        <v>1.1666780000000001</v>
      </c>
      <c r="B36" s="5">
        <v>-0.97855020000000004</v>
      </c>
      <c r="C36" s="1"/>
      <c r="D36" s="1"/>
      <c r="E36" s="1"/>
    </row>
  </sheetData>
  <mergeCells count="2">
    <mergeCell ref="A1:B1"/>
    <mergeCell ref="H1:H2"/>
  </mergeCells>
  <conditionalFormatting sqref="J2:J3">
    <cfRule type="duplicateValues" dxfId="11" priority="2"/>
  </conditionalFormatting>
  <conditionalFormatting sqref="D4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D45F6-9619-4C7D-AA72-EE1B78CF490C}">
  <dimension ref="A1:M27"/>
  <sheetViews>
    <sheetView workbookViewId="0">
      <selection activeCell="D1" sqref="D1:D5"/>
    </sheetView>
  </sheetViews>
  <sheetFormatPr defaultColWidth="11.5546875" defaultRowHeight="14.4" x14ac:dyDescent="0.3"/>
  <cols>
    <col min="4" max="4" width="34.5546875" customWidth="1"/>
    <col min="5" max="5" width="23" customWidth="1"/>
    <col min="8" max="8" width="19.6640625" customWidth="1"/>
    <col min="10" max="10" width="35.6640625" customWidth="1"/>
    <col min="11" max="11" width="17.109375" customWidth="1"/>
    <col min="13" max="13" width="28.6640625" bestFit="1" customWidth="1"/>
  </cols>
  <sheetData>
    <row r="1" spans="1:13" x14ac:dyDescent="0.3">
      <c r="A1" s="17" t="s">
        <v>0</v>
      </c>
      <c r="B1" s="18"/>
      <c r="C1" s="1"/>
      <c r="D1" s="6" t="s">
        <v>20</v>
      </c>
      <c r="E1" s="8">
        <f>AVERAGE(B3:B27)</f>
        <v>-1.0104091612000001</v>
      </c>
      <c r="F1" s="1"/>
      <c r="H1" s="16" t="s">
        <v>4</v>
      </c>
      <c r="J1" s="6" t="s">
        <v>20</v>
      </c>
      <c r="K1" s="8">
        <f>AVERAGE(H3:H21)</f>
        <v>-1.0295662368421055</v>
      </c>
    </row>
    <row r="2" spans="1:13" x14ac:dyDescent="0.3">
      <c r="A2" s="9" t="s">
        <v>17</v>
      </c>
      <c r="B2" s="10" t="s">
        <v>18</v>
      </c>
      <c r="C2" s="1"/>
      <c r="D2" s="6" t="s">
        <v>1</v>
      </c>
      <c r="E2" s="7">
        <f>STDEV(B3:B27)</f>
        <v>0.36849609784577919</v>
      </c>
      <c r="F2" s="1"/>
      <c r="H2" s="16"/>
      <c r="J2" s="5" t="s">
        <v>19</v>
      </c>
      <c r="K2" s="7">
        <v>-1.0243789400000001</v>
      </c>
    </row>
    <row r="3" spans="1:13" x14ac:dyDescent="0.3">
      <c r="A3" s="4">
        <v>6.6666669999999997E-2</v>
      </c>
      <c r="B3" s="5">
        <v>1.295377E-2</v>
      </c>
      <c r="C3" s="1"/>
      <c r="D3" s="5" t="s">
        <v>21</v>
      </c>
      <c r="E3" s="7" t="s">
        <v>9</v>
      </c>
      <c r="H3" s="6">
        <f t="shared" ref="H3:H18" si="0">IF(AND(B5&gt;=-1.378905,B5&lt;=-0.641913),B5,0)</f>
        <v>-1.1507639999999999</v>
      </c>
      <c r="J3" s="5" t="s">
        <v>2</v>
      </c>
      <c r="K3" s="11">
        <f>ABS(K2-K1)/-K2</f>
        <v>5.0638456527673176E-3</v>
      </c>
    </row>
    <row r="4" spans="1:13" x14ac:dyDescent="0.3">
      <c r="A4" s="4">
        <v>0.1</v>
      </c>
      <c r="B4" s="5">
        <v>-1.8693280000000001</v>
      </c>
      <c r="C4" s="1"/>
      <c r="D4" s="5" t="s">
        <v>19</v>
      </c>
      <c r="E4" s="7">
        <v>-1.0243789400000001</v>
      </c>
      <c r="H4" s="6">
        <f t="shared" si="0"/>
        <v>-1.140579</v>
      </c>
      <c r="I4" s="1"/>
    </row>
    <row r="5" spans="1:13" x14ac:dyDescent="0.3">
      <c r="A5" s="4">
        <v>0.1333444</v>
      </c>
      <c r="B5" s="5">
        <v>-1.1507639999999999</v>
      </c>
      <c r="C5" s="1"/>
      <c r="D5" s="5" t="s">
        <v>3</v>
      </c>
      <c r="E5" s="11">
        <f>(ABS(E4-E1)/-E4)</f>
        <v>1.3637315503577165E-2</v>
      </c>
      <c r="H5" s="6">
        <f t="shared" si="0"/>
        <v>-1.009579</v>
      </c>
    </row>
    <row r="6" spans="1:13" x14ac:dyDescent="0.3">
      <c r="A6" s="4">
        <v>0.1666667</v>
      </c>
      <c r="B6" s="5">
        <v>-1.140579</v>
      </c>
      <c r="C6" s="1"/>
      <c r="D6" s="1"/>
      <c r="E6" s="1"/>
      <c r="H6" s="6">
        <f t="shared" si="0"/>
        <v>-0.99516700000000002</v>
      </c>
    </row>
    <row r="7" spans="1:13" x14ac:dyDescent="0.3">
      <c r="A7" s="4">
        <v>0.2000111</v>
      </c>
      <c r="B7" s="5">
        <v>-1.009579</v>
      </c>
      <c r="C7" s="1"/>
      <c r="D7" s="1" t="s">
        <v>5</v>
      </c>
      <c r="E7" s="1">
        <f>E1+E2</f>
        <v>-0.64191306335422094</v>
      </c>
      <c r="H7" s="6">
        <f t="shared" si="0"/>
        <v>-1.093639</v>
      </c>
    </row>
    <row r="8" spans="1:13" x14ac:dyDescent="0.3">
      <c r="A8" s="4">
        <v>0.23334440000000001</v>
      </c>
      <c r="B8" s="5">
        <v>-0.99516700000000002</v>
      </c>
      <c r="C8" s="1"/>
      <c r="D8" s="1" t="s">
        <v>6</v>
      </c>
      <c r="E8" s="1">
        <f>E1-E2</f>
        <v>-1.3789052590457793</v>
      </c>
      <c r="H8" s="6">
        <f t="shared" si="0"/>
        <v>-1.13971</v>
      </c>
      <c r="M8" s="3"/>
    </row>
    <row r="9" spans="1:13" x14ac:dyDescent="0.3">
      <c r="A9" s="4">
        <v>0.26667780000000002</v>
      </c>
      <c r="B9" s="5">
        <v>-1.093639</v>
      </c>
      <c r="C9" s="1"/>
      <c r="D9" s="1"/>
      <c r="E9" s="1"/>
      <c r="H9" s="6">
        <f t="shared" si="0"/>
        <v>-0.98524840000000002</v>
      </c>
      <c r="J9" s="2"/>
    </row>
    <row r="10" spans="1:13" x14ac:dyDescent="0.3">
      <c r="A10" s="4">
        <v>0.3</v>
      </c>
      <c r="B10" s="5">
        <v>-1.13971</v>
      </c>
      <c r="C10" s="1"/>
      <c r="D10" s="1"/>
      <c r="E10" s="1"/>
      <c r="H10" s="6">
        <f t="shared" si="0"/>
        <v>-0.98643749999999997</v>
      </c>
    </row>
    <row r="11" spans="1:13" x14ac:dyDescent="0.3">
      <c r="A11" s="4">
        <v>0.3333333</v>
      </c>
      <c r="B11" s="5">
        <v>-0.98524840000000002</v>
      </c>
      <c r="C11" s="1"/>
      <c r="D11" s="1"/>
      <c r="E11" s="1"/>
      <c r="H11" s="6">
        <f t="shared" si="0"/>
        <v>-1.0496749999999999</v>
      </c>
    </row>
    <row r="12" spans="1:13" x14ac:dyDescent="0.3">
      <c r="A12" s="4">
        <v>0.3666778</v>
      </c>
      <c r="B12" s="5">
        <v>-0.98643749999999997</v>
      </c>
      <c r="C12" s="1"/>
      <c r="D12" s="1"/>
      <c r="E12" s="1"/>
      <c r="H12" s="6">
        <f t="shared" si="0"/>
        <v>-1.1024400000000001</v>
      </c>
    </row>
    <row r="13" spans="1:13" x14ac:dyDescent="0.3">
      <c r="A13" s="4">
        <v>0.4</v>
      </c>
      <c r="B13" s="5">
        <v>-1.0496749999999999</v>
      </c>
      <c r="C13" s="1"/>
      <c r="D13" s="1"/>
      <c r="E13" s="1"/>
      <c r="H13" s="6">
        <f t="shared" si="0"/>
        <v>-1.090101</v>
      </c>
    </row>
    <row r="14" spans="1:13" x14ac:dyDescent="0.3">
      <c r="A14" s="4">
        <v>0.43337779999999998</v>
      </c>
      <c r="B14" s="5">
        <v>-1.1024400000000001</v>
      </c>
      <c r="C14" s="1"/>
      <c r="D14" s="1"/>
      <c r="E14" s="1"/>
      <c r="H14" s="6">
        <f t="shared" si="0"/>
        <v>-0.85507789999999995</v>
      </c>
    </row>
    <row r="15" spans="1:13" x14ac:dyDescent="0.3">
      <c r="A15" s="4">
        <v>0.46667779999999998</v>
      </c>
      <c r="B15" s="5">
        <v>-1.090101</v>
      </c>
      <c r="C15" s="1"/>
      <c r="D15" s="1"/>
      <c r="E15" s="1"/>
      <c r="H15" s="6">
        <f t="shared" si="0"/>
        <v>-0.88073420000000002</v>
      </c>
      <c r="J15" s="1"/>
    </row>
    <row r="16" spans="1:13" x14ac:dyDescent="0.3">
      <c r="A16" s="4">
        <v>0.5</v>
      </c>
      <c r="B16" s="5">
        <v>-0.85507789999999995</v>
      </c>
      <c r="C16" s="1"/>
      <c r="D16" s="1"/>
      <c r="E16" s="1"/>
      <c r="H16" s="6">
        <f t="shared" si="0"/>
        <v>-1.0059689999999999</v>
      </c>
    </row>
    <row r="17" spans="1:8" x14ac:dyDescent="0.3">
      <c r="A17" s="4">
        <v>0.53334440000000005</v>
      </c>
      <c r="B17" s="5">
        <v>-0.88073420000000002</v>
      </c>
      <c r="C17" s="1"/>
      <c r="D17" s="1"/>
      <c r="E17" s="1"/>
      <c r="H17" s="6">
        <f t="shared" si="0"/>
        <v>-1.08491</v>
      </c>
    </row>
    <row r="18" spans="1:8" x14ac:dyDescent="0.3">
      <c r="A18" s="4">
        <v>0.56668890000000005</v>
      </c>
      <c r="B18" s="5">
        <v>-1.0059689999999999</v>
      </c>
      <c r="C18" s="1"/>
      <c r="D18" s="1"/>
      <c r="E18" s="1"/>
      <c r="H18" s="6">
        <f t="shared" si="0"/>
        <v>-0.95228250000000003</v>
      </c>
    </row>
    <row r="19" spans="1:8" x14ac:dyDescent="0.3">
      <c r="A19" s="4">
        <v>0.60001110000000002</v>
      </c>
      <c r="B19" s="5">
        <v>-1.08491</v>
      </c>
      <c r="C19" s="1"/>
      <c r="D19" s="1"/>
      <c r="E19" s="1"/>
      <c r="H19" s="6">
        <f>IF(AND(B25&gt;=-1.378905,B25&lt;=-0.641913),B25,0)</f>
        <v>-0.91476400000000002</v>
      </c>
    </row>
    <row r="20" spans="1:8" x14ac:dyDescent="0.3">
      <c r="A20" s="4">
        <v>0.63334440000000003</v>
      </c>
      <c r="B20" s="5">
        <v>-0.95228250000000003</v>
      </c>
      <c r="C20" s="1"/>
      <c r="D20" s="1"/>
      <c r="E20" s="1"/>
      <c r="H20" s="6">
        <f>IF(AND(B26&gt;=-1.378905,B26&lt;=-0.641913),B26,0)</f>
        <v>-1.014216</v>
      </c>
    </row>
    <row r="21" spans="1:8" x14ac:dyDescent="0.3">
      <c r="A21" s="4">
        <v>0.66666669999999995</v>
      </c>
      <c r="B21" s="5">
        <v>-0.1924671</v>
      </c>
      <c r="C21" s="1"/>
      <c r="D21" s="1"/>
      <c r="E21" s="1"/>
      <c r="H21" s="6">
        <f>IF(AND(B27&gt;=-1.378905,B27&lt;=-0.641913),B27,0)</f>
        <v>-1.110465</v>
      </c>
    </row>
    <row r="22" spans="1:8" x14ac:dyDescent="0.3">
      <c r="A22" s="4">
        <v>0.7000111</v>
      </c>
      <c r="B22" s="5">
        <v>-0.63327520000000004</v>
      </c>
      <c r="C22" s="1"/>
      <c r="D22" s="1"/>
      <c r="E22" s="1"/>
    </row>
    <row r="23" spans="1:8" x14ac:dyDescent="0.3">
      <c r="A23" s="4">
        <v>0.73333329999999997</v>
      </c>
      <c r="B23" s="5">
        <v>-1.408256</v>
      </c>
      <c r="C23" s="1"/>
      <c r="D23" s="1"/>
      <c r="E23" s="1"/>
    </row>
    <row r="24" spans="1:8" x14ac:dyDescent="0.3">
      <c r="A24" s="4">
        <v>0.76666670000000003</v>
      </c>
      <c r="B24" s="5">
        <v>-1.608098</v>
      </c>
      <c r="C24" s="1"/>
      <c r="D24" s="1"/>
      <c r="E24" s="1"/>
    </row>
    <row r="25" spans="1:8" x14ac:dyDescent="0.3">
      <c r="A25" s="4">
        <v>0.8</v>
      </c>
      <c r="B25" s="5">
        <v>-0.91476400000000002</v>
      </c>
      <c r="C25" s="1"/>
      <c r="D25" s="1"/>
      <c r="E25" s="1"/>
    </row>
    <row r="26" spans="1:8" x14ac:dyDescent="0.3">
      <c r="A26" s="4">
        <v>0.83333330000000005</v>
      </c>
      <c r="B26" s="5">
        <v>-1.014216</v>
      </c>
      <c r="C26" s="1"/>
      <c r="D26" s="1"/>
      <c r="E26" s="1"/>
    </row>
    <row r="27" spans="1:8" x14ac:dyDescent="0.3">
      <c r="A27" s="4">
        <v>0.86666670000000001</v>
      </c>
      <c r="B27" s="5">
        <v>-1.110465</v>
      </c>
      <c r="C27" s="1"/>
      <c r="D27" s="1"/>
      <c r="E27" s="1"/>
    </row>
  </sheetData>
  <mergeCells count="2">
    <mergeCell ref="A1:B1"/>
    <mergeCell ref="H1:H2"/>
  </mergeCells>
  <conditionalFormatting sqref="J2:J3">
    <cfRule type="duplicateValues" dxfId="12" priority="2"/>
  </conditionalFormatting>
  <conditionalFormatting sqref="D4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628A8-E750-4347-9909-4E16F1A07634}">
  <dimension ref="A1:M27"/>
  <sheetViews>
    <sheetView workbookViewId="0">
      <selection activeCell="D1" sqref="D1:D5"/>
    </sheetView>
  </sheetViews>
  <sheetFormatPr defaultColWidth="11.5546875" defaultRowHeight="14.4" x14ac:dyDescent="0.3"/>
  <cols>
    <col min="4" max="4" width="34.5546875" customWidth="1"/>
    <col min="5" max="5" width="23" customWidth="1"/>
    <col min="8" max="8" width="19.6640625" customWidth="1"/>
    <col min="10" max="10" width="35.6640625" customWidth="1"/>
    <col min="11" max="11" width="17.109375" customWidth="1"/>
    <col min="13" max="13" width="28.6640625" bestFit="1" customWidth="1"/>
  </cols>
  <sheetData>
    <row r="1" spans="1:13" x14ac:dyDescent="0.3">
      <c r="A1" s="17" t="s">
        <v>0</v>
      </c>
      <c r="B1" s="18"/>
      <c r="C1" s="1"/>
      <c r="D1" s="6" t="s">
        <v>20</v>
      </c>
      <c r="E1" s="8">
        <f>AVERAGE(B3:B27)</f>
        <v>-0.84362351999999985</v>
      </c>
      <c r="F1" s="1"/>
      <c r="H1" s="16" t="s">
        <v>4</v>
      </c>
      <c r="J1" s="6" t="s">
        <v>20</v>
      </c>
      <c r="K1" s="8">
        <f>AVERAGE(H3:H18)</f>
        <v>-0.85132425000000012</v>
      </c>
    </row>
    <row r="2" spans="1:13" x14ac:dyDescent="0.3">
      <c r="A2" s="9" t="s">
        <v>17</v>
      </c>
      <c r="B2" s="10" t="s">
        <v>18</v>
      </c>
      <c r="C2" s="1"/>
      <c r="D2" s="6" t="s">
        <v>1</v>
      </c>
      <c r="E2" s="7">
        <f>STDEV(B3:B27)</f>
        <v>0.12334759591464664</v>
      </c>
      <c r="F2" s="1"/>
      <c r="H2" s="16"/>
      <c r="J2" s="5" t="s">
        <v>19</v>
      </c>
      <c r="K2" s="7">
        <v>-1.0243789400000001</v>
      </c>
    </row>
    <row r="3" spans="1:13" x14ac:dyDescent="0.3">
      <c r="A3" s="4">
        <v>6.6666669999999997E-2</v>
      </c>
      <c r="B3" s="5">
        <v>-0.70279009999999997</v>
      </c>
      <c r="C3" s="1"/>
      <c r="D3" s="5" t="s">
        <v>21</v>
      </c>
      <c r="E3" s="7" t="s">
        <v>11</v>
      </c>
      <c r="H3" s="6">
        <f>IF(AND(B7&gt;=-0.966971,B7&lt;=-0.720276),B7,0)</f>
        <v>-0.85197089999999998</v>
      </c>
      <c r="J3" s="5" t="s">
        <v>2</v>
      </c>
      <c r="K3" s="11">
        <f>ABS(K2-K1)/-K2</f>
        <v>0.16893620440888793</v>
      </c>
    </row>
    <row r="4" spans="1:13" x14ac:dyDescent="0.3">
      <c r="A4" s="4">
        <v>0.1</v>
      </c>
      <c r="B4" s="5">
        <v>-0.67146859999999997</v>
      </c>
      <c r="C4" s="1"/>
      <c r="D4" s="5" t="s">
        <v>19</v>
      </c>
      <c r="E4" s="7">
        <v>-1.0243789400000001</v>
      </c>
      <c r="H4" s="6">
        <f>IF(AND(B9&gt;=-0.966971,B9&lt;=-0.720276),B9,0)</f>
        <v>-0.88362989999999997</v>
      </c>
      <c r="I4" s="1"/>
    </row>
    <row r="5" spans="1:13" x14ac:dyDescent="0.3">
      <c r="A5" s="4">
        <v>0.13333329999999999</v>
      </c>
      <c r="B5" s="5">
        <v>-1.043874</v>
      </c>
      <c r="C5" s="1"/>
      <c r="D5" s="5" t="s">
        <v>3</v>
      </c>
      <c r="E5" s="11">
        <f>(ABS(E4-E1)/-E4)</f>
        <v>0.17645366664800841</v>
      </c>
      <c r="H5" s="6">
        <f>IF(AND(B10&gt;=-0.966971,B10&lt;=-0.720276),B10,0)</f>
        <v>-0.8758745</v>
      </c>
    </row>
    <row r="6" spans="1:13" x14ac:dyDescent="0.3">
      <c r="A6" s="4">
        <v>0.16667779999999999</v>
      </c>
      <c r="B6" s="5">
        <v>-0.96934690000000001</v>
      </c>
      <c r="C6" s="1"/>
      <c r="D6" s="1"/>
      <c r="E6" s="1"/>
      <c r="H6" s="6">
        <f>IF(AND(B12&gt;=-0.966971,B12&lt;=-0.720276),B12,0)</f>
        <v>-0.85116040000000004</v>
      </c>
    </row>
    <row r="7" spans="1:13" x14ac:dyDescent="0.3">
      <c r="A7" s="4">
        <v>0.2</v>
      </c>
      <c r="B7" s="5">
        <v>-0.85197089999999998</v>
      </c>
      <c r="C7" s="1"/>
      <c r="D7" s="1" t="s">
        <v>5</v>
      </c>
      <c r="E7" s="1">
        <f>E1+E2</f>
        <v>-0.72027592408535324</v>
      </c>
      <c r="H7" s="6">
        <f>IF(AND(B13&gt;=-0.966971,B13&lt;=-0.720276),B13,0)</f>
        <v>-0.77066310000000005</v>
      </c>
    </row>
    <row r="8" spans="1:13" x14ac:dyDescent="0.3">
      <c r="A8" s="4">
        <v>0.23333329999999999</v>
      </c>
      <c r="B8" s="5">
        <v>-0.71850190000000003</v>
      </c>
      <c r="C8" s="1"/>
      <c r="D8" s="1" t="s">
        <v>6</v>
      </c>
      <c r="E8" s="1">
        <f>E1-E2</f>
        <v>-0.96697111591464646</v>
      </c>
      <c r="H8" s="6">
        <f>IF(AND(B15&gt;=-0.966971,B15&lt;=-0.720276),B15,0)</f>
        <v>-0.93404050000000005</v>
      </c>
      <c r="M8" s="3"/>
    </row>
    <row r="9" spans="1:13" x14ac:dyDescent="0.3">
      <c r="A9" s="4">
        <v>0.26666669999999998</v>
      </c>
      <c r="B9" s="5">
        <v>-0.88362989999999997</v>
      </c>
      <c r="C9" s="1"/>
      <c r="D9" s="1"/>
      <c r="E9" s="1"/>
      <c r="H9" s="6">
        <f>IF(AND(B16&gt;=-0.966971,B16&lt;=-0.720276),B16,0)</f>
        <v>-0.84604990000000002</v>
      </c>
      <c r="J9" s="2"/>
    </row>
    <row r="10" spans="1:13" x14ac:dyDescent="0.3">
      <c r="A10" s="4">
        <v>0.3</v>
      </c>
      <c r="B10" s="5">
        <v>-0.8758745</v>
      </c>
      <c r="C10" s="1"/>
      <c r="D10" s="1"/>
      <c r="E10" s="1"/>
      <c r="H10" s="6">
        <f>IF(AND(B17&gt;=-0.966971,B17&lt;=-0.720276),B17,0)</f>
        <v>-0.89208940000000003</v>
      </c>
    </row>
    <row r="11" spans="1:13" x14ac:dyDescent="0.3">
      <c r="A11" s="4">
        <v>0.3333333</v>
      </c>
      <c r="B11" s="5">
        <v>-1.1378699999999999</v>
      </c>
      <c r="C11" s="1"/>
      <c r="D11" s="1"/>
      <c r="E11" s="1"/>
      <c r="H11" s="6">
        <f t="shared" ref="H11:H18" si="0">IF(AND(B20&gt;=-0.966971,B20&lt;=-0.720276),B20,0)</f>
        <v>-0.82160259999999996</v>
      </c>
    </row>
    <row r="12" spans="1:13" x14ac:dyDescent="0.3">
      <c r="A12" s="4">
        <v>0.3666778</v>
      </c>
      <c r="B12" s="5">
        <v>-0.85116040000000004</v>
      </c>
      <c r="C12" s="1"/>
      <c r="D12" s="1" t="s">
        <v>13</v>
      </c>
      <c r="E12" s="1"/>
      <c r="H12" s="6">
        <f t="shared" si="0"/>
        <v>-0.77383159999999995</v>
      </c>
    </row>
    <row r="13" spans="1:13" x14ac:dyDescent="0.3">
      <c r="A13" s="4">
        <v>0.40001110000000001</v>
      </c>
      <c r="B13" s="5">
        <v>-0.77066310000000005</v>
      </c>
      <c r="C13" s="1"/>
      <c r="D13" s="1"/>
      <c r="E13" s="1"/>
      <c r="H13" s="6">
        <f t="shared" si="0"/>
        <v>-0.79172920000000002</v>
      </c>
    </row>
    <row r="14" spans="1:13" x14ac:dyDescent="0.3">
      <c r="A14" s="4">
        <v>0.43334440000000002</v>
      </c>
      <c r="B14" s="5">
        <v>-0.54314870000000004</v>
      </c>
      <c r="C14" s="1"/>
      <c r="D14" s="1"/>
      <c r="E14" s="1"/>
      <c r="H14" s="6">
        <f t="shared" si="0"/>
        <v>-0.8552826</v>
      </c>
    </row>
    <row r="15" spans="1:13" x14ac:dyDescent="0.3">
      <c r="A15" s="4">
        <v>0.46671109999999999</v>
      </c>
      <c r="B15" s="5">
        <v>-0.93404050000000005</v>
      </c>
      <c r="C15" s="1"/>
      <c r="D15" s="1"/>
      <c r="E15" s="1"/>
      <c r="H15" s="6">
        <f t="shared" si="0"/>
        <v>-0.83271839999999997</v>
      </c>
      <c r="J15" s="1"/>
    </row>
    <row r="16" spans="1:13" x14ac:dyDescent="0.3">
      <c r="A16" s="4">
        <v>0.50001110000000004</v>
      </c>
      <c r="B16" s="5">
        <v>-0.84604990000000002</v>
      </c>
      <c r="C16" s="1"/>
      <c r="D16" s="1"/>
      <c r="E16" s="1"/>
      <c r="H16" s="6">
        <f t="shared" si="0"/>
        <v>-0.9137383</v>
      </c>
    </row>
    <row r="17" spans="1:8" x14ac:dyDescent="0.3">
      <c r="A17" s="4">
        <v>0.53332219999999997</v>
      </c>
      <c r="B17" s="5">
        <v>-0.89208940000000003</v>
      </c>
      <c r="C17" s="1"/>
      <c r="D17" s="1"/>
      <c r="E17" s="1"/>
      <c r="H17" s="6">
        <f t="shared" si="0"/>
        <v>-0.90078829999999999</v>
      </c>
    </row>
    <row r="18" spans="1:8" x14ac:dyDescent="0.3">
      <c r="A18" s="4">
        <v>0.56667780000000001</v>
      </c>
      <c r="B18" s="5">
        <v>-0.71506130000000001</v>
      </c>
      <c r="C18" s="1"/>
      <c r="D18" s="1"/>
      <c r="E18" s="1"/>
      <c r="H18" s="6">
        <f t="shared" si="0"/>
        <v>-0.82601840000000004</v>
      </c>
    </row>
    <row r="19" spans="1:8" x14ac:dyDescent="0.3">
      <c r="A19" s="4">
        <v>0.60001110000000002</v>
      </c>
      <c r="B19" s="5">
        <v>-0.96733849999999999</v>
      </c>
      <c r="C19" s="1"/>
      <c r="D19" s="1"/>
      <c r="E19" s="1"/>
    </row>
    <row r="20" spans="1:8" x14ac:dyDescent="0.3">
      <c r="A20" s="4">
        <v>0.63334440000000003</v>
      </c>
      <c r="B20" s="5">
        <v>-0.82160259999999996</v>
      </c>
      <c r="C20" s="1"/>
      <c r="D20" s="1"/>
      <c r="E20" s="1"/>
    </row>
    <row r="21" spans="1:8" x14ac:dyDescent="0.3">
      <c r="A21" s="4">
        <v>0.66668890000000003</v>
      </c>
      <c r="B21" s="5">
        <v>-0.77383159999999995</v>
      </c>
      <c r="C21" s="1"/>
      <c r="D21" s="1"/>
      <c r="E21" s="1"/>
    </row>
    <row r="22" spans="1:8" x14ac:dyDescent="0.3">
      <c r="A22" s="4">
        <v>0.7000111</v>
      </c>
      <c r="B22" s="5">
        <v>-0.79172920000000002</v>
      </c>
      <c r="C22" s="1"/>
      <c r="D22" s="1"/>
      <c r="E22" s="1"/>
    </row>
    <row r="23" spans="1:8" x14ac:dyDescent="0.3">
      <c r="A23" s="4">
        <v>0.73333329999999997</v>
      </c>
      <c r="B23" s="5">
        <v>-0.8552826</v>
      </c>
      <c r="C23" s="1"/>
      <c r="D23" s="1"/>
      <c r="E23" s="1"/>
    </row>
    <row r="24" spans="1:8" x14ac:dyDescent="0.3">
      <c r="A24" s="4">
        <v>0.76667779999999996</v>
      </c>
      <c r="B24" s="5">
        <v>-0.83271839999999997</v>
      </c>
      <c r="C24" s="1"/>
      <c r="D24" s="1"/>
      <c r="E24" s="1"/>
    </row>
    <row r="25" spans="1:8" x14ac:dyDescent="0.3">
      <c r="A25" s="4">
        <v>0.80001109999999998</v>
      </c>
      <c r="B25" s="5">
        <v>-0.9137383</v>
      </c>
      <c r="C25" s="1"/>
      <c r="D25" s="1"/>
      <c r="E25" s="1"/>
    </row>
    <row r="26" spans="1:8" x14ac:dyDescent="0.3">
      <c r="A26" s="4">
        <v>0.83334439999999999</v>
      </c>
      <c r="B26" s="5">
        <v>-0.90078829999999999</v>
      </c>
      <c r="C26" s="1"/>
      <c r="D26" s="1"/>
      <c r="E26" s="1"/>
    </row>
    <row r="27" spans="1:8" x14ac:dyDescent="0.3">
      <c r="A27" s="4">
        <v>0.86667780000000005</v>
      </c>
      <c r="B27" s="5">
        <v>-0.82601840000000004</v>
      </c>
      <c r="C27" s="1"/>
      <c r="D27" s="1"/>
      <c r="E27" s="1"/>
    </row>
  </sheetData>
  <mergeCells count="2">
    <mergeCell ref="A1:B1"/>
    <mergeCell ref="H1:H2"/>
  </mergeCells>
  <conditionalFormatting sqref="J2:J3">
    <cfRule type="duplicateValues" dxfId="13" priority="2"/>
  </conditionalFormatting>
  <conditionalFormatting sqref="D4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6746-301A-4260-BBE5-9FC868CA0984}">
  <dimension ref="A1:M29"/>
  <sheetViews>
    <sheetView workbookViewId="0">
      <selection activeCell="D1" sqref="D1:D5"/>
    </sheetView>
  </sheetViews>
  <sheetFormatPr defaultColWidth="11.5546875" defaultRowHeight="14.4" x14ac:dyDescent="0.3"/>
  <cols>
    <col min="4" max="4" width="34.5546875" customWidth="1"/>
    <col min="5" max="5" width="23" customWidth="1"/>
    <col min="8" max="8" width="19.6640625" customWidth="1"/>
    <col min="10" max="10" width="35.6640625" customWidth="1"/>
    <col min="11" max="11" width="17.109375" customWidth="1"/>
    <col min="13" max="13" width="28.6640625" bestFit="1" customWidth="1"/>
  </cols>
  <sheetData>
    <row r="1" spans="1:13" x14ac:dyDescent="0.3">
      <c r="A1" s="17" t="s">
        <v>0</v>
      </c>
      <c r="B1" s="18"/>
      <c r="C1" s="1"/>
      <c r="D1" s="6" t="s">
        <v>20</v>
      </c>
      <c r="E1" s="8">
        <f>AVERAGE(B3:B29)</f>
        <v>-0.94429890740740752</v>
      </c>
      <c r="F1" s="1"/>
      <c r="H1" s="19" t="s">
        <v>4</v>
      </c>
      <c r="J1" s="6" t="s">
        <v>20</v>
      </c>
      <c r="K1" s="8">
        <f>AVERAGE(H3:H19)</f>
        <v>-0.94703785294117659</v>
      </c>
    </row>
    <row r="2" spans="1:13" x14ac:dyDescent="0.3">
      <c r="A2" s="9" t="s">
        <v>17</v>
      </c>
      <c r="B2" s="10" t="s">
        <v>18</v>
      </c>
      <c r="C2" s="1"/>
      <c r="D2" s="6" t="s">
        <v>1</v>
      </c>
      <c r="E2" s="7">
        <f>STDEV(B3:B29)</f>
        <v>8.4058577601730189E-2</v>
      </c>
      <c r="F2" s="1"/>
      <c r="H2" s="20"/>
      <c r="J2" s="5" t="s">
        <v>19</v>
      </c>
      <c r="K2" s="7">
        <v>-1.0243789400000001</v>
      </c>
    </row>
    <row r="3" spans="1:13" x14ac:dyDescent="0.3">
      <c r="A3" s="4">
        <v>6.6666669999999997E-2</v>
      </c>
      <c r="B3" s="5">
        <v>-0.90553410000000001</v>
      </c>
      <c r="C3" s="1"/>
      <c r="D3" s="5" t="s">
        <v>21</v>
      </c>
      <c r="E3" s="7" t="s">
        <v>12</v>
      </c>
      <c r="H3" s="6">
        <f>IF(AND(B3&gt;=-1.028357,B3&lt;=-0.86024),B3,0)</f>
        <v>-0.90553410000000001</v>
      </c>
      <c r="J3" s="5" t="s">
        <v>2</v>
      </c>
      <c r="K3" s="11">
        <f>ABS(K2-K1)/-K2</f>
        <v>7.5500465734705036E-2</v>
      </c>
    </row>
    <row r="4" spans="1:13" x14ac:dyDescent="0.3">
      <c r="A4" s="4">
        <v>0.10002220000000001</v>
      </c>
      <c r="B4" s="5">
        <v>-1.02644</v>
      </c>
      <c r="C4" s="1"/>
      <c r="D4" s="5" t="s">
        <v>19</v>
      </c>
      <c r="E4" s="7">
        <v>-1.0243789400000001</v>
      </c>
      <c r="H4" s="6">
        <f t="shared" ref="H4" si="0">IF(AND(B4&gt;=-1.028357,B4&lt;=-0.86024),B4,0)</f>
        <v>-1.02644</v>
      </c>
      <c r="I4" s="1"/>
    </row>
    <row r="5" spans="1:13" x14ac:dyDescent="0.3">
      <c r="A5" s="4">
        <v>0.13335559999999999</v>
      </c>
      <c r="B5" s="5">
        <v>-1.044592</v>
      </c>
      <c r="C5" s="1"/>
      <c r="D5" s="5" t="s">
        <v>3</v>
      </c>
      <c r="E5" s="11">
        <f>(ABS(E4-E1)/-E4)</f>
        <v>7.8174227783902456E-2</v>
      </c>
      <c r="H5" s="6">
        <f>IF(AND(B7&gt;=-1.028357,B7&lt;=-0.86024),B7,0)</f>
        <v>-1.0042979999999999</v>
      </c>
    </row>
    <row r="6" spans="1:13" x14ac:dyDescent="0.3">
      <c r="A6" s="4">
        <v>0.1667111</v>
      </c>
      <c r="B6" s="5">
        <v>-1.0773630000000001</v>
      </c>
      <c r="C6" s="1"/>
      <c r="D6" s="1"/>
      <c r="E6" s="1"/>
      <c r="H6" s="6">
        <f>IF(AND(B8&gt;=-1.028357,B8&lt;=-0.86024),B8,0)</f>
        <v>-0.89222599999999996</v>
      </c>
    </row>
    <row r="7" spans="1:13" x14ac:dyDescent="0.3">
      <c r="A7" s="4">
        <v>0.20002220000000001</v>
      </c>
      <c r="B7" s="5">
        <v>-1.0042979999999999</v>
      </c>
      <c r="C7" s="1"/>
      <c r="D7" s="1" t="s">
        <v>5</v>
      </c>
      <c r="E7" s="1">
        <f>E1+E2</f>
        <v>-0.86024032980567733</v>
      </c>
      <c r="H7" s="6">
        <f>IF(AND(B14&gt;=-1.028357,B14&lt;=-0.86024),B14,0)</f>
        <v>-0.93274500000000005</v>
      </c>
    </row>
    <row r="8" spans="1:13" x14ac:dyDescent="0.3">
      <c r="A8" s="4">
        <v>0.2333556</v>
      </c>
      <c r="B8" s="5">
        <v>-0.89222599999999996</v>
      </c>
      <c r="C8" s="1"/>
      <c r="D8" s="1" t="s">
        <v>6</v>
      </c>
      <c r="E8" s="1">
        <f>E1-E2</f>
        <v>-1.0283574850091377</v>
      </c>
      <c r="H8" s="6">
        <f t="shared" ref="H8:H15" si="1">IF(AND(B16&gt;=-1.028357,B16&lt;=-0.86024),B16,0)</f>
        <v>-1.000149</v>
      </c>
      <c r="M8" s="3"/>
    </row>
    <row r="9" spans="1:13" x14ac:dyDescent="0.3">
      <c r="A9" s="4">
        <v>0.26666669999999998</v>
      </c>
      <c r="B9" s="5">
        <v>-0.7916164</v>
      </c>
      <c r="C9" s="1"/>
      <c r="D9" s="1"/>
      <c r="E9" s="1"/>
      <c r="H9" s="6">
        <f t="shared" si="1"/>
        <v>-0.96524580000000004</v>
      </c>
      <c r="J9" s="2"/>
    </row>
    <row r="10" spans="1:13" x14ac:dyDescent="0.3">
      <c r="A10" s="4">
        <v>0.30002220000000002</v>
      </c>
      <c r="B10" s="5">
        <v>-0.80189270000000001</v>
      </c>
      <c r="C10" s="1"/>
      <c r="D10" s="1"/>
      <c r="E10" s="1"/>
      <c r="H10" s="6">
        <f t="shared" si="1"/>
        <v>-0.92503679999999999</v>
      </c>
    </row>
    <row r="11" spans="1:13" x14ac:dyDescent="0.3">
      <c r="A11" s="4">
        <v>0.3333333</v>
      </c>
      <c r="B11" s="5">
        <v>-0.84280929999999998</v>
      </c>
      <c r="C11" s="1"/>
      <c r="D11" s="1"/>
      <c r="E11" s="1"/>
      <c r="H11" s="6">
        <f t="shared" si="1"/>
        <v>-0.88331749999999998</v>
      </c>
    </row>
    <row r="12" spans="1:13" x14ac:dyDescent="0.3">
      <c r="A12" s="4">
        <v>0.36666670000000001</v>
      </c>
      <c r="B12" s="5">
        <v>-0.79980399999999996</v>
      </c>
      <c r="C12" s="1"/>
      <c r="D12" s="1"/>
      <c r="E12" s="1"/>
      <c r="H12" s="6">
        <f t="shared" si="1"/>
        <v>-0.92075790000000002</v>
      </c>
    </row>
    <row r="13" spans="1:13" x14ac:dyDescent="0.3">
      <c r="A13" s="4">
        <v>0.4</v>
      </c>
      <c r="B13" s="5">
        <v>-0.85735159999999999</v>
      </c>
      <c r="C13" s="1"/>
      <c r="D13" s="1"/>
      <c r="E13" s="1"/>
      <c r="H13" s="6">
        <f t="shared" si="1"/>
        <v>-0.90077450000000003</v>
      </c>
    </row>
    <row r="14" spans="1:13" x14ac:dyDescent="0.3">
      <c r="A14" s="4">
        <v>0.43335560000000001</v>
      </c>
      <c r="B14" s="5">
        <v>-0.93274500000000005</v>
      </c>
      <c r="C14" s="1"/>
      <c r="D14" s="1"/>
      <c r="E14" s="1"/>
      <c r="H14" s="6">
        <f t="shared" si="1"/>
        <v>-0.93106460000000002</v>
      </c>
    </row>
    <row r="15" spans="1:13" x14ac:dyDescent="0.3">
      <c r="A15" s="4">
        <v>0.46667779999999998</v>
      </c>
      <c r="B15" s="5">
        <v>-1.062643</v>
      </c>
      <c r="C15" s="1"/>
      <c r="D15" s="1"/>
      <c r="E15" s="1"/>
      <c r="H15" s="6">
        <f t="shared" si="1"/>
        <v>-0.95349819999999996</v>
      </c>
      <c r="J15" s="1"/>
    </row>
    <row r="16" spans="1:13" x14ac:dyDescent="0.3">
      <c r="A16" s="4">
        <v>0.50001110000000004</v>
      </c>
      <c r="B16" s="5">
        <v>-1.000149</v>
      </c>
      <c r="C16" s="1"/>
      <c r="D16" s="1"/>
      <c r="E16" s="1"/>
      <c r="H16" s="6">
        <f>IF(AND(B25&gt;=-1.028357,B25&lt;=-0.86024),B25,0)</f>
        <v>-0.92561499999999997</v>
      </c>
    </row>
    <row r="17" spans="1:8" x14ac:dyDescent="0.3">
      <c r="A17" s="4">
        <v>0.53334440000000005</v>
      </c>
      <c r="B17" s="5">
        <v>-0.96524580000000004</v>
      </c>
      <c r="C17" s="1"/>
      <c r="D17" s="1"/>
      <c r="E17" s="1"/>
      <c r="H17" s="6">
        <f>IF(AND(B26&gt;=-1.028357,B26&lt;=-0.86024),B26,0)</f>
        <v>-0.92662750000000005</v>
      </c>
    </row>
    <row r="18" spans="1:8" x14ac:dyDescent="0.3">
      <c r="A18" s="4">
        <v>0.56666669999999997</v>
      </c>
      <c r="B18" s="5">
        <v>-0.92503679999999999</v>
      </c>
      <c r="C18" s="1"/>
      <c r="D18" s="1"/>
      <c r="E18" s="1"/>
      <c r="H18" s="6">
        <f>IF(AND(B27&gt;=-1.028357,B27&lt;=-0.86024),B27,0)</f>
        <v>-1.0201359999999999</v>
      </c>
    </row>
    <row r="19" spans="1:8" x14ac:dyDescent="0.3">
      <c r="A19" s="4">
        <v>0.60003329999999999</v>
      </c>
      <c r="B19" s="5">
        <v>-0.88331749999999998</v>
      </c>
      <c r="C19" s="1"/>
      <c r="D19" s="1"/>
      <c r="E19" s="1"/>
      <c r="H19" s="6">
        <f>IF(AND(B29&gt;=-1.028357,B29&lt;=-0.86024),B29,0)</f>
        <v>-0.98617759999999999</v>
      </c>
    </row>
    <row r="20" spans="1:8" x14ac:dyDescent="0.3">
      <c r="A20" s="4">
        <v>0.63336669999999995</v>
      </c>
      <c r="B20" s="5">
        <v>-0.92075790000000002</v>
      </c>
      <c r="C20" s="1"/>
      <c r="D20" s="1"/>
      <c r="E20" s="1"/>
    </row>
    <row r="21" spans="1:8" x14ac:dyDescent="0.3">
      <c r="A21" s="4">
        <v>0.66667779999999999</v>
      </c>
      <c r="B21" s="5">
        <v>-0.90077450000000003</v>
      </c>
      <c r="C21" s="1"/>
      <c r="D21" s="1"/>
      <c r="E21" s="1"/>
    </row>
    <row r="22" spans="1:8" x14ac:dyDescent="0.3">
      <c r="A22" s="4">
        <v>0.7</v>
      </c>
      <c r="B22" s="5">
        <v>-0.93106460000000002</v>
      </c>
      <c r="C22" s="1"/>
      <c r="D22" s="1"/>
      <c r="E22" s="1"/>
    </row>
    <row r="23" spans="1:8" x14ac:dyDescent="0.3">
      <c r="A23" s="4">
        <v>0.73333329999999997</v>
      </c>
      <c r="B23" s="5">
        <v>-0.95349819999999996</v>
      </c>
      <c r="C23" s="1"/>
      <c r="D23" s="1"/>
      <c r="E23" s="1"/>
    </row>
    <row r="24" spans="1:8" x14ac:dyDescent="0.3">
      <c r="A24" s="4">
        <v>0.76666670000000003</v>
      </c>
      <c r="B24" s="5">
        <v>-1.058986</v>
      </c>
      <c r="C24" s="1"/>
      <c r="D24" s="1"/>
      <c r="E24" s="1"/>
    </row>
    <row r="25" spans="1:8" x14ac:dyDescent="0.3">
      <c r="A25" s="4">
        <v>0.80004439999999999</v>
      </c>
      <c r="B25" s="5">
        <v>-0.92561499999999997</v>
      </c>
      <c r="C25" s="1"/>
      <c r="D25" s="1"/>
      <c r="E25" s="1"/>
    </row>
    <row r="26" spans="1:8" x14ac:dyDescent="0.3">
      <c r="A26" s="4">
        <v>0.83334439999999999</v>
      </c>
      <c r="B26" s="5">
        <v>-0.92662750000000005</v>
      </c>
      <c r="C26" s="1"/>
      <c r="D26" s="1"/>
      <c r="E26" s="1"/>
    </row>
    <row r="27" spans="1:8" x14ac:dyDescent="0.3">
      <c r="A27" s="4">
        <v>0.86666670000000001</v>
      </c>
      <c r="B27" s="5">
        <v>-1.0201359999999999</v>
      </c>
      <c r="C27" s="1"/>
      <c r="D27" s="1"/>
      <c r="E27" s="1"/>
    </row>
    <row r="28" spans="1:8" x14ac:dyDescent="0.3">
      <c r="A28" s="4">
        <v>0.90002219999999999</v>
      </c>
      <c r="B28" s="4">
        <v>-1.059369</v>
      </c>
    </row>
    <row r="29" spans="1:8" x14ac:dyDescent="0.3">
      <c r="A29" s="4">
        <v>0.93334439999999996</v>
      </c>
      <c r="B29" s="4">
        <v>-0.98617759999999999</v>
      </c>
    </row>
  </sheetData>
  <mergeCells count="2">
    <mergeCell ref="A1:B1"/>
    <mergeCell ref="H1:H2"/>
  </mergeCells>
  <conditionalFormatting sqref="J2:J3">
    <cfRule type="duplicateValues" dxfId="14" priority="2"/>
  </conditionalFormatting>
  <conditionalFormatting sqref="D4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2803F-AA2F-4391-8594-E85C7CFE58BE}">
  <dimension ref="A1:M40"/>
  <sheetViews>
    <sheetView workbookViewId="0">
      <selection activeCell="D19" sqref="D19"/>
    </sheetView>
  </sheetViews>
  <sheetFormatPr defaultColWidth="11.5546875" defaultRowHeight="14.4" x14ac:dyDescent="0.3"/>
  <cols>
    <col min="4" max="4" width="34.5546875" customWidth="1"/>
    <col min="5" max="5" width="23" customWidth="1"/>
    <col min="8" max="8" width="19.6640625" customWidth="1"/>
    <col min="10" max="10" width="35.6640625" customWidth="1"/>
    <col min="11" max="11" width="17.109375" customWidth="1"/>
    <col min="13" max="13" width="28.6640625" bestFit="1" customWidth="1"/>
  </cols>
  <sheetData>
    <row r="1" spans="1:13" x14ac:dyDescent="0.3">
      <c r="A1" s="17" t="s">
        <v>0</v>
      </c>
      <c r="B1" s="18"/>
      <c r="C1" s="1"/>
      <c r="D1" s="6" t="s">
        <v>20</v>
      </c>
      <c r="E1" s="8">
        <f>AVERAGE(B3:B40)</f>
        <v>-0.77898371578947367</v>
      </c>
      <c r="F1" s="1"/>
      <c r="H1" s="19" t="s">
        <v>4</v>
      </c>
      <c r="J1" s="6" t="s">
        <v>20</v>
      </c>
      <c r="K1" s="8">
        <f>AVERAGE(H3:H30)</f>
        <v>-0.7808317785714286</v>
      </c>
    </row>
    <row r="2" spans="1:13" x14ac:dyDescent="0.3">
      <c r="A2" s="9" t="s">
        <v>17</v>
      </c>
      <c r="B2" s="10" t="s">
        <v>18</v>
      </c>
      <c r="C2" s="1"/>
      <c r="D2" s="6" t="s">
        <v>1</v>
      </c>
      <c r="E2" s="7">
        <f>STDEV(B3:B40)</f>
        <v>0.20444104813016015</v>
      </c>
      <c r="F2" s="1"/>
      <c r="H2" s="20"/>
      <c r="J2" s="5" t="s">
        <v>19</v>
      </c>
      <c r="K2" s="7">
        <v>-1.0243789400000001</v>
      </c>
    </row>
    <row r="3" spans="1:13" x14ac:dyDescent="0.3">
      <c r="A3" s="4">
        <v>6.6699999999999995E-2</v>
      </c>
      <c r="B3" s="12">
        <v>-1.24824</v>
      </c>
      <c r="C3" s="1"/>
      <c r="D3" s="5" t="s">
        <v>21</v>
      </c>
      <c r="E3" s="7" t="s">
        <v>10</v>
      </c>
      <c r="H3" s="6">
        <f>IF(AND(B4&gt;=-0.983425,B4&lt;=-0.574543),B4,0)</f>
        <v>-0.6571709</v>
      </c>
      <c r="J3" s="5" t="s">
        <v>2</v>
      </c>
      <c r="K3" s="11">
        <f>ABS(K2-K1)/-K2</f>
        <v>0.23775104301594824</v>
      </c>
    </row>
    <row r="4" spans="1:13" x14ac:dyDescent="0.3">
      <c r="A4" s="4">
        <v>0.10001110000000001</v>
      </c>
      <c r="B4" s="12">
        <v>-0.6571709</v>
      </c>
      <c r="C4" s="1"/>
      <c r="D4" s="5" t="s">
        <v>19</v>
      </c>
      <c r="E4" s="7">
        <v>-1.0243789400000001</v>
      </c>
      <c r="H4" s="6">
        <f>IF(AND(B7&gt;=-0.983425,B7&lt;=-0.574543),B7,0)</f>
        <v>-0.88900789999999996</v>
      </c>
      <c r="I4" s="1"/>
    </row>
    <row r="5" spans="1:13" x14ac:dyDescent="0.3">
      <c r="A5" s="4">
        <v>0.13335559999999999</v>
      </c>
      <c r="B5" s="12">
        <v>-0.2157395</v>
      </c>
      <c r="C5" s="1"/>
      <c r="D5" s="5" t="s">
        <v>3</v>
      </c>
      <c r="E5" s="11">
        <f>(ABS(E4-E1)/-E4)</f>
        <v>0.23955512421070116</v>
      </c>
      <c r="H5" s="6">
        <f t="shared" ref="H5:H17" si="0">IF(AND(B9&gt;=-0.983425,B9&lt;=-0.574543),B9,0)</f>
        <v>-0.96306789999999998</v>
      </c>
    </row>
    <row r="6" spans="1:13" x14ac:dyDescent="0.3">
      <c r="A6" s="4">
        <v>0.1666667</v>
      </c>
      <c r="B6" s="12">
        <v>-0.55212059999999996</v>
      </c>
      <c r="C6" s="1"/>
      <c r="D6" s="1"/>
      <c r="E6" s="1"/>
      <c r="H6" s="6">
        <f t="shared" si="0"/>
        <v>-0.90361650000000004</v>
      </c>
    </row>
    <row r="7" spans="1:13" x14ac:dyDescent="0.3">
      <c r="A7" s="4">
        <v>0.2000111</v>
      </c>
      <c r="B7" s="12">
        <v>-0.88900789999999996</v>
      </c>
      <c r="C7" s="1"/>
      <c r="D7" s="1" t="s">
        <v>5</v>
      </c>
      <c r="E7" s="1">
        <f>E1+E2</f>
        <v>-0.5745426676593135</v>
      </c>
      <c r="H7" s="6">
        <f t="shared" si="0"/>
        <v>-0.88900080000000004</v>
      </c>
    </row>
    <row r="8" spans="1:13" x14ac:dyDescent="0.3">
      <c r="A8" s="4">
        <v>0.23334440000000001</v>
      </c>
      <c r="B8" s="12">
        <v>-1.2803420000000001</v>
      </c>
      <c r="C8" s="1"/>
      <c r="D8" s="1" t="s">
        <v>6</v>
      </c>
      <c r="E8" s="1">
        <f>E1-E2</f>
        <v>-0.98342476391963385</v>
      </c>
      <c r="H8" s="6">
        <f t="shared" si="0"/>
        <v>-0.85402370000000005</v>
      </c>
      <c r="M8" s="3"/>
    </row>
    <row r="9" spans="1:13" x14ac:dyDescent="0.3">
      <c r="A9" s="4">
        <v>0.26666669999999998</v>
      </c>
      <c r="B9" s="12">
        <v>-0.96306789999999998</v>
      </c>
      <c r="C9" s="1"/>
      <c r="D9" s="1"/>
      <c r="E9" s="1"/>
      <c r="H9" s="6">
        <f t="shared" si="0"/>
        <v>-0.75148870000000001</v>
      </c>
      <c r="J9" s="2"/>
    </row>
    <row r="10" spans="1:13" x14ac:dyDescent="0.3">
      <c r="A10" s="4">
        <v>0.30002220000000002</v>
      </c>
      <c r="B10" s="12">
        <v>-0.90361650000000004</v>
      </c>
      <c r="C10" s="1"/>
      <c r="D10" s="1"/>
      <c r="E10" s="1"/>
      <c r="H10" s="6">
        <f t="shared" si="0"/>
        <v>-0.66540889999999997</v>
      </c>
    </row>
    <row r="11" spans="1:13" x14ac:dyDescent="0.3">
      <c r="A11" s="4">
        <v>0.33334439999999999</v>
      </c>
      <c r="B11" s="12">
        <v>-0.88900080000000004</v>
      </c>
      <c r="C11" s="1"/>
      <c r="D11" s="1"/>
      <c r="E11" s="1"/>
      <c r="H11" s="6">
        <f t="shared" si="0"/>
        <v>-0.75217279999999997</v>
      </c>
    </row>
    <row r="12" spans="1:13" x14ac:dyDescent="0.3">
      <c r="A12" s="4">
        <v>0.36666670000000001</v>
      </c>
      <c r="B12" s="12">
        <v>-0.85402370000000005</v>
      </c>
      <c r="C12" s="1"/>
      <c r="D12" s="1"/>
      <c r="E12" s="1"/>
      <c r="H12" s="6">
        <f t="shared" si="0"/>
        <v>-0.72475000000000001</v>
      </c>
    </row>
    <row r="13" spans="1:13" x14ac:dyDescent="0.3">
      <c r="A13" s="4">
        <v>0.40001110000000001</v>
      </c>
      <c r="B13" s="12">
        <v>-0.75148870000000001</v>
      </c>
      <c r="C13" s="1"/>
      <c r="D13" s="1"/>
      <c r="E13" s="1"/>
      <c r="H13" s="6">
        <f t="shared" si="0"/>
        <v>-0.64137089999999997</v>
      </c>
    </row>
    <row r="14" spans="1:13" x14ac:dyDescent="0.3">
      <c r="A14" s="4">
        <v>0.43333329999999998</v>
      </c>
      <c r="B14" s="12">
        <v>-0.66540889999999997</v>
      </c>
      <c r="C14" s="1"/>
      <c r="D14" s="1"/>
      <c r="E14" s="1"/>
      <c r="H14" s="6">
        <f t="shared" si="0"/>
        <v>-0.63632920000000004</v>
      </c>
    </row>
    <row r="15" spans="1:13" x14ac:dyDescent="0.3">
      <c r="A15" s="4">
        <v>0.46666669999999999</v>
      </c>
      <c r="B15" s="12">
        <v>-0.75217279999999997</v>
      </c>
      <c r="C15" s="1"/>
      <c r="D15" s="1"/>
      <c r="E15" s="1"/>
      <c r="H15" s="6">
        <f t="shared" si="0"/>
        <v>-0.78691420000000001</v>
      </c>
      <c r="J15" s="1"/>
    </row>
    <row r="16" spans="1:13" x14ac:dyDescent="0.3">
      <c r="A16" s="4">
        <v>0.50002219999999997</v>
      </c>
      <c r="B16" s="12">
        <v>-0.72475000000000001</v>
      </c>
      <c r="C16" s="1"/>
      <c r="D16" s="1"/>
      <c r="E16" s="1"/>
      <c r="H16" s="6">
        <f t="shared" si="0"/>
        <v>-0.87382159999999998</v>
      </c>
    </row>
    <row r="17" spans="1:8" x14ac:dyDescent="0.3">
      <c r="A17" s="4">
        <v>0.53334440000000005</v>
      </c>
      <c r="B17" s="12">
        <v>-0.64137089999999997</v>
      </c>
      <c r="C17" s="1"/>
      <c r="D17" s="1"/>
      <c r="E17" s="1"/>
      <c r="H17" s="6">
        <f t="shared" si="0"/>
        <v>-0.72886589999999996</v>
      </c>
    </row>
    <row r="18" spans="1:8" x14ac:dyDescent="0.3">
      <c r="A18" s="4">
        <v>0.56666669999999997</v>
      </c>
      <c r="B18" s="12">
        <v>-0.63632920000000004</v>
      </c>
      <c r="C18" s="1"/>
      <c r="D18" s="1"/>
      <c r="E18" s="1"/>
      <c r="H18" s="6">
        <f>IF(AND(B23&gt;=-0.983425,B23&lt;=-0.574543),B23,0)</f>
        <v>-0.95329489999999995</v>
      </c>
    </row>
    <row r="19" spans="1:8" x14ac:dyDescent="0.3">
      <c r="A19" s="4">
        <v>0.60002219999999995</v>
      </c>
      <c r="B19" s="12">
        <v>-0.78691420000000001</v>
      </c>
      <c r="C19" s="1"/>
      <c r="D19" s="1"/>
      <c r="E19" s="1"/>
      <c r="H19" s="6">
        <f>IF(AND(B24&gt;=-0.983425,B24&lt;=-0.574543),B24,0)</f>
        <v>-0.91409249999999997</v>
      </c>
    </row>
    <row r="20" spans="1:8" x14ac:dyDescent="0.3">
      <c r="A20" s="4">
        <v>0.63333329999999999</v>
      </c>
      <c r="B20" s="12">
        <v>-0.87382159999999998</v>
      </c>
      <c r="C20" s="1"/>
      <c r="D20" s="1"/>
      <c r="E20" s="1"/>
      <c r="H20" s="6">
        <f>IF(AND(B26&gt;=-0.983425,B26&lt;=-0.574543),B26,0)</f>
        <v>-0.69685079999999999</v>
      </c>
    </row>
    <row r="21" spans="1:8" x14ac:dyDescent="0.3">
      <c r="A21" s="4">
        <v>0.66667779999999999</v>
      </c>
      <c r="B21" s="12">
        <v>-0.72886589999999996</v>
      </c>
      <c r="C21" s="1"/>
      <c r="D21" s="1"/>
      <c r="E21" s="1"/>
      <c r="H21" s="6">
        <f>IF(AND(B27&gt;=-0.983425,B27&lt;=-0.574543),B27,0)</f>
        <v>-0.76992629999999995</v>
      </c>
    </row>
    <row r="22" spans="1:8" x14ac:dyDescent="0.3">
      <c r="A22" s="4">
        <v>0.70003329999999997</v>
      </c>
      <c r="B22" s="12">
        <v>-1.003571</v>
      </c>
      <c r="C22" s="1"/>
      <c r="D22" s="1"/>
      <c r="E22" s="1"/>
      <c r="H22" s="6">
        <f>IF(AND(B28&gt;=-0.983425,B28&lt;=-0.574543),B28,0)</f>
        <v>-0.72546699999999997</v>
      </c>
    </row>
    <row r="23" spans="1:8" x14ac:dyDescent="0.3">
      <c r="A23" s="4">
        <v>0.73333329999999997</v>
      </c>
      <c r="B23" s="12">
        <v>-0.95329489999999995</v>
      </c>
      <c r="C23" s="1"/>
      <c r="D23" s="1"/>
      <c r="E23" s="1"/>
      <c r="H23" s="6">
        <f>IF(AND(B30&gt;=-0.983425,B30&lt;=-0.574543),B30,0)</f>
        <v>-0.66234709999999997</v>
      </c>
    </row>
    <row r="24" spans="1:8" x14ac:dyDescent="0.3">
      <c r="A24" s="4">
        <v>0.76666670000000003</v>
      </c>
      <c r="B24" s="12">
        <v>-0.91409249999999997</v>
      </c>
      <c r="C24" s="1"/>
      <c r="D24" s="1"/>
      <c r="E24" s="1"/>
      <c r="H24" s="6">
        <f>IF(AND(B32&gt;=-0.983425,B32&lt;=-0.574543),B32,0)</f>
        <v>-0.79744570000000004</v>
      </c>
    </row>
    <row r="25" spans="1:8" x14ac:dyDescent="0.3">
      <c r="A25" s="4">
        <v>0.8</v>
      </c>
      <c r="B25" s="12">
        <v>-0.37380059999999998</v>
      </c>
      <c r="C25" s="1"/>
      <c r="D25" s="1"/>
      <c r="E25" s="1"/>
      <c r="H25" s="6">
        <f>IF(AND(B33&gt;=-0.983425,B33&lt;=-0.574543),B33,0)</f>
        <v>-0.86643479999999995</v>
      </c>
    </row>
    <row r="26" spans="1:8" x14ac:dyDescent="0.3">
      <c r="A26" s="4">
        <v>0.83334439999999999</v>
      </c>
      <c r="B26" s="12">
        <v>-0.69685079999999999</v>
      </c>
      <c r="C26" s="1"/>
      <c r="D26" s="1"/>
      <c r="E26" s="1"/>
      <c r="H26" s="6">
        <f>IF(AND(B34&gt;=-0.983425,B34&lt;=-0.574543),B34,0)</f>
        <v>-0.64337719999999998</v>
      </c>
    </row>
    <row r="27" spans="1:8" x14ac:dyDescent="0.3">
      <c r="A27" s="4">
        <v>0.86666670000000001</v>
      </c>
      <c r="B27" s="12">
        <v>-0.76992629999999995</v>
      </c>
      <c r="C27" s="1"/>
      <c r="D27" s="1"/>
      <c r="E27" s="1"/>
      <c r="H27" s="6">
        <f>IF(AND(B35&gt;=-0.983425,B35&lt;=-0.574543),B35,0)</f>
        <v>-0.71940380000000004</v>
      </c>
    </row>
    <row r="28" spans="1:8" x14ac:dyDescent="0.3">
      <c r="A28" s="4">
        <v>0.90001109999999995</v>
      </c>
      <c r="B28" s="12">
        <v>-0.72546699999999997</v>
      </c>
      <c r="H28" s="6">
        <f>IF(AND(B37&gt;=-0.983425,B37&lt;=-0.574543),B37,0)</f>
        <v>-0.68069990000000002</v>
      </c>
    </row>
    <row r="29" spans="1:8" x14ac:dyDescent="0.3">
      <c r="A29" s="4">
        <v>0.93333330000000003</v>
      </c>
      <c r="B29" s="12">
        <v>-0.55478349999999998</v>
      </c>
      <c r="H29" s="6">
        <f>IF(AND(B38&gt;=-0.983425,B38&lt;=-0.574543),B38,0)</f>
        <v>-0.86837279999999994</v>
      </c>
    </row>
    <row r="30" spans="1:8" x14ac:dyDescent="0.3">
      <c r="A30" s="4">
        <v>0.96667780000000003</v>
      </c>
      <c r="B30" s="12">
        <v>-0.66234709999999997</v>
      </c>
      <c r="H30" s="6">
        <f>IF(AND(B40&gt;=-0.983425,B40&lt;=-0.574543),B40,0)</f>
        <v>-0.84856710000000002</v>
      </c>
    </row>
    <row r="31" spans="1:8" x14ac:dyDescent="0.3">
      <c r="A31" s="4">
        <v>1</v>
      </c>
      <c r="B31" s="12">
        <v>-0.99394919999999998</v>
      </c>
    </row>
    <row r="32" spans="1:8" x14ac:dyDescent="0.3">
      <c r="A32" s="4">
        <v>1.0333330000000001</v>
      </c>
      <c r="B32" s="12">
        <v>-0.79744570000000004</v>
      </c>
    </row>
    <row r="33" spans="1:2" x14ac:dyDescent="0.3">
      <c r="A33" s="4">
        <v>1.066667</v>
      </c>
      <c r="B33" s="12">
        <v>-0.86643479999999995</v>
      </c>
    </row>
    <row r="34" spans="1:2" x14ac:dyDescent="0.3">
      <c r="A34" s="4">
        <v>1.0999890000000001</v>
      </c>
      <c r="B34" s="12">
        <v>-0.64337719999999998</v>
      </c>
    </row>
    <row r="35" spans="1:2" x14ac:dyDescent="0.3">
      <c r="A35" s="4">
        <v>1.1333439999999999</v>
      </c>
      <c r="B35" s="12">
        <v>-0.71940380000000004</v>
      </c>
    </row>
    <row r="36" spans="1:2" x14ac:dyDescent="0.3">
      <c r="A36" s="4">
        <v>1.1666669999999999</v>
      </c>
      <c r="B36" s="12">
        <v>-0.52585499999999996</v>
      </c>
    </row>
    <row r="37" spans="1:2" x14ac:dyDescent="0.3">
      <c r="A37" s="4">
        <v>1.2000109999999999</v>
      </c>
      <c r="B37" s="12">
        <v>-0.68069990000000002</v>
      </c>
    </row>
    <row r="38" spans="1:2" x14ac:dyDescent="0.3">
      <c r="A38" s="4">
        <v>1.233333</v>
      </c>
      <c r="B38" s="12">
        <v>-0.86837279999999994</v>
      </c>
    </row>
    <row r="39" spans="1:2" x14ac:dyDescent="0.3">
      <c r="A39" s="4">
        <v>1.266667</v>
      </c>
      <c r="B39" s="12">
        <v>-0.98968999999999996</v>
      </c>
    </row>
    <row r="40" spans="1:2" x14ac:dyDescent="0.3">
      <c r="A40" s="4">
        <v>1.3</v>
      </c>
      <c r="B40" s="12">
        <v>-0.84856710000000002</v>
      </c>
    </row>
  </sheetData>
  <mergeCells count="2">
    <mergeCell ref="A1:B1"/>
    <mergeCell ref="H1:H2"/>
  </mergeCells>
  <conditionalFormatting sqref="J2:J3">
    <cfRule type="duplicateValues" dxfId="15" priority="2"/>
  </conditionalFormatting>
  <conditionalFormatting sqref="D4">
    <cfRule type="duplicateValues" dxfId="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AB61E-D013-4074-9503-117996F2AA06}">
  <dimension ref="A1:M37"/>
  <sheetViews>
    <sheetView workbookViewId="0">
      <selection activeCell="D1" sqref="D1:D5"/>
    </sheetView>
  </sheetViews>
  <sheetFormatPr defaultColWidth="11.5546875" defaultRowHeight="14.4" x14ac:dyDescent="0.3"/>
  <cols>
    <col min="4" max="4" width="34.5546875" customWidth="1"/>
    <col min="5" max="5" width="23" customWidth="1"/>
    <col min="8" max="8" width="19.6640625" customWidth="1"/>
    <col min="10" max="10" width="35.6640625" customWidth="1"/>
    <col min="11" max="11" width="17.109375" customWidth="1"/>
    <col min="13" max="13" width="28.6640625" bestFit="1" customWidth="1"/>
  </cols>
  <sheetData>
    <row r="1" spans="1:13" x14ac:dyDescent="0.3">
      <c r="A1" s="17" t="s">
        <v>0</v>
      </c>
      <c r="B1" s="18"/>
      <c r="C1" s="1"/>
      <c r="D1" s="6" t="s">
        <v>20</v>
      </c>
      <c r="E1" s="8">
        <f>AVERAGE(B3:B37)</f>
        <v>-1.0423472771428575</v>
      </c>
      <c r="F1" s="1"/>
      <c r="H1" s="19" t="s">
        <v>4</v>
      </c>
      <c r="J1" s="6" t="s">
        <v>20</v>
      </c>
      <c r="K1" s="8">
        <f>AVERAGE(H3:H34)</f>
        <v>-1.0346283218750001</v>
      </c>
    </row>
    <row r="2" spans="1:13" x14ac:dyDescent="0.3">
      <c r="A2" s="9" t="s">
        <v>17</v>
      </c>
      <c r="B2" s="10" t="s">
        <v>18</v>
      </c>
      <c r="C2" s="1"/>
      <c r="D2" s="6" t="s">
        <v>1</v>
      </c>
      <c r="E2" s="7">
        <f>STDEV(B3:B37)</f>
        <v>0.4352559937090838</v>
      </c>
      <c r="F2" s="1"/>
      <c r="H2" s="20"/>
      <c r="J2" s="5" t="s">
        <v>19</v>
      </c>
      <c r="K2" s="7">
        <v>-1.0243789400000001</v>
      </c>
    </row>
    <row r="3" spans="1:13" x14ac:dyDescent="0.3">
      <c r="A3" s="4">
        <v>6.6633330000000005E-2</v>
      </c>
      <c r="B3" s="15">
        <v>-1.0383</v>
      </c>
      <c r="C3" s="1"/>
      <c r="D3" s="5" t="s">
        <v>21</v>
      </c>
      <c r="E3" s="7" t="s">
        <v>14</v>
      </c>
      <c r="H3" s="6">
        <f>IF(AND(B3&gt;=-1.477603,B3&lt;=-0.607091),B3,0)</f>
        <v>-1.0383</v>
      </c>
      <c r="J3" s="5" t="s">
        <v>2</v>
      </c>
      <c r="K3" s="11">
        <f>ABS(K2-K1)/-K2</f>
        <v>1.0005459381076321E-2</v>
      </c>
    </row>
    <row r="4" spans="1:13" x14ac:dyDescent="0.3">
      <c r="A4" s="4">
        <v>9.9988889999999997E-2</v>
      </c>
      <c r="B4" s="15">
        <v>-0.97283070000000005</v>
      </c>
      <c r="C4" s="1"/>
      <c r="D4" s="5" t="s">
        <v>19</v>
      </c>
      <c r="E4" s="7">
        <v>-1.0243789400000001</v>
      </c>
      <c r="H4" s="6">
        <f t="shared" ref="H4:H29" si="0">IF(AND(B4&gt;=-1.477603,B4&lt;=-0.607091),B4,0)</f>
        <v>-0.97283070000000005</v>
      </c>
      <c r="I4" s="1"/>
    </row>
    <row r="5" spans="1:13" x14ac:dyDescent="0.3">
      <c r="A5" s="4">
        <v>0.1333222</v>
      </c>
      <c r="B5" s="15">
        <v>-1.229012</v>
      </c>
      <c r="C5" s="1"/>
      <c r="D5" s="5" t="s">
        <v>3</v>
      </c>
      <c r="E5" s="11">
        <f>(ABS(E4-E1)/-E4)</f>
        <v>1.7540713149430221E-2</v>
      </c>
      <c r="H5" s="6">
        <f t="shared" si="0"/>
        <v>-1.229012</v>
      </c>
    </row>
    <row r="6" spans="1:13" x14ac:dyDescent="0.3">
      <c r="A6" s="4">
        <v>0.1666444</v>
      </c>
      <c r="B6" s="15">
        <v>-1.431765</v>
      </c>
      <c r="C6" s="1"/>
      <c r="D6" s="1"/>
      <c r="E6" s="1"/>
      <c r="H6" s="6">
        <f t="shared" si="0"/>
        <v>-1.431765</v>
      </c>
    </row>
    <row r="7" spans="1:13" x14ac:dyDescent="0.3">
      <c r="A7" s="4">
        <v>0.1999889</v>
      </c>
      <c r="B7" s="15">
        <v>-1.218094</v>
      </c>
      <c r="C7" s="1"/>
      <c r="D7" s="1" t="s">
        <v>5</v>
      </c>
      <c r="E7" s="1">
        <f>E1+E2</f>
        <v>-0.60709128343377361</v>
      </c>
      <c r="H7" s="6">
        <f t="shared" si="0"/>
        <v>-1.218094</v>
      </c>
    </row>
    <row r="8" spans="1:13" x14ac:dyDescent="0.3">
      <c r="A8" s="4">
        <v>0.23331109999999999</v>
      </c>
      <c r="B8" s="15">
        <v>-1.0872980000000001</v>
      </c>
      <c r="C8" s="1"/>
      <c r="D8" s="1" t="s">
        <v>6</v>
      </c>
      <c r="E8" s="1">
        <f>E1-E2</f>
        <v>-1.4776032708519413</v>
      </c>
      <c r="H8" s="6">
        <f t="shared" si="0"/>
        <v>-1.0872980000000001</v>
      </c>
      <c r="M8" s="3"/>
    </row>
    <row r="9" spans="1:13" x14ac:dyDescent="0.3">
      <c r="A9" s="4">
        <v>0.26663330000000002</v>
      </c>
      <c r="B9" s="15">
        <v>-1.0035480000000001</v>
      </c>
      <c r="C9" s="1"/>
      <c r="D9" s="1"/>
      <c r="E9" s="1"/>
      <c r="H9" s="6">
        <f t="shared" si="0"/>
        <v>-1.0035480000000001</v>
      </c>
      <c r="J9" s="2"/>
    </row>
    <row r="10" spans="1:13" x14ac:dyDescent="0.3">
      <c r="A10" s="4">
        <v>0.2999889</v>
      </c>
      <c r="B10" s="15">
        <v>-0.8520508</v>
      </c>
      <c r="C10" s="1"/>
      <c r="D10" s="1"/>
      <c r="E10" s="1"/>
      <c r="H10" s="6">
        <f t="shared" si="0"/>
        <v>-0.8520508</v>
      </c>
    </row>
    <row r="11" spans="1:13" x14ac:dyDescent="0.3">
      <c r="A11" s="4">
        <v>0.33332220000000001</v>
      </c>
      <c r="B11" s="15">
        <v>-0.66840250000000001</v>
      </c>
      <c r="C11" s="1"/>
      <c r="D11" s="1"/>
      <c r="E11" s="1"/>
      <c r="H11" s="6">
        <f t="shared" si="0"/>
        <v>-0.66840250000000001</v>
      </c>
    </row>
    <row r="12" spans="1:13" x14ac:dyDescent="0.3">
      <c r="A12" s="4">
        <v>0.36665560000000003</v>
      </c>
      <c r="B12" s="15">
        <v>-0.82037079999999996</v>
      </c>
      <c r="C12" s="1"/>
      <c r="D12" s="1"/>
      <c r="E12" s="1"/>
      <c r="H12" s="6">
        <f t="shared" si="0"/>
        <v>-0.82037079999999996</v>
      </c>
    </row>
    <row r="13" spans="1:13" x14ac:dyDescent="0.3">
      <c r="A13" s="4">
        <v>0.39998889999999998</v>
      </c>
      <c r="B13" s="15">
        <v>-1.0702590000000001</v>
      </c>
      <c r="C13" s="1"/>
      <c r="D13" s="1"/>
      <c r="E13" s="1"/>
      <c r="H13" s="6">
        <f t="shared" si="0"/>
        <v>-1.0702590000000001</v>
      </c>
    </row>
    <row r="14" spans="1:13" x14ac:dyDescent="0.3">
      <c r="A14" s="4">
        <v>0.43332219999999999</v>
      </c>
      <c r="B14" s="15">
        <v>-1.079933</v>
      </c>
      <c r="C14" s="1"/>
      <c r="D14" s="1"/>
      <c r="E14" s="1"/>
      <c r="H14" s="6">
        <f t="shared" si="0"/>
        <v>-1.079933</v>
      </c>
    </row>
    <row r="15" spans="1:13" x14ac:dyDescent="0.3">
      <c r="A15" s="4">
        <v>0.46664440000000001</v>
      </c>
      <c r="B15" s="15">
        <v>-0.91813120000000004</v>
      </c>
      <c r="C15" s="1"/>
      <c r="D15" s="1"/>
      <c r="E15" s="1"/>
      <c r="H15" s="6">
        <f t="shared" si="0"/>
        <v>-0.91813120000000004</v>
      </c>
      <c r="J15" s="1"/>
    </row>
    <row r="16" spans="1:13" x14ac:dyDescent="0.3">
      <c r="A16" s="4">
        <v>0.5</v>
      </c>
      <c r="B16" s="15">
        <v>-0.94984619999999997</v>
      </c>
      <c r="C16" s="1"/>
      <c r="D16" s="1"/>
      <c r="E16" s="1"/>
      <c r="H16" s="6">
        <f t="shared" si="0"/>
        <v>-0.94984619999999997</v>
      </c>
    </row>
    <row r="17" spans="1:8" x14ac:dyDescent="0.3">
      <c r="A17" s="4">
        <v>0.53331110000000004</v>
      </c>
      <c r="B17" s="15">
        <v>-1.2005859999999999</v>
      </c>
      <c r="C17" s="1"/>
      <c r="D17" s="1"/>
      <c r="E17" s="1"/>
      <c r="H17" s="6">
        <f t="shared" si="0"/>
        <v>-1.2005859999999999</v>
      </c>
    </row>
    <row r="18" spans="1:8" x14ac:dyDescent="0.3">
      <c r="A18" s="4">
        <v>0.56664440000000005</v>
      </c>
      <c r="B18" s="15">
        <v>-1.225552</v>
      </c>
      <c r="C18" s="1"/>
      <c r="D18" s="1"/>
      <c r="E18" s="1"/>
      <c r="H18" s="6">
        <f t="shared" si="0"/>
        <v>-1.225552</v>
      </c>
    </row>
    <row r="19" spans="1:8" x14ac:dyDescent="0.3">
      <c r="A19" s="4">
        <v>0.6</v>
      </c>
      <c r="B19" s="15">
        <v>-1.0236350000000001</v>
      </c>
      <c r="C19" s="1"/>
      <c r="D19" s="1"/>
      <c r="E19" s="1"/>
      <c r="H19" s="6">
        <f t="shared" si="0"/>
        <v>-1.0236350000000001</v>
      </c>
    </row>
    <row r="20" spans="1:8" x14ac:dyDescent="0.3">
      <c r="A20" s="4">
        <v>0.63331110000000002</v>
      </c>
      <c r="B20" s="15">
        <v>-1.0769249999999999</v>
      </c>
      <c r="C20" s="1"/>
      <c r="D20" s="1"/>
      <c r="E20" s="1"/>
      <c r="H20" s="6">
        <f t="shared" si="0"/>
        <v>-1.0769249999999999</v>
      </c>
    </row>
    <row r="21" spans="1:8" x14ac:dyDescent="0.3">
      <c r="A21" s="4">
        <v>0.66664440000000003</v>
      </c>
      <c r="B21" s="15">
        <v>-1.128368</v>
      </c>
      <c r="C21" s="1"/>
      <c r="D21" s="1"/>
      <c r="E21" s="1"/>
      <c r="H21" s="6">
        <f t="shared" si="0"/>
        <v>-1.128368</v>
      </c>
    </row>
    <row r="22" spans="1:8" x14ac:dyDescent="0.3">
      <c r="A22" s="4">
        <v>0.69998890000000002</v>
      </c>
      <c r="B22" s="15">
        <v>-0.93138399999999999</v>
      </c>
      <c r="C22" s="1"/>
      <c r="D22" s="1"/>
      <c r="E22" s="1"/>
      <c r="H22" s="6">
        <f t="shared" si="0"/>
        <v>-0.93138399999999999</v>
      </c>
    </row>
    <row r="23" spans="1:8" x14ac:dyDescent="0.3">
      <c r="A23" s="4">
        <v>0.73331109999999999</v>
      </c>
      <c r="B23" s="15">
        <v>-0.90983369999999997</v>
      </c>
      <c r="C23" s="1"/>
      <c r="D23" s="1"/>
      <c r="E23" s="1"/>
      <c r="H23" s="6">
        <f t="shared" si="0"/>
        <v>-0.90983369999999997</v>
      </c>
    </row>
    <row r="24" spans="1:8" x14ac:dyDescent="0.3">
      <c r="A24" s="4">
        <v>0.7666444</v>
      </c>
      <c r="B24" s="15">
        <v>-1.115958</v>
      </c>
      <c r="C24" s="1"/>
      <c r="D24" s="1"/>
      <c r="E24" s="1"/>
      <c r="H24" s="6">
        <f t="shared" si="0"/>
        <v>-1.115958</v>
      </c>
    </row>
    <row r="25" spans="1:8" x14ac:dyDescent="0.3">
      <c r="A25" s="4">
        <v>0.79997779999999996</v>
      </c>
      <c r="B25" s="15">
        <v>-1.0166360000000001</v>
      </c>
      <c r="C25" s="1"/>
      <c r="D25" s="1"/>
      <c r="E25" s="1"/>
      <c r="H25" s="6">
        <f t="shared" si="0"/>
        <v>-1.0166360000000001</v>
      </c>
    </row>
    <row r="26" spans="1:8" x14ac:dyDescent="0.3">
      <c r="A26" s="4">
        <v>0.83331109999999997</v>
      </c>
      <c r="B26" s="15">
        <v>-0.89872980000000002</v>
      </c>
      <c r="C26" s="1"/>
      <c r="D26" s="1"/>
      <c r="E26" s="1"/>
      <c r="H26" s="6">
        <f t="shared" si="0"/>
        <v>-0.89872980000000002</v>
      </c>
    </row>
    <row r="27" spans="1:8" x14ac:dyDescent="0.3">
      <c r="A27" s="4">
        <v>0.86664439999999998</v>
      </c>
      <c r="B27" s="15">
        <v>-1.071304</v>
      </c>
      <c r="C27" s="1"/>
      <c r="D27" s="1"/>
      <c r="E27" s="1"/>
      <c r="H27" s="6">
        <f t="shared" si="0"/>
        <v>-1.071304</v>
      </c>
    </row>
    <row r="28" spans="1:8" x14ac:dyDescent="0.3">
      <c r="A28" s="4">
        <v>0.89997780000000005</v>
      </c>
      <c r="B28" s="15">
        <v>-1.1837359999999999</v>
      </c>
      <c r="H28" s="6">
        <f t="shared" si="0"/>
        <v>-1.1837359999999999</v>
      </c>
    </row>
    <row r="29" spans="1:8" x14ac:dyDescent="0.3">
      <c r="A29" s="4">
        <v>0.93332219999999999</v>
      </c>
      <c r="B29" s="15">
        <v>-1.069653</v>
      </c>
      <c r="H29" s="6">
        <f t="shared" si="0"/>
        <v>-1.069653</v>
      </c>
    </row>
    <row r="30" spans="1:8" x14ac:dyDescent="0.3">
      <c r="A30" s="13">
        <v>0.96664439999999996</v>
      </c>
      <c r="B30" s="15">
        <v>-2.2325360000000001</v>
      </c>
      <c r="H30" s="6">
        <f>IF(AND(B32&gt;=-1.477603,B32&lt;=-0.607091),B32,0)</f>
        <v>-0.62648870000000001</v>
      </c>
    </row>
    <row r="31" spans="1:8" x14ac:dyDescent="0.3">
      <c r="A31" s="13">
        <v>0.99997780000000003</v>
      </c>
      <c r="B31" s="15">
        <v>-1.895168</v>
      </c>
      <c r="H31" s="6">
        <f>IF(AND(B34&gt;=-1.477603,B34&lt;=-0.607091),B34,0)</f>
        <v>-0.69903990000000005</v>
      </c>
    </row>
    <row r="32" spans="1:8" x14ac:dyDescent="0.3">
      <c r="A32" s="13">
        <v>1.0333220000000001</v>
      </c>
      <c r="B32" s="15">
        <v>-0.62648870000000001</v>
      </c>
      <c r="H32" s="6">
        <f>IF(AND(B35&gt;=-1.477603,B35&lt;=-0.607091),B35,0)</f>
        <v>-1.4363319999999999</v>
      </c>
    </row>
    <row r="33" spans="1:8" x14ac:dyDescent="0.3">
      <c r="A33" s="13">
        <v>1.0666439999999999</v>
      </c>
      <c r="B33" s="15">
        <v>0.75365559999999998</v>
      </c>
      <c r="H33" s="6">
        <f>IF(AND(B36&gt;=-1.477603,B36&lt;=-0.607091),B36,0)</f>
        <v>-1.0635939999999999</v>
      </c>
    </row>
    <row r="34" spans="1:8" x14ac:dyDescent="0.3">
      <c r="A34" s="13">
        <v>1.0999559999999999</v>
      </c>
      <c r="B34" s="15">
        <v>-0.69903990000000005</v>
      </c>
      <c r="H34" s="6">
        <f>IF(AND(B37&gt;=-1.477603,B37&lt;=-0.607091),B37,0)</f>
        <v>-1.0905100000000001</v>
      </c>
    </row>
    <row r="35" spans="1:8" x14ac:dyDescent="0.3">
      <c r="A35" s="13">
        <v>1.133289</v>
      </c>
      <c r="B35" s="15">
        <v>-1.4363319999999999</v>
      </c>
    </row>
    <row r="36" spans="1:8" x14ac:dyDescent="0.3">
      <c r="A36" s="13">
        <v>1.166633</v>
      </c>
      <c r="B36" s="15">
        <v>-1.0635939999999999</v>
      </c>
    </row>
    <row r="37" spans="1:8" x14ac:dyDescent="0.3">
      <c r="A37" s="13">
        <v>1.199956</v>
      </c>
      <c r="B37" s="15">
        <v>-1.0905100000000001</v>
      </c>
    </row>
  </sheetData>
  <mergeCells count="2">
    <mergeCell ref="A1:B1"/>
    <mergeCell ref="H1:H2"/>
  </mergeCells>
  <conditionalFormatting sqref="J2:J3">
    <cfRule type="duplicateValues" dxfId="16" priority="2"/>
  </conditionalFormatting>
  <conditionalFormatting sqref="D4">
    <cfRule type="duplicateValues" dxfId="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D119-2627-481E-9AFB-0E1BE28A64EF}">
  <dimension ref="A1:M37"/>
  <sheetViews>
    <sheetView zoomScaleNormal="100" workbookViewId="0">
      <selection activeCell="D1" sqref="D1:D5"/>
    </sheetView>
  </sheetViews>
  <sheetFormatPr defaultColWidth="11.5546875" defaultRowHeight="14.4" x14ac:dyDescent="0.3"/>
  <cols>
    <col min="4" max="4" width="34.5546875" customWidth="1"/>
    <col min="5" max="5" width="23" customWidth="1"/>
    <col min="8" max="8" width="19.6640625" customWidth="1"/>
    <col min="10" max="10" width="35.6640625" customWidth="1"/>
    <col min="11" max="11" width="17.109375" customWidth="1"/>
    <col min="13" max="13" width="28.6640625" bestFit="1" customWidth="1"/>
  </cols>
  <sheetData>
    <row r="1" spans="1:13" x14ac:dyDescent="0.3">
      <c r="A1" s="17" t="s">
        <v>0</v>
      </c>
      <c r="B1" s="18"/>
      <c r="C1" s="1"/>
      <c r="D1" s="6" t="s">
        <v>20</v>
      </c>
      <c r="E1" s="8">
        <f>AVERAGE(B3:B37)</f>
        <v>-0.91573270742857138</v>
      </c>
      <c r="F1" s="1"/>
      <c r="H1" s="19" t="s">
        <v>4</v>
      </c>
      <c r="J1" s="6" t="s">
        <v>20</v>
      </c>
      <c r="K1" s="8">
        <f>AVERAGE(H3:H31)</f>
        <v>-0.90570073103448256</v>
      </c>
    </row>
    <row r="2" spans="1:13" x14ac:dyDescent="0.3">
      <c r="A2" s="9" t="s">
        <v>17</v>
      </c>
      <c r="B2" s="10" t="s">
        <v>18</v>
      </c>
      <c r="C2" s="1"/>
      <c r="D2" s="6" t="s">
        <v>1</v>
      </c>
      <c r="E2" s="7">
        <f>STDEV(B3:B37)</f>
        <v>0.71885706535485472</v>
      </c>
      <c r="F2" s="1"/>
      <c r="H2" s="20"/>
      <c r="J2" s="5" t="s">
        <v>19</v>
      </c>
      <c r="K2" s="7">
        <v>-1.0243789400000001</v>
      </c>
    </row>
    <row r="3" spans="1:13" x14ac:dyDescent="0.3">
      <c r="A3" s="4">
        <v>6.6666669999999997E-2</v>
      </c>
      <c r="B3" s="15">
        <v>-0.71560020000000002</v>
      </c>
      <c r="C3" s="1"/>
      <c r="D3" s="5" t="s">
        <v>21</v>
      </c>
      <c r="E3" s="7" t="s">
        <v>15</v>
      </c>
      <c r="H3" s="6">
        <f>IF(AND(B3&gt;=-1.63459,B3&lt;=-0.196876),B3,0)</f>
        <v>-0.71560020000000002</v>
      </c>
      <c r="J3" s="5" t="s">
        <v>2</v>
      </c>
      <c r="K3" s="11">
        <f>ABS(K2-K1)/-K2</f>
        <v>0.11585381574275384</v>
      </c>
    </row>
    <row r="4" spans="1:13" x14ac:dyDescent="0.3">
      <c r="A4" s="4">
        <v>0.1</v>
      </c>
      <c r="B4" s="15">
        <v>-1.4530270000000001</v>
      </c>
      <c r="C4" s="1"/>
      <c r="D4" s="5" t="s">
        <v>19</v>
      </c>
      <c r="E4" s="7">
        <v>-1.0243789400000001</v>
      </c>
      <c r="H4" s="6">
        <f t="shared" ref="H4:H21" si="0">IF(AND(B4&gt;=-1.63459,B4&lt;=-0.196876),B4,0)</f>
        <v>-1.4530270000000001</v>
      </c>
      <c r="I4" s="1"/>
    </row>
    <row r="5" spans="1:13" x14ac:dyDescent="0.3">
      <c r="A5" s="4">
        <v>0.13333329999999999</v>
      </c>
      <c r="B5" s="15">
        <v>-1.1702049999999999</v>
      </c>
      <c r="C5" s="1"/>
      <c r="D5" s="5" t="s">
        <v>3</v>
      </c>
      <c r="E5" s="11">
        <f>(ABS(E4-E1)/-E4)</f>
        <v>0.10606058786353874</v>
      </c>
      <c r="H5" s="6">
        <f t="shared" si="0"/>
        <v>-1.1702049999999999</v>
      </c>
    </row>
    <row r="6" spans="1:13" x14ac:dyDescent="0.3">
      <c r="A6" s="4">
        <v>0.1666667</v>
      </c>
      <c r="B6" s="15">
        <v>-0.72501289999999996</v>
      </c>
      <c r="C6" s="1"/>
      <c r="D6" s="1"/>
      <c r="E6" s="1"/>
      <c r="H6" s="6">
        <f t="shared" si="0"/>
        <v>-0.72501289999999996</v>
      </c>
    </row>
    <row r="7" spans="1:13" x14ac:dyDescent="0.3">
      <c r="A7" s="4">
        <v>0.2</v>
      </c>
      <c r="B7" s="15">
        <v>-0.61559240000000004</v>
      </c>
      <c r="C7" s="1"/>
      <c r="D7" s="1" t="s">
        <v>5</v>
      </c>
      <c r="E7" s="1">
        <f>E1+E2</f>
        <v>-0.19687564207371666</v>
      </c>
      <c r="H7" s="6">
        <f t="shared" si="0"/>
        <v>-0.61559240000000004</v>
      </c>
    </row>
    <row r="8" spans="1:13" x14ac:dyDescent="0.3">
      <c r="A8" s="4">
        <v>0.23333329999999999</v>
      </c>
      <c r="B8" s="15">
        <v>-0.90412420000000004</v>
      </c>
      <c r="C8" s="1"/>
      <c r="D8" s="1" t="s">
        <v>6</v>
      </c>
      <c r="E8" s="1">
        <f>E1-E2</f>
        <v>-1.6345897727834262</v>
      </c>
      <c r="H8" s="6">
        <f t="shared" si="0"/>
        <v>-0.90412420000000004</v>
      </c>
      <c r="M8" s="3"/>
    </row>
    <row r="9" spans="1:13" x14ac:dyDescent="0.3">
      <c r="A9" s="4">
        <v>0.26666669999999998</v>
      </c>
      <c r="B9" s="15">
        <v>-1.105845</v>
      </c>
      <c r="C9" s="1"/>
      <c r="D9" s="1"/>
      <c r="E9" s="1"/>
      <c r="H9" s="6">
        <f t="shared" si="0"/>
        <v>-1.105845</v>
      </c>
      <c r="J9" s="2"/>
    </row>
    <row r="10" spans="1:13" x14ac:dyDescent="0.3">
      <c r="A10" s="4">
        <v>0.3</v>
      </c>
      <c r="B10" s="15">
        <v>-1.1969609999999999</v>
      </c>
      <c r="C10" s="1"/>
      <c r="D10" s="1"/>
      <c r="E10" s="1"/>
      <c r="H10" s="6">
        <f t="shared" si="0"/>
        <v>-1.1969609999999999</v>
      </c>
    </row>
    <row r="11" spans="1:13" x14ac:dyDescent="0.3">
      <c r="A11" s="4">
        <v>0.3333333</v>
      </c>
      <c r="B11" s="15">
        <v>-1.3746799999999999</v>
      </c>
      <c r="C11" s="1"/>
      <c r="D11" s="1"/>
      <c r="E11" s="1"/>
      <c r="H11" s="6">
        <f t="shared" si="0"/>
        <v>-1.3746799999999999</v>
      </c>
    </row>
    <row r="12" spans="1:13" x14ac:dyDescent="0.3">
      <c r="A12" s="4">
        <v>0.36666670000000001</v>
      </c>
      <c r="B12" s="15">
        <v>-0.78161930000000002</v>
      </c>
      <c r="C12" s="1"/>
      <c r="D12" s="1"/>
      <c r="E12" s="1"/>
      <c r="H12" s="6">
        <f t="shared" si="0"/>
        <v>-0.78161930000000002</v>
      </c>
    </row>
    <row r="13" spans="1:13" x14ac:dyDescent="0.3">
      <c r="A13" s="4">
        <v>0.4</v>
      </c>
      <c r="B13" s="15">
        <v>-0.65278139999999996</v>
      </c>
      <c r="C13" s="1"/>
      <c r="D13" s="1"/>
      <c r="E13" s="1"/>
      <c r="H13" s="6">
        <f t="shared" si="0"/>
        <v>-0.65278139999999996</v>
      </c>
    </row>
    <row r="14" spans="1:13" x14ac:dyDescent="0.3">
      <c r="A14" s="4">
        <v>0.43333329999999998</v>
      </c>
      <c r="B14" s="15">
        <v>-0.55844769999999999</v>
      </c>
      <c r="C14" s="1"/>
      <c r="D14" s="1"/>
      <c r="E14" s="1"/>
      <c r="H14" s="6">
        <f t="shared" si="0"/>
        <v>-0.55844769999999999</v>
      </c>
    </row>
    <row r="15" spans="1:13" x14ac:dyDescent="0.3">
      <c r="A15" s="4">
        <v>0.46666669999999999</v>
      </c>
      <c r="B15" s="15">
        <v>-1.067431</v>
      </c>
      <c r="C15" s="1"/>
      <c r="D15" s="1"/>
      <c r="E15" s="1"/>
      <c r="H15" s="6">
        <f t="shared" si="0"/>
        <v>-1.067431</v>
      </c>
      <c r="J15" s="1"/>
    </row>
    <row r="16" spans="1:13" x14ac:dyDescent="0.3">
      <c r="A16" s="4">
        <v>0.5</v>
      </c>
      <c r="B16" s="15">
        <v>-1.033412</v>
      </c>
      <c r="C16" s="1"/>
      <c r="D16" s="1"/>
      <c r="E16" s="1"/>
      <c r="H16" s="6">
        <f t="shared" si="0"/>
        <v>-1.033412</v>
      </c>
    </row>
    <row r="17" spans="1:8" x14ac:dyDescent="0.3">
      <c r="A17" s="4">
        <v>0.53333330000000001</v>
      </c>
      <c r="B17" s="15">
        <v>-0.97712909999999997</v>
      </c>
      <c r="C17" s="1"/>
      <c r="D17" s="1"/>
      <c r="E17" s="1"/>
      <c r="H17" s="6">
        <f t="shared" si="0"/>
        <v>-0.97712909999999997</v>
      </c>
    </row>
    <row r="18" spans="1:8" x14ac:dyDescent="0.3">
      <c r="A18" s="4">
        <v>0.56666669999999997</v>
      </c>
      <c r="B18" s="15">
        <v>-0.51125600000000004</v>
      </c>
      <c r="C18" s="1"/>
      <c r="D18" s="1"/>
      <c r="E18" s="1"/>
      <c r="H18" s="6">
        <f t="shared" si="0"/>
        <v>-0.51125600000000004</v>
      </c>
    </row>
    <row r="19" spans="1:8" x14ac:dyDescent="0.3">
      <c r="A19" s="4">
        <v>0.6</v>
      </c>
      <c r="B19" s="15">
        <v>-0.75394139999999998</v>
      </c>
      <c r="C19" s="1"/>
      <c r="D19" s="1"/>
      <c r="E19" s="1"/>
      <c r="H19" s="6">
        <f t="shared" si="0"/>
        <v>-0.75394139999999998</v>
      </c>
    </row>
    <row r="20" spans="1:8" x14ac:dyDescent="0.3">
      <c r="A20" s="4">
        <v>0.63333329999999999</v>
      </c>
      <c r="B20" s="15">
        <v>-0.80396900000000004</v>
      </c>
      <c r="C20" s="1"/>
      <c r="D20" s="1"/>
      <c r="E20" s="1"/>
      <c r="H20" s="6">
        <f t="shared" si="0"/>
        <v>-0.80396900000000004</v>
      </c>
    </row>
    <row r="21" spans="1:8" x14ac:dyDescent="0.3">
      <c r="A21" s="4">
        <v>0.66666669999999995</v>
      </c>
      <c r="B21" s="15">
        <v>-1.0247740000000001</v>
      </c>
      <c r="C21" s="1"/>
      <c r="D21" s="1"/>
      <c r="E21" s="1"/>
      <c r="H21" s="6">
        <f t="shared" si="0"/>
        <v>-1.0247740000000001</v>
      </c>
    </row>
    <row r="22" spans="1:8" x14ac:dyDescent="0.3">
      <c r="A22" s="4">
        <v>0.7</v>
      </c>
      <c r="B22" s="15">
        <v>-1.9474819999999999</v>
      </c>
      <c r="C22" s="1"/>
      <c r="D22" s="1"/>
      <c r="E22" s="1"/>
      <c r="H22" s="6">
        <f>IF(AND(B25&gt;=-1.63459,B25&lt;=-0.196876),B25,0)</f>
        <v>-0.56021410000000005</v>
      </c>
    </row>
    <row r="23" spans="1:8" x14ac:dyDescent="0.3">
      <c r="A23" s="4">
        <v>0.73333329999999997</v>
      </c>
      <c r="B23" s="15">
        <v>-8.0977859999999999E-2</v>
      </c>
      <c r="C23" s="1"/>
      <c r="D23" s="1"/>
      <c r="E23" s="1"/>
      <c r="H23" s="6">
        <f>IF(AND(B27&gt;=-1.63459,B27&lt;=-0.196876),B27,0)</f>
        <v>-0.86097199999999996</v>
      </c>
    </row>
    <row r="24" spans="1:8" x14ac:dyDescent="0.3">
      <c r="A24" s="4">
        <v>0.76666670000000003</v>
      </c>
      <c r="B24" s="15">
        <v>0.89306969999999997</v>
      </c>
      <c r="C24" s="1"/>
      <c r="D24" s="1"/>
      <c r="E24" s="1"/>
      <c r="H24" s="6">
        <f>IF(AND(B28&gt;=-1.63459,B28&lt;=-0.196876),B28,0)</f>
        <v>-0.52448760000000005</v>
      </c>
    </row>
    <row r="25" spans="1:8" x14ac:dyDescent="0.3">
      <c r="A25" s="4">
        <v>0.8</v>
      </c>
      <c r="B25" s="15">
        <v>-0.56021410000000005</v>
      </c>
      <c r="C25" s="1"/>
      <c r="D25" s="1"/>
      <c r="E25" s="1"/>
      <c r="H25" s="6">
        <f>IF(AND(B29&gt;=-1.63459,B29&lt;=-0.196876),B29,0)</f>
        <v>-0.93575529999999996</v>
      </c>
    </row>
    <row r="26" spans="1:8" x14ac:dyDescent="0.3">
      <c r="A26" s="4">
        <v>0.83333330000000005</v>
      </c>
      <c r="B26" s="15">
        <v>-3.5084209999999998</v>
      </c>
      <c r="C26" s="1"/>
      <c r="D26" s="1"/>
      <c r="E26" s="1"/>
      <c r="H26" s="6">
        <f>IF(AND(B30&gt;=-1.63459,B30&lt;=-0.196876),B30,0)</f>
        <v>-1.042119</v>
      </c>
    </row>
    <row r="27" spans="1:8" x14ac:dyDescent="0.3">
      <c r="A27" s="4">
        <v>0.86666670000000001</v>
      </c>
      <c r="B27" s="15">
        <v>-0.86097199999999996</v>
      </c>
      <c r="C27" s="1"/>
      <c r="D27" s="1"/>
      <c r="E27" s="1"/>
      <c r="H27" s="6">
        <f>IF(AND(B32&gt;=-1.63459,B32&lt;=-0.196876),B32,0)</f>
        <v>-0.62648870000000001</v>
      </c>
    </row>
    <row r="28" spans="1:8" x14ac:dyDescent="0.3">
      <c r="A28" s="4">
        <v>0.9</v>
      </c>
      <c r="B28" s="15">
        <v>-0.52448760000000005</v>
      </c>
      <c r="H28" s="6">
        <f>IF(AND(B34&gt;=-1.63459,B34&lt;=-0.196876),B34,0)</f>
        <v>-0.69903990000000005</v>
      </c>
    </row>
    <row r="29" spans="1:8" x14ac:dyDescent="0.3">
      <c r="A29" s="4">
        <v>0.93333330000000003</v>
      </c>
      <c r="B29" s="15">
        <v>-0.93575529999999996</v>
      </c>
      <c r="H29" s="6">
        <f>IF(AND(B35&gt;=-1.63459,B35&lt;=-0.196876),B35,0)</f>
        <v>-1.4363319999999999</v>
      </c>
    </row>
    <row r="30" spans="1:8" x14ac:dyDescent="0.3">
      <c r="A30" s="13">
        <v>0.9667</v>
      </c>
      <c r="B30" s="15">
        <v>-1.042119</v>
      </c>
      <c r="H30" s="6">
        <f>IF(AND(B36&gt;=-1.63459,B36&lt;=-0.196876),B36,0)</f>
        <v>-1.0635939999999999</v>
      </c>
    </row>
    <row r="31" spans="1:8" x14ac:dyDescent="0.3">
      <c r="A31" s="13">
        <v>0.99997780000000003</v>
      </c>
      <c r="B31" s="15">
        <v>-1.895168</v>
      </c>
      <c r="H31" s="6">
        <f>IF(AND(B37&gt;=-1.63459,B37&lt;=-0.196876),B37,0)</f>
        <v>-1.0905100000000001</v>
      </c>
    </row>
    <row r="32" spans="1:8" x14ac:dyDescent="0.3">
      <c r="A32" s="13">
        <v>1.0333220000000001</v>
      </c>
      <c r="B32" s="15">
        <v>-0.62648870000000001</v>
      </c>
    </row>
    <row r="33" spans="1:2" x14ac:dyDescent="0.3">
      <c r="A33" s="13">
        <v>1.0666439999999999</v>
      </c>
      <c r="B33" s="15">
        <v>0.75365559999999998</v>
      </c>
    </row>
    <row r="34" spans="1:2" x14ac:dyDescent="0.3">
      <c r="A34" s="13">
        <v>1.0999559999999999</v>
      </c>
      <c r="B34" s="15">
        <v>-0.69903990000000005</v>
      </c>
    </row>
    <row r="35" spans="1:2" x14ac:dyDescent="0.3">
      <c r="A35" s="13">
        <v>1.133289</v>
      </c>
      <c r="B35" s="15">
        <v>-1.4363319999999999</v>
      </c>
    </row>
    <row r="36" spans="1:2" x14ac:dyDescent="0.3">
      <c r="A36" s="13">
        <v>1.166633</v>
      </c>
      <c r="B36" s="15">
        <v>-1.0635939999999999</v>
      </c>
    </row>
    <row r="37" spans="1:2" x14ac:dyDescent="0.3">
      <c r="A37" s="13">
        <v>1.199956</v>
      </c>
      <c r="B37" s="15">
        <v>-1.0905100000000001</v>
      </c>
    </row>
  </sheetData>
  <mergeCells count="2">
    <mergeCell ref="A1:B1"/>
    <mergeCell ref="H1:H2"/>
  </mergeCells>
  <conditionalFormatting sqref="J2:J3">
    <cfRule type="duplicateValues" dxfId="17" priority="2"/>
  </conditionalFormatting>
  <conditionalFormatting sqref="D4">
    <cfRule type="duplicateValues" dxfId="8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7F251-0454-42C6-9239-813961B7139C}">
  <dimension ref="A1:M37"/>
  <sheetViews>
    <sheetView tabSelected="1" zoomScale="85" zoomScaleNormal="85" workbookViewId="0">
      <selection activeCell="D1" sqref="D1:D5"/>
    </sheetView>
  </sheetViews>
  <sheetFormatPr defaultColWidth="11.5546875" defaultRowHeight="14.4" x14ac:dyDescent="0.3"/>
  <cols>
    <col min="4" max="4" width="36.21875" customWidth="1"/>
    <col min="5" max="5" width="23" customWidth="1"/>
    <col min="7" max="7" width="11.5546875" customWidth="1"/>
    <col min="8" max="8" width="21.44140625" customWidth="1"/>
    <col min="10" max="10" width="36.5546875" customWidth="1"/>
    <col min="11" max="11" width="17.109375" customWidth="1"/>
    <col min="13" max="13" width="28.6640625" bestFit="1" customWidth="1"/>
  </cols>
  <sheetData>
    <row r="1" spans="1:13" x14ac:dyDescent="0.3">
      <c r="A1" s="17" t="s">
        <v>0</v>
      </c>
      <c r="B1" s="18"/>
      <c r="C1" s="1"/>
      <c r="D1" s="6" t="s">
        <v>20</v>
      </c>
      <c r="E1" s="8">
        <f>AVERAGE(B3:B37)</f>
        <v>-2.040354337142857</v>
      </c>
      <c r="F1" s="1"/>
      <c r="H1" s="19" t="s">
        <v>4</v>
      </c>
      <c r="J1" s="6" t="s">
        <v>20</v>
      </c>
      <c r="K1" s="8">
        <f>AVERAGE(H3:H30)</f>
        <v>-2.1286957142857146</v>
      </c>
    </row>
    <row r="2" spans="1:13" x14ac:dyDescent="0.3">
      <c r="A2" s="9" t="s">
        <v>17</v>
      </c>
      <c r="B2" s="10" t="s">
        <v>18</v>
      </c>
      <c r="C2" s="1"/>
      <c r="D2" s="6" t="s">
        <v>1</v>
      </c>
      <c r="E2" s="7">
        <f>STDEV(B3:B37)</f>
        <v>0.53493815937130074</v>
      </c>
      <c r="F2" s="1"/>
      <c r="H2" s="20"/>
      <c r="J2" s="5" t="s">
        <v>19</v>
      </c>
      <c r="K2" s="7">
        <v>-1.0243789400000001</v>
      </c>
    </row>
    <row r="3" spans="1:13" x14ac:dyDescent="0.3">
      <c r="A3" s="21">
        <v>6.6677780000000006E-2</v>
      </c>
      <c r="B3" s="15">
        <v>-1.523862</v>
      </c>
      <c r="C3" s="1"/>
      <c r="D3" s="5" t="s">
        <v>21</v>
      </c>
      <c r="E3" s="7" t="s">
        <v>16</v>
      </c>
      <c r="H3" s="6">
        <f>IF(AND(B3&gt;=-2.575292,B3&lt;=-1.505416),B3,0)</f>
        <v>-1.523862</v>
      </c>
      <c r="J3" s="5" t="s">
        <v>2</v>
      </c>
      <c r="K3" s="11">
        <f>ABS(K2-K1)/-K2</f>
        <v>1.0780354136192163</v>
      </c>
    </row>
    <row r="4" spans="1:13" x14ac:dyDescent="0.3">
      <c r="A4" s="21">
        <v>0.10003330000000001</v>
      </c>
      <c r="B4" s="15">
        <v>-2.3096100000000002</v>
      </c>
      <c r="C4" s="1"/>
      <c r="D4" s="5" t="s">
        <v>19</v>
      </c>
      <c r="E4" s="7">
        <v>-1.0243789400000001</v>
      </c>
      <c r="H4" s="6">
        <f t="shared" ref="H4:H27" si="0">IF(AND(B4&gt;=-2.575292,B4&lt;=-1.505416),B4,0)</f>
        <v>-2.3096100000000002</v>
      </c>
      <c r="I4" s="1"/>
    </row>
    <row r="5" spans="1:13" x14ac:dyDescent="0.3">
      <c r="A5" s="21">
        <v>0.1333222</v>
      </c>
      <c r="B5" s="15">
        <v>-2.288465</v>
      </c>
      <c r="C5" s="1"/>
      <c r="D5" s="5" t="s">
        <v>3</v>
      </c>
      <c r="E5" s="11">
        <f>(ABS(E4-E1)/-E4)</f>
        <v>0.991796450972388</v>
      </c>
      <c r="H5" s="6">
        <f t="shared" si="0"/>
        <v>-2.288465</v>
      </c>
    </row>
    <row r="6" spans="1:13" x14ac:dyDescent="0.3">
      <c r="A6" s="21">
        <v>0.16665559999999999</v>
      </c>
      <c r="B6" s="15">
        <v>-2.2814890000000001</v>
      </c>
      <c r="C6" s="1"/>
      <c r="D6" s="1"/>
      <c r="E6" s="1"/>
      <c r="H6" s="6">
        <f t="shared" si="0"/>
        <v>-2.2814890000000001</v>
      </c>
    </row>
    <row r="7" spans="1:13" x14ac:dyDescent="0.3">
      <c r="A7" s="21">
        <v>0.1999889</v>
      </c>
      <c r="B7" s="15">
        <v>-2.37296</v>
      </c>
      <c r="C7" s="1"/>
      <c r="D7" s="1" t="s">
        <v>5</v>
      </c>
      <c r="E7" s="1">
        <f>E1+E2</f>
        <v>-1.5054161777715562</v>
      </c>
      <c r="H7" s="6">
        <f t="shared" si="0"/>
        <v>-2.37296</v>
      </c>
    </row>
    <row r="8" spans="1:13" x14ac:dyDescent="0.3">
      <c r="A8" s="21">
        <v>0.23334440000000001</v>
      </c>
      <c r="B8" s="15">
        <v>-2.2798609999999999</v>
      </c>
      <c r="C8" s="1"/>
      <c r="D8" s="1" t="s">
        <v>6</v>
      </c>
      <c r="E8" s="1">
        <f>E1-E2</f>
        <v>-2.5752924965141579</v>
      </c>
      <c r="H8" s="6">
        <f t="shared" si="0"/>
        <v>-2.2798609999999999</v>
      </c>
      <c r="M8" s="3"/>
    </row>
    <row r="9" spans="1:13" x14ac:dyDescent="0.3">
      <c r="A9" s="21">
        <v>0.26666669999999998</v>
      </c>
      <c r="B9" s="15">
        <v>-2.2743470000000001</v>
      </c>
      <c r="C9" s="1"/>
      <c r="D9" s="1"/>
      <c r="E9" s="1"/>
      <c r="H9" s="6">
        <f t="shared" si="0"/>
        <v>-2.2743470000000001</v>
      </c>
      <c r="J9" s="2"/>
    </row>
    <row r="10" spans="1:13" x14ac:dyDescent="0.3">
      <c r="A10" s="21">
        <v>0.30001109999999998</v>
      </c>
      <c r="B10" s="15">
        <v>-2.1159599999999998</v>
      </c>
      <c r="C10" s="1"/>
      <c r="D10" s="1"/>
      <c r="E10" s="1"/>
      <c r="H10" s="6">
        <f t="shared" si="0"/>
        <v>-2.1159599999999998</v>
      </c>
    </row>
    <row r="11" spans="1:13" x14ac:dyDescent="0.3">
      <c r="A11" s="21">
        <v>0.3333333</v>
      </c>
      <c r="B11" s="15">
        <v>-2.0370189999999999</v>
      </c>
      <c r="C11" s="1"/>
      <c r="D11" s="1"/>
      <c r="E11" s="1"/>
      <c r="H11" s="6">
        <f t="shared" si="0"/>
        <v>-2.0370189999999999</v>
      </c>
    </row>
    <row r="12" spans="1:13" x14ac:dyDescent="0.3">
      <c r="A12" s="21">
        <v>0.36665560000000003</v>
      </c>
      <c r="B12" s="15">
        <v>-2.000928</v>
      </c>
      <c r="C12" s="1"/>
      <c r="D12" s="1"/>
      <c r="E12" s="1"/>
      <c r="H12" s="6">
        <f t="shared" si="0"/>
        <v>-2.000928</v>
      </c>
    </row>
    <row r="13" spans="1:13" x14ac:dyDescent="0.3">
      <c r="A13" s="21">
        <v>0.4</v>
      </c>
      <c r="B13" s="15">
        <v>-2.0224660000000001</v>
      </c>
      <c r="C13" s="1"/>
      <c r="D13" s="1"/>
      <c r="E13" s="1"/>
      <c r="H13" s="6">
        <f t="shared" si="0"/>
        <v>-2.0224660000000001</v>
      </c>
    </row>
    <row r="14" spans="1:13" x14ac:dyDescent="0.3">
      <c r="A14" s="21">
        <v>0.43332219999999999</v>
      </c>
      <c r="B14" s="15">
        <v>-1.9790810000000001</v>
      </c>
      <c r="C14" s="1"/>
      <c r="D14" s="1"/>
      <c r="E14" s="1"/>
      <c r="H14" s="6">
        <f t="shared" si="0"/>
        <v>-1.9790810000000001</v>
      </c>
    </row>
    <row r="15" spans="1:13" x14ac:dyDescent="0.3">
      <c r="A15" s="21">
        <v>0.46666669999999999</v>
      </c>
      <c r="B15" s="15">
        <v>-2.131151</v>
      </c>
      <c r="C15" s="1"/>
      <c r="D15" s="1"/>
      <c r="E15" s="1"/>
      <c r="H15" s="6">
        <f t="shared" si="0"/>
        <v>-2.131151</v>
      </c>
      <c r="J15" s="1"/>
    </row>
    <row r="16" spans="1:13" x14ac:dyDescent="0.3">
      <c r="A16" s="21">
        <v>0.5</v>
      </c>
      <c r="B16" s="15">
        <v>-2.1315590000000002</v>
      </c>
      <c r="C16" s="1"/>
      <c r="D16" s="1"/>
      <c r="E16" s="1"/>
      <c r="H16" s="6">
        <f t="shared" si="0"/>
        <v>-2.1315590000000002</v>
      </c>
    </row>
    <row r="17" spans="1:8" x14ac:dyDescent="0.3">
      <c r="A17" s="21">
        <v>0.53333330000000001</v>
      </c>
      <c r="B17" s="15">
        <v>-2.013703</v>
      </c>
      <c r="C17" s="1"/>
      <c r="D17" s="1"/>
      <c r="E17" s="1"/>
      <c r="H17" s="6">
        <f t="shared" si="0"/>
        <v>-2.013703</v>
      </c>
    </row>
    <row r="18" spans="1:8" x14ac:dyDescent="0.3">
      <c r="A18" s="21">
        <v>0.56665560000000004</v>
      </c>
      <c r="B18" s="15">
        <v>-2.0803910000000001</v>
      </c>
      <c r="C18" s="1"/>
      <c r="D18" s="1"/>
      <c r="E18" s="1"/>
      <c r="H18" s="6">
        <f t="shared" si="0"/>
        <v>-2.0803910000000001</v>
      </c>
    </row>
    <row r="19" spans="1:8" x14ac:dyDescent="0.3">
      <c r="A19" s="21">
        <v>0.6</v>
      </c>
      <c r="B19" s="15">
        <v>-2.315512</v>
      </c>
      <c r="C19" s="1"/>
      <c r="D19" s="1"/>
      <c r="E19" s="1"/>
      <c r="H19" s="6">
        <f t="shared" si="0"/>
        <v>-2.315512</v>
      </c>
    </row>
    <row r="20" spans="1:8" x14ac:dyDescent="0.3">
      <c r="A20" s="21">
        <v>0.63332219999999995</v>
      </c>
      <c r="B20" s="15">
        <v>-2.1444200000000002</v>
      </c>
      <c r="C20" s="1"/>
      <c r="D20" s="1"/>
      <c r="E20" s="1"/>
      <c r="H20" s="6">
        <f t="shared" si="0"/>
        <v>-2.1444200000000002</v>
      </c>
    </row>
    <row r="21" spans="1:8" x14ac:dyDescent="0.3">
      <c r="A21" s="21">
        <v>0.66665560000000001</v>
      </c>
      <c r="B21" s="15">
        <v>-1.942361</v>
      </c>
      <c r="C21" s="1"/>
      <c r="D21" s="1"/>
      <c r="E21" s="1"/>
      <c r="H21" s="6">
        <f t="shared" si="0"/>
        <v>-1.942361</v>
      </c>
    </row>
    <row r="22" spans="1:8" x14ac:dyDescent="0.3">
      <c r="A22" s="21">
        <v>0.70002220000000004</v>
      </c>
      <c r="B22" s="15">
        <v>-2.1145209999999999</v>
      </c>
      <c r="C22" s="1"/>
      <c r="D22" s="1"/>
      <c r="E22" s="1"/>
      <c r="H22" s="6">
        <f t="shared" si="0"/>
        <v>-2.1145209999999999</v>
      </c>
    </row>
    <row r="23" spans="1:8" x14ac:dyDescent="0.3">
      <c r="A23" s="21">
        <v>0.73333329999999997</v>
      </c>
      <c r="B23" s="15">
        <v>-2.2755640000000001</v>
      </c>
      <c r="C23" s="1"/>
      <c r="D23" s="1"/>
      <c r="E23" s="1"/>
      <c r="H23" s="6">
        <f t="shared" si="0"/>
        <v>-2.2755640000000001</v>
      </c>
    </row>
    <row r="24" spans="1:8" x14ac:dyDescent="0.3">
      <c r="A24" s="21">
        <v>0.76665559999999999</v>
      </c>
      <c r="B24" s="15">
        <v>-1.9926919999999999</v>
      </c>
      <c r="C24" s="1"/>
      <c r="D24" s="1"/>
      <c r="E24" s="1"/>
      <c r="H24" s="6">
        <f t="shared" si="0"/>
        <v>-1.9926919999999999</v>
      </c>
    </row>
    <row r="25" spans="1:8" x14ac:dyDescent="0.3">
      <c r="A25" s="21">
        <v>0.7999889</v>
      </c>
      <c r="B25" s="15">
        <v>-1.9132899999999999</v>
      </c>
      <c r="C25" s="1"/>
      <c r="D25" s="1"/>
      <c r="E25" s="1"/>
      <c r="H25" s="6">
        <f t="shared" si="0"/>
        <v>-1.9132899999999999</v>
      </c>
    </row>
    <row r="26" spans="1:8" x14ac:dyDescent="0.3">
      <c r="A26" s="21">
        <v>0.83333330000000005</v>
      </c>
      <c r="B26" s="15">
        <v>-2.053814</v>
      </c>
      <c r="C26" s="1"/>
      <c r="D26" s="1"/>
      <c r="E26" s="1"/>
      <c r="H26" s="6">
        <f t="shared" si="0"/>
        <v>-2.053814</v>
      </c>
    </row>
    <row r="27" spans="1:8" x14ac:dyDescent="0.3">
      <c r="A27" s="21">
        <v>0.86665559999999997</v>
      </c>
      <c r="B27" s="15">
        <v>-2.1432129999999998</v>
      </c>
      <c r="C27" s="1"/>
      <c r="D27" s="1"/>
      <c r="E27" s="1"/>
      <c r="H27" s="6">
        <f t="shared" si="0"/>
        <v>-2.1432129999999998</v>
      </c>
    </row>
    <row r="28" spans="1:8" x14ac:dyDescent="0.3">
      <c r="A28" s="21">
        <v>0.89998889999999998</v>
      </c>
      <c r="B28" s="15">
        <v>-0.37417679999999998</v>
      </c>
      <c r="H28" s="6">
        <f>IF(AND(B33&gt;=-2.575292,B33&lt;=-1.505416),B33,0)</f>
        <v>-2.2020339999999998</v>
      </c>
    </row>
    <row r="29" spans="1:8" x14ac:dyDescent="0.3">
      <c r="A29" s="21">
        <v>0.93332219999999999</v>
      </c>
      <c r="B29" s="15">
        <v>-1.4023749999999999</v>
      </c>
      <c r="H29" s="6">
        <f>IF(AND(B34&gt;=-2.575292,B34&lt;=-1.505416),B34,0)</f>
        <v>-2.4705240000000002</v>
      </c>
    </row>
    <row r="30" spans="1:8" x14ac:dyDescent="0.3">
      <c r="A30" s="21">
        <v>0.96665559999999995</v>
      </c>
      <c r="B30" s="15">
        <v>-3.067129</v>
      </c>
      <c r="H30" s="6">
        <f>IF(AND(B35&gt;=-2.575292,B35&lt;=-1.505416),B35,0)</f>
        <v>-2.1926830000000002</v>
      </c>
    </row>
    <row r="31" spans="1:8" x14ac:dyDescent="0.3">
      <c r="A31" s="21">
        <v>1.0000560000000001</v>
      </c>
      <c r="B31" s="15">
        <v>-3.4630329999999998</v>
      </c>
    </row>
    <row r="32" spans="1:8" x14ac:dyDescent="0.3">
      <c r="A32" s="21">
        <v>1.0333220000000001</v>
      </c>
      <c r="B32" s="15">
        <v>-1.348104</v>
      </c>
    </row>
    <row r="33" spans="1:2" x14ac:dyDescent="0.3">
      <c r="A33" s="21">
        <v>1.066656</v>
      </c>
      <c r="B33" s="15">
        <v>-2.2020339999999998</v>
      </c>
    </row>
    <row r="34" spans="1:2" x14ac:dyDescent="0.3">
      <c r="A34" s="21">
        <v>1.0999890000000001</v>
      </c>
      <c r="B34" s="15">
        <v>-2.4705240000000002</v>
      </c>
    </row>
    <row r="35" spans="1:2" x14ac:dyDescent="0.3">
      <c r="A35" s="21">
        <v>1.1333219999999999</v>
      </c>
      <c r="B35" s="15">
        <v>-2.1926830000000002</v>
      </c>
    </row>
    <row r="36" spans="1:2" x14ac:dyDescent="0.3">
      <c r="A36" s="21">
        <v>1.166633</v>
      </c>
      <c r="B36" s="15">
        <v>-1.0635939999999999</v>
      </c>
    </row>
    <row r="37" spans="1:2" x14ac:dyDescent="0.3">
      <c r="A37" s="21">
        <v>1.199956</v>
      </c>
      <c r="B37" s="15">
        <v>-1.0905100000000001</v>
      </c>
    </row>
  </sheetData>
  <mergeCells count="2">
    <mergeCell ref="A1:B1"/>
    <mergeCell ref="H1:H2"/>
  </mergeCells>
  <conditionalFormatting sqref="J2:J3">
    <cfRule type="duplicateValues" dxfId="21" priority="2"/>
  </conditionalFormatting>
  <conditionalFormatting sqref="D4">
    <cfRule type="duplicateValues" dxfId="19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Subida1</vt:lpstr>
      <vt:lpstr>Bajada1</vt:lpstr>
      <vt:lpstr>Subida2</vt:lpstr>
      <vt:lpstr>Bajada2</vt:lpstr>
      <vt:lpstr>Subida3</vt:lpstr>
      <vt:lpstr>Bajada3</vt:lpstr>
      <vt:lpstr>Subida4</vt:lpstr>
      <vt:lpstr>Bajada4</vt:lpstr>
      <vt:lpstr>Subida5</vt:lpstr>
      <vt:lpstr>Bajada5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Cardenas</dc:creator>
  <cp:lastModifiedBy>Ariel Cardenas</cp:lastModifiedBy>
  <dcterms:created xsi:type="dcterms:W3CDTF">2023-09-08T18:58:24Z</dcterms:created>
  <dcterms:modified xsi:type="dcterms:W3CDTF">2023-09-18T23:59:24Z</dcterms:modified>
</cp:coreProperties>
</file>