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Ariel\Carrera\II Semestre\Fundamentos de Mecanica\"/>
    </mc:Choice>
  </mc:AlternateContent>
  <xr:revisionPtr revIDLastSave="0" documentId="8_{6EF0DED5-9F1C-4241-A10A-6CBEA1455304}" xr6:coauthVersionLast="47" xr6:coauthVersionMax="47" xr10:uidLastSave="{00000000-0000-0000-0000-000000000000}"/>
  <bookViews>
    <workbookView xWindow="-108" yWindow="-108" windowWidth="23256" windowHeight="12456" xr2:uid="{B7ACE7E7-E158-4B35-A681-357738A2DA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51" i="1" l="1"/>
  <c r="AV52" i="1"/>
  <c r="AQ54" i="1"/>
  <c r="AL51" i="1"/>
  <c r="AG55" i="1"/>
  <c r="AB53" i="1"/>
  <c r="W57" i="1"/>
  <c r="R51" i="1"/>
  <c r="M52" i="1"/>
  <c r="H48" i="1"/>
  <c r="H50" i="1" s="1"/>
  <c r="H49" i="1"/>
  <c r="C53" i="1"/>
  <c r="AW37" i="1"/>
  <c r="AW38" i="1"/>
  <c r="AW39" i="1"/>
  <c r="AW40" i="1"/>
  <c r="AW41" i="1"/>
  <c r="AW42" i="1"/>
  <c r="AW43" i="1"/>
  <c r="AW44" i="1"/>
  <c r="AW45" i="1"/>
  <c r="AW46" i="1"/>
  <c r="AW47" i="1"/>
  <c r="AW36" i="1"/>
  <c r="AV53" i="1" s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36" i="1"/>
  <c r="AM37" i="1"/>
  <c r="AM38" i="1"/>
  <c r="AM39" i="1"/>
  <c r="AM40" i="1"/>
  <c r="AM41" i="1"/>
  <c r="AM42" i="1"/>
  <c r="AM43" i="1"/>
  <c r="AM44" i="1"/>
  <c r="AM45" i="1"/>
  <c r="AM46" i="1"/>
  <c r="AM36" i="1"/>
  <c r="AL50" i="1" s="1"/>
  <c r="AL52" i="1" s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36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37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36" i="1"/>
  <c r="S36" i="1"/>
  <c r="S37" i="1"/>
  <c r="S38" i="1"/>
  <c r="S39" i="1"/>
  <c r="S40" i="1"/>
  <c r="S41" i="1"/>
  <c r="S42" i="1"/>
  <c r="S43" i="1"/>
  <c r="S44" i="1"/>
  <c r="S45" i="1"/>
  <c r="S46" i="1"/>
  <c r="S35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I35" i="1"/>
  <c r="I36" i="1"/>
  <c r="I37" i="1"/>
  <c r="I38" i="1"/>
  <c r="I39" i="1"/>
  <c r="I40" i="1"/>
  <c r="I41" i="1"/>
  <c r="I42" i="1"/>
  <c r="I43" i="1"/>
  <c r="I44" i="1"/>
  <c r="D37" i="1"/>
  <c r="D38" i="1"/>
  <c r="D39" i="1"/>
  <c r="D40" i="1"/>
  <c r="D41" i="1"/>
  <c r="D42" i="1"/>
  <c r="D43" i="1"/>
  <c r="D44" i="1"/>
  <c r="D45" i="1"/>
  <c r="D46" i="1"/>
  <c r="D47" i="1"/>
  <c r="D36" i="1"/>
  <c r="AV24" i="1"/>
  <c r="AV30" i="1" s="1"/>
  <c r="AV23" i="1"/>
  <c r="AV26" i="1"/>
  <c r="AQ24" i="1"/>
  <c r="AQ23" i="1"/>
  <c r="AQ26" i="1"/>
  <c r="AL24" i="1"/>
  <c r="AL23" i="1"/>
  <c r="AL26" i="1"/>
  <c r="AG24" i="1"/>
  <c r="AG23" i="1"/>
  <c r="AG26" i="1"/>
  <c r="AB24" i="1"/>
  <c r="AB30" i="1" s="1"/>
  <c r="AB23" i="1"/>
  <c r="AB26" i="1"/>
  <c r="W25" i="1"/>
  <c r="W24" i="1"/>
  <c r="W27" i="1"/>
  <c r="R23" i="1"/>
  <c r="R22" i="1"/>
  <c r="R25" i="1"/>
  <c r="M23" i="1"/>
  <c r="M22" i="1"/>
  <c r="M25" i="1"/>
  <c r="H22" i="1"/>
  <c r="H23" i="1"/>
  <c r="H25" i="1"/>
  <c r="C25" i="1"/>
  <c r="C23" i="1"/>
  <c r="C22" i="1"/>
  <c r="W56" i="1" l="1"/>
  <c r="W58" i="1" s="1"/>
  <c r="AQ53" i="1"/>
  <c r="AQ55" i="1" s="1"/>
  <c r="M51" i="1"/>
  <c r="M53" i="1" s="1"/>
  <c r="R50" i="1"/>
  <c r="R52" i="1" s="1"/>
  <c r="AB52" i="1"/>
  <c r="AB54" i="1" s="1"/>
  <c r="C52" i="1"/>
  <c r="C54" i="1" s="1"/>
  <c r="AG54" i="1"/>
  <c r="AG56" i="1" s="1"/>
  <c r="AL30" i="1"/>
  <c r="C26" i="1"/>
  <c r="C28" i="1"/>
  <c r="AV27" i="1"/>
  <c r="AV29" i="1"/>
  <c r="AQ30" i="1"/>
  <c r="AQ27" i="1"/>
  <c r="AQ29" i="1"/>
  <c r="AL27" i="1"/>
  <c r="AL29" i="1"/>
  <c r="AG30" i="1"/>
  <c r="AG27" i="1"/>
  <c r="AG29" i="1"/>
  <c r="AB27" i="1"/>
  <c r="AB29" i="1"/>
  <c r="W31" i="1"/>
  <c r="W28" i="1"/>
  <c r="W30" i="1"/>
  <c r="R29" i="1"/>
  <c r="R26" i="1"/>
  <c r="R28" i="1"/>
  <c r="M29" i="1"/>
  <c r="M26" i="1"/>
  <c r="M28" i="1"/>
  <c r="H29" i="1"/>
  <c r="H26" i="1"/>
  <c r="H28" i="1"/>
  <c r="C29" i="1"/>
</calcChain>
</file>

<file path=xl/sharedStrings.xml><?xml version="1.0" encoding="utf-8"?>
<sst xmlns="http://schemas.openxmlformats.org/spreadsheetml/2006/main" count="210" uniqueCount="41">
  <si>
    <t>t (s)</t>
  </si>
  <si>
    <t>X (m)</t>
  </si>
  <si>
    <r>
      <t>V</t>
    </r>
    <r>
      <rPr>
        <b/>
        <sz val="8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(m/s)</t>
    </r>
  </si>
  <si>
    <r>
      <t>A</t>
    </r>
    <r>
      <rPr>
        <b/>
        <sz val="8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(m/s2)</t>
    </r>
  </si>
  <si>
    <r>
      <t>Masa A (Bajada 29.17</t>
    </r>
    <r>
      <rPr>
        <b/>
        <sz val="11"/>
        <color theme="1"/>
        <rFont val="Calibri"/>
        <family val="2"/>
      </rPr>
      <t xml:space="preserve">° - 1) </t>
    </r>
  </si>
  <si>
    <r>
      <t>Masa A (Subida 29.17</t>
    </r>
    <r>
      <rPr>
        <b/>
        <sz val="11"/>
        <color theme="1"/>
        <rFont val="Calibri"/>
        <family val="2"/>
      </rPr>
      <t xml:space="preserve">° - 1) </t>
    </r>
  </si>
  <si>
    <r>
      <t>Masa A (Bajada 29.17</t>
    </r>
    <r>
      <rPr>
        <b/>
        <sz val="11"/>
        <color theme="1"/>
        <rFont val="Calibri"/>
        <family val="2"/>
      </rPr>
      <t xml:space="preserve">° - 2) </t>
    </r>
  </si>
  <si>
    <r>
      <t>Masa A (Subida 29.17</t>
    </r>
    <r>
      <rPr>
        <b/>
        <sz val="11"/>
        <color theme="1"/>
        <rFont val="Calibri"/>
        <family val="2"/>
      </rPr>
      <t xml:space="preserve">° - 2) </t>
    </r>
  </si>
  <si>
    <r>
      <t>Masa A (Bajada 29.17</t>
    </r>
    <r>
      <rPr>
        <b/>
        <sz val="11"/>
        <color theme="1"/>
        <rFont val="Calibri"/>
        <family val="2"/>
      </rPr>
      <t xml:space="preserve">° - 3) </t>
    </r>
  </si>
  <si>
    <r>
      <t>Masa A (Subida 29.17</t>
    </r>
    <r>
      <rPr>
        <b/>
        <sz val="11"/>
        <color theme="1"/>
        <rFont val="Calibri"/>
        <family val="2"/>
      </rPr>
      <t xml:space="preserve">° - 3) </t>
    </r>
  </si>
  <si>
    <r>
      <t>Masa A (Bajada 29.17</t>
    </r>
    <r>
      <rPr>
        <b/>
        <sz val="11"/>
        <color theme="1"/>
        <rFont val="Calibri"/>
        <family val="2"/>
      </rPr>
      <t xml:space="preserve">° - 4) </t>
    </r>
  </si>
  <si>
    <r>
      <t>Masa A (Subida 29.17</t>
    </r>
    <r>
      <rPr>
        <b/>
        <sz val="11"/>
        <color theme="1"/>
        <rFont val="Calibri"/>
        <family val="2"/>
      </rPr>
      <t xml:space="preserve">° - 4) </t>
    </r>
  </si>
  <si>
    <r>
      <t>Masa A (Bajada 29.17</t>
    </r>
    <r>
      <rPr>
        <b/>
        <sz val="11"/>
        <color theme="1"/>
        <rFont val="Calibri"/>
        <family val="2"/>
      </rPr>
      <t xml:space="preserve">° - 5) </t>
    </r>
  </si>
  <si>
    <r>
      <t>Masa A (Subida 29.17</t>
    </r>
    <r>
      <rPr>
        <b/>
        <sz val="11"/>
        <color theme="1"/>
        <rFont val="Calibri"/>
        <family val="2"/>
      </rPr>
      <t xml:space="preserve">° - 5) </t>
    </r>
  </si>
  <si>
    <t>Desviación estandar</t>
  </si>
  <si>
    <r>
      <t xml:space="preserve">Intervalo </t>
    </r>
    <r>
      <rPr>
        <sz val="11"/>
        <color theme="1"/>
        <rFont val="Calibri"/>
        <family val="2"/>
      </rPr>
      <t>± desviación</t>
    </r>
  </si>
  <si>
    <t>Aceleración teorica</t>
  </si>
  <si>
    <t xml:space="preserve">E% </t>
  </si>
  <si>
    <t>Promedio  de aceleración</t>
  </si>
  <si>
    <t>Superior del intervalo</t>
  </si>
  <si>
    <t>Inferior del intervalo</t>
  </si>
  <si>
    <t>[-6.818 ; -5.683]</t>
  </si>
  <si>
    <r>
      <t>Masa A (Bajada 29.17</t>
    </r>
    <r>
      <rPr>
        <b/>
        <sz val="11"/>
        <color theme="1"/>
        <rFont val="Calibri"/>
        <family val="2"/>
      </rPr>
      <t xml:space="preserve">° - 1) </t>
    </r>
    <r>
      <rPr>
        <b/>
        <sz val="11"/>
        <color theme="1"/>
        <rFont val="Calibri"/>
        <family val="2"/>
        <scheme val="minor"/>
      </rPr>
      <t>con tratamiento de datos</t>
    </r>
  </si>
  <si>
    <r>
      <t>Masa A (Subida 29.17</t>
    </r>
    <r>
      <rPr>
        <b/>
        <sz val="11"/>
        <color theme="1"/>
        <rFont val="Calibri"/>
        <family val="2"/>
      </rPr>
      <t xml:space="preserve">° - 1) </t>
    </r>
    <r>
      <rPr>
        <b/>
        <sz val="11"/>
        <color theme="1"/>
        <rFont val="Calibri"/>
        <family val="2"/>
        <scheme val="minor"/>
      </rPr>
      <t>con tratamiento de datos</t>
    </r>
  </si>
  <si>
    <t>[-5.639 ; -4.529]</t>
  </si>
  <si>
    <t>[-5.620 ; -4.311]</t>
  </si>
  <si>
    <t>[-6.439 ; -4.084]</t>
  </si>
  <si>
    <t>[-5.365 ; -4.601]</t>
  </si>
  <si>
    <t>[-5.037 ; -3.937]</t>
  </si>
  <si>
    <t>[-5.340 ; -4.461]</t>
  </si>
  <si>
    <t>[-4.922 ; -4.472]</t>
  </si>
  <si>
    <t>[-6.144 ; -4.651]</t>
  </si>
  <si>
    <t>[-5.623 ; -4.790]</t>
  </si>
  <si>
    <r>
      <t>Masa A (Bajada 29.17</t>
    </r>
    <r>
      <rPr>
        <b/>
        <sz val="11"/>
        <color theme="1"/>
        <rFont val="Calibri"/>
        <family val="2"/>
      </rPr>
      <t xml:space="preserve">° - 2) </t>
    </r>
    <r>
      <rPr>
        <b/>
        <sz val="11"/>
        <color theme="1"/>
        <rFont val="Calibri"/>
        <family val="2"/>
        <scheme val="minor"/>
      </rPr>
      <t>con tratamiento de datos</t>
    </r>
  </si>
  <si>
    <r>
      <t>Masa A (Subida 29.17</t>
    </r>
    <r>
      <rPr>
        <b/>
        <sz val="11"/>
        <color theme="1"/>
        <rFont val="Calibri"/>
        <family val="2"/>
      </rPr>
      <t xml:space="preserve">° - 2) </t>
    </r>
    <r>
      <rPr>
        <b/>
        <sz val="11"/>
        <color theme="1"/>
        <rFont val="Calibri"/>
        <family val="2"/>
        <scheme val="minor"/>
      </rPr>
      <t>con tratamiento de datos</t>
    </r>
  </si>
  <si>
    <r>
      <t>Masa A (Bajada 29.17</t>
    </r>
    <r>
      <rPr>
        <b/>
        <sz val="11"/>
        <color theme="1"/>
        <rFont val="Calibri"/>
        <family val="2"/>
      </rPr>
      <t xml:space="preserve">° - 3) </t>
    </r>
    <r>
      <rPr>
        <b/>
        <sz val="11"/>
        <color theme="1"/>
        <rFont val="Calibri"/>
        <family val="2"/>
        <scheme val="minor"/>
      </rPr>
      <t>con tratamiento de datos</t>
    </r>
  </si>
  <si>
    <r>
      <t>Masa A (Subida 29.17</t>
    </r>
    <r>
      <rPr>
        <b/>
        <sz val="11"/>
        <color theme="1"/>
        <rFont val="Calibri"/>
        <family val="2"/>
      </rPr>
      <t xml:space="preserve">° - 3) </t>
    </r>
    <r>
      <rPr>
        <b/>
        <sz val="11"/>
        <color theme="1"/>
        <rFont val="Calibri"/>
        <family val="2"/>
        <scheme val="minor"/>
      </rPr>
      <t>con tratamiento de datos</t>
    </r>
  </si>
  <si>
    <r>
      <t>Masa A (Bajada 29.17</t>
    </r>
    <r>
      <rPr>
        <b/>
        <sz val="11"/>
        <color theme="1"/>
        <rFont val="Calibri"/>
        <family val="2"/>
      </rPr>
      <t xml:space="preserve">° - 4) </t>
    </r>
    <r>
      <rPr>
        <b/>
        <sz val="11"/>
        <color theme="1"/>
        <rFont val="Calibri"/>
        <family val="2"/>
        <scheme val="minor"/>
      </rPr>
      <t>con tratamiento de datos</t>
    </r>
  </si>
  <si>
    <r>
      <t>Masa A (Subida 29.17</t>
    </r>
    <r>
      <rPr>
        <b/>
        <sz val="11"/>
        <color theme="1"/>
        <rFont val="Calibri"/>
        <family val="2"/>
      </rPr>
      <t xml:space="preserve">° - 4) </t>
    </r>
    <r>
      <rPr>
        <b/>
        <sz val="11"/>
        <color theme="1"/>
        <rFont val="Calibri"/>
        <family val="2"/>
        <scheme val="minor"/>
      </rPr>
      <t>con tratamiento de datos</t>
    </r>
  </si>
  <si>
    <r>
      <t>Masa A (Bajada 29.17</t>
    </r>
    <r>
      <rPr>
        <b/>
        <sz val="11"/>
        <color theme="1"/>
        <rFont val="Calibri"/>
        <family val="2"/>
      </rPr>
      <t xml:space="preserve">° - 5) </t>
    </r>
    <r>
      <rPr>
        <b/>
        <sz val="11"/>
        <color theme="1"/>
        <rFont val="Calibri"/>
        <family val="2"/>
        <scheme val="minor"/>
      </rPr>
      <t>con tratamiento de datos</t>
    </r>
  </si>
  <si>
    <r>
      <t>Masa A (Subida 29.17</t>
    </r>
    <r>
      <rPr>
        <b/>
        <sz val="11"/>
        <color theme="1"/>
        <rFont val="Calibri"/>
        <family val="2"/>
      </rPr>
      <t xml:space="preserve">° - 5) </t>
    </r>
    <r>
      <rPr>
        <b/>
        <sz val="11"/>
        <color theme="1"/>
        <rFont val="Calibri"/>
        <family val="2"/>
        <scheme val="minor"/>
      </rPr>
      <t>con tratamiento de datos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</si>
</sst>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7229-7C2F-42C0-9D13-62B953B85BA3}">
  <dimension ref="A1:AW58"/>
  <sheetViews>
    <sheetView tabSelected="1" topLeftCell="A7" zoomScaleNormal="100" workbookViewId="0">
      <selection activeCell="H18" sqref="H18"/>
    </sheetView>
  </sheetViews>
  <sheetFormatPr defaultColWidth="11.5546875" defaultRowHeight="14.4" x14ac:dyDescent="0.3"/>
  <cols>
    <col min="6" max="7" width="11.88671875" bestFit="1" customWidth="1"/>
  </cols>
  <sheetData>
    <row r="1" spans="1:49" x14ac:dyDescent="0.3">
      <c r="A1" s="13" t="s">
        <v>4</v>
      </c>
      <c r="B1" s="14"/>
      <c r="C1" s="14"/>
      <c r="D1" s="15"/>
      <c r="F1" s="16" t="s">
        <v>5</v>
      </c>
      <c r="G1" s="16"/>
      <c r="H1" s="16"/>
      <c r="I1" s="16"/>
      <c r="K1" s="16" t="s">
        <v>6</v>
      </c>
      <c r="L1" s="16"/>
      <c r="M1" s="16"/>
      <c r="N1" s="16"/>
      <c r="P1" s="16" t="s">
        <v>7</v>
      </c>
      <c r="Q1" s="16"/>
      <c r="R1" s="16"/>
      <c r="S1" s="16"/>
      <c r="U1" s="16" t="s">
        <v>8</v>
      </c>
      <c r="V1" s="16"/>
      <c r="W1" s="16"/>
      <c r="X1" s="16"/>
      <c r="Z1" s="13" t="s">
        <v>9</v>
      </c>
      <c r="AA1" s="14"/>
      <c r="AB1" s="14"/>
      <c r="AC1" s="15"/>
      <c r="AE1" s="16" t="s">
        <v>10</v>
      </c>
      <c r="AF1" s="16"/>
      <c r="AG1" s="16"/>
      <c r="AH1" s="16"/>
      <c r="AJ1" s="16" t="s">
        <v>11</v>
      </c>
      <c r="AK1" s="16"/>
      <c r="AL1" s="16"/>
      <c r="AM1" s="16"/>
      <c r="AO1" s="16" t="s">
        <v>12</v>
      </c>
      <c r="AP1" s="16"/>
      <c r="AQ1" s="16"/>
      <c r="AR1" s="16"/>
      <c r="AT1" s="16" t="s">
        <v>13</v>
      </c>
      <c r="AU1" s="16"/>
      <c r="AV1" s="16"/>
      <c r="AW1" s="16"/>
    </row>
    <row r="2" spans="1:49" x14ac:dyDescent="0.3">
      <c r="A2" s="2" t="s">
        <v>0</v>
      </c>
      <c r="B2" s="2" t="s">
        <v>1</v>
      </c>
      <c r="C2" s="2" t="s">
        <v>2</v>
      </c>
      <c r="D2" s="2" t="s">
        <v>3</v>
      </c>
      <c r="F2" s="2" t="s">
        <v>0</v>
      </c>
      <c r="G2" s="2" t="s">
        <v>1</v>
      </c>
      <c r="H2" s="2" t="s">
        <v>2</v>
      </c>
      <c r="I2" s="2" t="s">
        <v>3</v>
      </c>
      <c r="K2" s="2" t="s">
        <v>0</v>
      </c>
      <c r="L2" s="2" t="s">
        <v>1</v>
      </c>
      <c r="M2" s="2" t="s">
        <v>2</v>
      </c>
      <c r="N2" s="2" t="s">
        <v>3</v>
      </c>
      <c r="P2" s="2" t="s">
        <v>0</v>
      </c>
      <c r="Q2" s="2" t="s">
        <v>1</v>
      </c>
      <c r="R2" s="2" t="s">
        <v>2</v>
      </c>
      <c r="S2" s="2" t="s">
        <v>3</v>
      </c>
      <c r="U2" s="2" t="s">
        <v>0</v>
      </c>
      <c r="V2" s="2" t="s">
        <v>1</v>
      </c>
      <c r="W2" s="2" t="s">
        <v>2</v>
      </c>
      <c r="X2" s="2" t="s">
        <v>3</v>
      </c>
      <c r="Z2" s="2" t="s">
        <v>0</v>
      </c>
      <c r="AA2" s="2" t="s">
        <v>1</v>
      </c>
      <c r="AB2" s="2" t="s">
        <v>2</v>
      </c>
      <c r="AC2" s="2" t="s">
        <v>3</v>
      </c>
      <c r="AE2" s="2" t="s">
        <v>0</v>
      </c>
      <c r="AF2" s="2" t="s">
        <v>1</v>
      </c>
      <c r="AG2" s="2" t="s">
        <v>2</v>
      </c>
      <c r="AH2" s="2" t="s">
        <v>3</v>
      </c>
      <c r="AJ2" s="2" t="s">
        <v>0</v>
      </c>
      <c r="AK2" s="2" t="s">
        <v>1</v>
      </c>
      <c r="AL2" s="2" t="s">
        <v>2</v>
      </c>
      <c r="AM2" s="2" t="s">
        <v>3</v>
      </c>
      <c r="AO2" s="2" t="s">
        <v>0</v>
      </c>
      <c r="AP2" s="2" t="s">
        <v>1</v>
      </c>
      <c r="AQ2" s="2" t="s">
        <v>2</v>
      </c>
      <c r="AR2" s="2" t="s">
        <v>3</v>
      </c>
      <c r="AT2" s="2" t="s">
        <v>0</v>
      </c>
      <c r="AU2" s="2" t="s">
        <v>1</v>
      </c>
      <c r="AV2" s="2" t="s">
        <v>2</v>
      </c>
      <c r="AW2" s="2" t="s">
        <v>3</v>
      </c>
    </row>
    <row r="3" spans="1:49" x14ac:dyDescent="0.3">
      <c r="A3" s="3">
        <v>0</v>
      </c>
      <c r="B3" s="3">
        <v>-1.7727889999999999E-4</v>
      </c>
      <c r="C3" s="3"/>
      <c r="D3" s="3"/>
      <c r="F3" s="3">
        <v>0</v>
      </c>
      <c r="G3" s="3">
        <v>0.3331597</v>
      </c>
      <c r="H3" s="3"/>
      <c r="I3" s="3"/>
      <c r="K3" s="3">
        <v>0</v>
      </c>
      <c r="L3" s="3">
        <v>0.77729839999999994</v>
      </c>
      <c r="M3" s="3"/>
      <c r="N3" s="3"/>
      <c r="P3" s="3">
        <v>0</v>
      </c>
      <c r="Q3" s="3">
        <v>0.21656310000000001</v>
      </c>
      <c r="R3" s="3"/>
      <c r="S3" s="3"/>
      <c r="U3" s="3">
        <v>0</v>
      </c>
      <c r="V3" s="3">
        <v>0.97729330000000003</v>
      </c>
      <c r="W3" s="3"/>
      <c r="X3" s="3"/>
      <c r="Z3" s="3">
        <v>0</v>
      </c>
      <c r="AA3" s="3">
        <v>0.30008800000000002</v>
      </c>
      <c r="AB3" s="3"/>
      <c r="AC3" s="3"/>
      <c r="AE3" s="3">
        <v>0</v>
      </c>
      <c r="AF3" s="3">
        <v>0.79969570000000001</v>
      </c>
      <c r="AG3" s="3"/>
      <c r="AH3" s="3"/>
      <c r="AJ3" s="3">
        <v>0</v>
      </c>
      <c r="AK3" s="3">
        <v>0.27002029999999999</v>
      </c>
      <c r="AL3" s="3"/>
      <c r="AM3" s="3"/>
      <c r="AO3" s="3">
        <v>0</v>
      </c>
      <c r="AP3" s="3">
        <v>0.81005439999999995</v>
      </c>
      <c r="AQ3" s="3"/>
      <c r="AR3" s="3"/>
      <c r="AT3" s="3">
        <v>0</v>
      </c>
      <c r="AU3" s="3">
        <v>0.20136760000000001</v>
      </c>
      <c r="AV3" s="3"/>
      <c r="AW3" s="3"/>
    </row>
    <row r="4" spans="1:49" x14ac:dyDescent="0.3">
      <c r="A4" s="3">
        <v>6.6677780000000006E-2</v>
      </c>
      <c r="B4" s="3">
        <v>-7.0384139999999998E-3</v>
      </c>
      <c r="C4" s="3"/>
      <c r="D4" s="3"/>
      <c r="F4" s="3">
        <v>3.3300000000000003E-2</v>
      </c>
      <c r="G4" s="3">
        <v>0.40708369999999999</v>
      </c>
      <c r="H4" s="3">
        <v>2.1253649999999999</v>
      </c>
      <c r="I4" s="3"/>
      <c r="K4" s="3">
        <v>3.332222E-2</v>
      </c>
      <c r="L4" s="3">
        <v>0.77125549999999998</v>
      </c>
      <c r="M4" s="3">
        <v>-0.25606380000000001</v>
      </c>
      <c r="N4" s="3"/>
      <c r="P4" s="3">
        <v>3.3321610000000002E-2</v>
      </c>
      <c r="Q4" s="3">
        <v>0.29519869999999998</v>
      </c>
      <c r="R4" s="3">
        <v>2.3507159999999998</v>
      </c>
      <c r="S4" s="3"/>
      <c r="U4" s="3">
        <v>3.332222E-2</v>
      </c>
      <c r="V4" s="3">
        <v>0.975217</v>
      </c>
      <c r="W4" s="3">
        <v>-0.15382270000000001</v>
      </c>
      <c r="X4" s="3"/>
      <c r="Z4" s="3">
        <v>3.335482E-2</v>
      </c>
      <c r="AA4" s="3">
        <v>0.38395180000000001</v>
      </c>
      <c r="AB4" s="3">
        <v>2.3802759999999998</v>
      </c>
      <c r="AC4" s="3"/>
      <c r="AE4" s="3">
        <v>3.332222E-2</v>
      </c>
      <c r="AF4" s="3">
        <v>0.79653660000000004</v>
      </c>
      <c r="AG4" s="3">
        <v>-0.18031140000000001</v>
      </c>
      <c r="AH4" s="3"/>
      <c r="AJ4" s="3">
        <v>3.334409E-2</v>
      </c>
      <c r="AK4" s="3">
        <v>0.34207480000000001</v>
      </c>
      <c r="AL4" s="3">
        <v>2.0814870000000001</v>
      </c>
      <c r="AM4" s="3"/>
      <c r="AO4" s="3">
        <v>3.3333330000000001E-2</v>
      </c>
      <c r="AP4" s="3">
        <v>0.80323900000000004</v>
      </c>
      <c r="AQ4" s="3">
        <v>-0.2694087</v>
      </c>
      <c r="AR4" s="3"/>
      <c r="AT4" s="3">
        <v>3.3311109999999998E-2</v>
      </c>
      <c r="AU4" s="3">
        <v>0.28176679999999998</v>
      </c>
      <c r="AV4" s="3">
        <v>2.3164129999999998</v>
      </c>
      <c r="AW4" s="3"/>
    </row>
    <row r="5" spans="1:49" x14ac:dyDescent="0.3">
      <c r="A5" s="3">
        <v>0.1</v>
      </c>
      <c r="B5" s="3">
        <v>-2.1078840000000001E-2</v>
      </c>
      <c r="C5" s="3">
        <v>-0.49659769999999998</v>
      </c>
      <c r="D5" s="3"/>
      <c r="F5" s="3">
        <v>6.6622219999999996E-2</v>
      </c>
      <c r="G5" s="3">
        <v>0.47475620000000002</v>
      </c>
      <c r="H5" s="3">
        <v>1.9385190000000001</v>
      </c>
      <c r="I5" s="3">
        <v>-5.5341899999999997</v>
      </c>
      <c r="K5" s="3">
        <v>6.6644439999999999E-2</v>
      </c>
      <c r="L5" s="3">
        <v>0.76023320000000005</v>
      </c>
      <c r="M5" s="3">
        <v>-0.43773909999999999</v>
      </c>
      <c r="N5" s="3">
        <v>-4.8418570000000001</v>
      </c>
      <c r="P5" s="3">
        <v>6.6654320000000003E-2</v>
      </c>
      <c r="Q5" s="3">
        <v>0.37324839999999998</v>
      </c>
      <c r="R5" s="3">
        <v>2.2259099999999998</v>
      </c>
      <c r="S5" s="3">
        <v>-4.4496370000000001</v>
      </c>
      <c r="U5" s="3">
        <v>6.6688890000000001E-2</v>
      </c>
      <c r="V5" s="3">
        <v>0.96703499999999998</v>
      </c>
      <c r="W5" s="3">
        <v>-0.31471539999999998</v>
      </c>
      <c r="X5" s="3">
        <v>-5.0751590000000002</v>
      </c>
      <c r="Z5" s="3">
        <v>6.6665189999999999E-2</v>
      </c>
      <c r="AA5" s="3">
        <v>0.4587695</v>
      </c>
      <c r="AB5" s="3">
        <v>2.1019060000000001</v>
      </c>
      <c r="AC5" s="3">
        <v>-5.6685600000000003</v>
      </c>
      <c r="AE5" s="3">
        <v>6.6666669999999997E-2</v>
      </c>
      <c r="AF5" s="3">
        <v>0.78767500000000001</v>
      </c>
      <c r="AG5" s="3">
        <v>-0.32932129999999998</v>
      </c>
      <c r="AH5" s="3">
        <v>-4.552028</v>
      </c>
      <c r="AJ5" s="3">
        <v>6.6677070000000005E-2</v>
      </c>
      <c r="AK5" s="3">
        <v>0.4088078</v>
      </c>
      <c r="AL5" s="3">
        <v>1.9153039999999999</v>
      </c>
      <c r="AM5" s="3">
        <v>-4.9779499999999999</v>
      </c>
      <c r="AO5" s="3">
        <v>6.6666669999999997E-2</v>
      </c>
      <c r="AP5" s="3">
        <v>0.79209379999999996</v>
      </c>
      <c r="AQ5" s="3">
        <v>-0.4343651</v>
      </c>
      <c r="AR5" s="3">
        <v>-4.4188720000000004</v>
      </c>
      <c r="AT5" s="3">
        <v>6.6666669999999997E-2</v>
      </c>
      <c r="AU5" s="3">
        <v>0.35579519999999998</v>
      </c>
      <c r="AV5" s="3">
        <v>2.1495500000000001</v>
      </c>
      <c r="AW5" s="3">
        <v>-5.1467080000000003</v>
      </c>
    </row>
    <row r="6" spans="1:49" x14ac:dyDescent="0.3">
      <c r="A6" s="3">
        <v>0.1333444</v>
      </c>
      <c r="B6" s="3">
        <v>-4.0144930000000002E-2</v>
      </c>
      <c r="C6" s="3">
        <v>-0.69031149999999997</v>
      </c>
      <c r="D6" s="3">
        <v>-5.8890219999999998</v>
      </c>
      <c r="F6" s="3">
        <v>9.9966669999999994E-2</v>
      </c>
      <c r="G6" s="3">
        <v>0.53631830000000003</v>
      </c>
      <c r="H6" s="3">
        <v>1.755161</v>
      </c>
      <c r="I6" s="3">
        <v>-5.2208379999999996</v>
      </c>
      <c r="K6" s="3">
        <v>9.9977780000000002E-2</v>
      </c>
      <c r="L6" s="3">
        <v>0.74207780000000001</v>
      </c>
      <c r="M6" s="3">
        <v>-0.59182400000000002</v>
      </c>
      <c r="N6" s="3">
        <v>-4.1740870000000001</v>
      </c>
      <c r="P6" s="3">
        <v>9.9998149999999994E-2</v>
      </c>
      <c r="Q6" s="3">
        <v>0.44361469999999997</v>
      </c>
      <c r="R6" s="3">
        <v>2.0328010000000001</v>
      </c>
      <c r="S6" s="3">
        <v>-6.1499779999999999</v>
      </c>
      <c r="U6" s="3">
        <v>9.9988889999999997E-2</v>
      </c>
      <c r="V6" s="3">
        <v>0.95423599999999997</v>
      </c>
      <c r="W6" s="3">
        <v>-0.48474519999999999</v>
      </c>
      <c r="X6" s="3">
        <v>-5.1842110000000003</v>
      </c>
      <c r="Z6" s="3">
        <v>9.9997779999999994E-2</v>
      </c>
      <c r="AA6" s="3">
        <v>0.52402899999999997</v>
      </c>
      <c r="AB6" s="3">
        <v>1.9779279999999999</v>
      </c>
      <c r="AC6" s="3">
        <v>-3.6264560000000001</v>
      </c>
      <c r="AE6" s="3">
        <v>0.1</v>
      </c>
      <c r="AF6" s="3">
        <v>0.77457819999999999</v>
      </c>
      <c r="AG6" s="3">
        <v>-0.47764479999999998</v>
      </c>
      <c r="AH6" s="3">
        <v>-4.8791099999999998</v>
      </c>
      <c r="AJ6" s="3">
        <v>0.1000101</v>
      </c>
      <c r="AK6" s="3">
        <v>0.46976040000000002</v>
      </c>
      <c r="AL6" s="3">
        <v>1.7483949999999999</v>
      </c>
      <c r="AM6" s="3">
        <v>-4.9034969999999998</v>
      </c>
      <c r="AO6" s="3">
        <v>0.1</v>
      </c>
      <c r="AP6" s="3">
        <v>0.77428129999999995</v>
      </c>
      <c r="AQ6" s="3">
        <v>-0.57712790000000003</v>
      </c>
      <c r="AR6" s="3">
        <v>-4.8953470000000001</v>
      </c>
      <c r="AT6" s="3">
        <v>0.1</v>
      </c>
      <c r="AU6" s="3">
        <v>0.42511789999999999</v>
      </c>
      <c r="AV6" s="3">
        <v>1.980515</v>
      </c>
      <c r="AW6" s="3">
        <v>-5.083043</v>
      </c>
    </row>
    <row r="7" spans="1:49" x14ac:dyDescent="0.3">
      <c r="A7" s="3">
        <v>0.1666667</v>
      </c>
      <c r="B7" s="3">
        <v>-6.7099610000000004E-2</v>
      </c>
      <c r="C7" s="3">
        <v>-0.89938110000000004</v>
      </c>
      <c r="D7" s="3">
        <v>-6.0500959999999999</v>
      </c>
      <c r="F7" s="3">
        <v>0.1333</v>
      </c>
      <c r="G7" s="3">
        <v>0.59178640000000005</v>
      </c>
      <c r="H7" s="3">
        <v>1.5885800000000001</v>
      </c>
      <c r="I7" s="3">
        <v>-4.5358879999999999</v>
      </c>
      <c r="K7" s="3">
        <v>0.13331109999999999</v>
      </c>
      <c r="L7" s="3">
        <v>0.72077829999999998</v>
      </c>
      <c r="M7" s="3">
        <v>-0.7043876</v>
      </c>
      <c r="N7" s="3">
        <v>-3.8471549999999999</v>
      </c>
      <c r="P7" s="3">
        <v>0.1333309</v>
      </c>
      <c r="Q7" s="3">
        <v>0.50878849999999998</v>
      </c>
      <c r="R7" s="3">
        <v>1.828535</v>
      </c>
      <c r="S7" s="3">
        <v>-6.3476600000000003</v>
      </c>
      <c r="U7" s="3">
        <v>0.1333222</v>
      </c>
      <c r="V7" s="3">
        <v>0.93473479999999998</v>
      </c>
      <c r="W7" s="3">
        <v>-0.66739420000000005</v>
      </c>
      <c r="X7" s="3">
        <v>-4.6735369999999996</v>
      </c>
      <c r="Z7" s="3">
        <v>0.13333039999999999</v>
      </c>
      <c r="AA7" s="3">
        <v>0.5906285</v>
      </c>
      <c r="AB7" s="3">
        <v>1.8997869999999999</v>
      </c>
      <c r="AC7" s="3">
        <v>-3.4857279999999999</v>
      </c>
      <c r="AE7" s="3">
        <v>0.1333222</v>
      </c>
      <c r="AF7" s="3">
        <v>0.75583730000000005</v>
      </c>
      <c r="AG7" s="3">
        <v>-0.65643180000000001</v>
      </c>
      <c r="AH7" s="3">
        <v>-5.0481509999999998</v>
      </c>
      <c r="AJ7" s="3">
        <v>0.1333319</v>
      </c>
      <c r="AK7" s="3">
        <v>0.5253468</v>
      </c>
      <c r="AL7" s="3">
        <v>1.5893349999999999</v>
      </c>
      <c r="AM7" s="3">
        <v>-4.6481479999999999</v>
      </c>
      <c r="AO7" s="3">
        <v>0.1333444</v>
      </c>
      <c r="AP7" s="3">
        <v>0.75361219999999995</v>
      </c>
      <c r="AQ7" s="3">
        <v>-0.74135169999999995</v>
      </c>
      <c r="AR7" s="3">
        <v>-4.9919399999999996</v>
      </c>
      <c r="AT7" s="3">
        <v>0.1333444</v>
      </c>
      <c r="AU7" s="3">
        <v>0.48785149999999999</v>
      </c>
      <c r="AV7" s="3">
        <v>1.8042389999999999</v>
      </c>
      <c r="AW7" s="3">
        <v>-4.9189069999999999</v>
      </c>
    </row>
    <row r="8" spans="1:49" x14ac:dyDescent="0.3">
      <c r="A8" s="3">
        <v>0.2</v>
      </c>
      <c r="B8" s="3">
        <v>-0.10009369999999999</v>
      </c>
      <c r="C8" s="3">
        <v>-1.0884069999999999</v>
      </c>
      <c r="D8" s="3">
        <v>-5.9226929999999998</v>
      </c>
      <c r="F8" s="3">
        <v>0.1666222</v>
      </c>
      <c r="G8" s="3">
        <v>0.64220600000000005</v>
      </c>
      <c r="H8" s="3">
        <v>1.452952</v>
      </c>
      <c r="I8" s="3">
        <v>-4.6376460000000002</v>
      </c>
      <c r="K8" s="3">
        <v>0.1666889</v>
      </c>
      <c r="L8" s="3">
        <v>0.69508729999999996</v>
      </c>
      <c r="M8" s="3">
        <v>-0.84896890000000003</v>
      </c>
      <c r="N8" s="3">
        <v>-4.5409980000000001</v>
      </c>
      <c r="P8" s="3">
        <v>0.1666636</v>
      </c>
      <c r="Q8" s="3">
        <v>0.56551479999999998</v>
      </c>
      <c r="R8" s="3">
        <v>1.599774</v>
      </c>
      <c r="S8" s="3">
        <v>-6.612476</v>
      </c>
      <c r="U8" s="3">
        <v>0.16665559999999999</v>
      </c>
      <c r="V8" s="3">
        <v>0.90974310000000003</v>
      </c>
      <c r="W8" s="3">
        <v>-0.79799359999999997</v>
      </c>
      <c r="X8" s="3">
        <v>-4.3086820000000001</v>
      </c>
      <c r="Z8" s="3">
        <v>0.16666300000000001</v>
      </c>
      <c r="AA8" s="3">
        <v>0.65067870000000005</v>
      </c>
      <c r="AB8" s="3">
        <v>1.7254780000000001</v>
      </c>
      <c r="AC8" s="3">
        <v>-4.7474309999999997</v>
      </c>
      <c r="AE8" s="3">
        <v>0.16665559999999999</v>
      </c>
      <c r="AF8" s="3">
        <v>0.73082340000000001</v>
      </c>
      <c r="AG8" s="3">
        <v>-0.81903870000000001</v>
      </c>
      <c r="AH8" s="3">
        <v>-4.4395660000000001</v>
      </c>
      <c r="AJ8" s="3">
        <v>0.1666649</v>
      </c>
      <c r="AK8" s="3">
        <v>0.57569729999999997</v>
      </c>
      <c r="AL8" s="3">
        <v>1.43774</v>
      </c>
      <c r="AM8" s="3">
        <v>-4.2847929999999996</v>
      </c>
      <c r="AO8" s="3">
        <v>0.1666667</v>
      </c>
      <c r="AP8" s="3">
        <v>0.7248578</v>
      </c>
      <c r="AQ8" s="3">
        <v>-0.92932099999999995</v>
      </c>
      <c r="AR8" s="3">
        <v>-5.367432</v>
      </c>
      <c r="AT8" s="3">
        <v>0.1666667</v>
      </c>
      <c r="AU8" s="3">
        <v>0.54540040000000001</v>
      </c>
      <c r="AV8" s="3">
        <v>1.655624</v>
      </c>
      <c r="AW8" s="3">
        <v>-5.0956130000000002</v>
      </c>
    </row>
    <row r="9" spans="1:49" x14ac:dyDescent="0.3">
      <c r="A9" s="3">
        <v>0.23334440000000001</v>
      </c>
      <c r="B9" s="3">
        <v>-0.13967209999999999</v>
      </c>
      <c r="C9" s="3">
        <v>-1.2938890000000001</v>
      </c>
      <c r="D9" s="3">
        <v>-6.1938800000000001</v>
      </c>
      <c r="F9" s="3">
        <v>0.1999667</v>
      </c>
      <c r="G9" s="3">
        <v>0.68864990000000004</v>
      </c>
      <c r="H9" s="3">
        <v>1.288014</v>
      </c>
      <c r="I9" s="3">
        <v>-5.1896899999999997</v>
      </c>
      <c r="K9" s="3">
        <v>0.2</v>
      </c>
      <c r="L9" s="3">
        <v>0.66416149999999996</v>
      </c>
      <c r="M9" s="3">
        <v>-1.0095590000000001</v>
      </c>
      <c r="N9" s="3">
        <v>-5.1670910000000001</v>
      </c>
      <c r="P9" s="3">
        <v>0.1999852</v>
      </c>
      <c r="Q9" s="3">
        <v>0.61542039999999998</v>
      </c>
      <c r="R9" s="3">
        <v>1.391956</v>
      </c>
      <c r="S9" s="3">
        <v>-5.4606529999999998</v>
      </c>
      <c r="U9" s="3">
        <v>0.2000111</v>
      </c>
      <c r="V9" s="3">
        <v>0.88151749999999995</v>
      </c>
      <c r="W9" s="3">
        <v>-0.94298749999999998</v>
      </c>
      <c r="X9" s="3">
        <v>-4.6913970000000003</v>
      </c>
      <c r="Z9" s="3">
        <v>0.1999956</v>
      </c>
      <c r="AA9" s="3">
        <v>0.7056578</v>
      </c>
      <c r="AB9" s="3">
        <v>1.5848260000000001</v>
      </c>
      <c r="AC9" s="3">
        <v>-4.4417559999999998</v>
      </c>
      <c r="AE9" s="3">
        <v>0.1999889</v>
      </c>
      <c r="AF9" s="3">
        <v>0.70123469999999999</v>
      </c>
      <c r="AG9" s="3">
        <v>-0.94956490000000005</v>
      </c>
      <c r="AH9" s="3">
        <v>-4.1626770000000004</v>
      </c>
      <c r="AJ9" s="3">
        <v>0.19999790000000001</v>
      </c>
      <c r="AK9" s="3">
        <v>0.6211951</v>
      </c>
      <c r="AL9" s="3">
        <v>1.302773</v>
      </c>
      <c r="AM9" s="3">
        <v>-4.3456950000000001</v>
      </c>
      <c r="AO9" s="3">
        <v>0.1999889</v>
      </c>
      <c r="AP9" s="3">
        <v>0.69167809999999996</v>
      </c>
      <c r="AQ9" s="3">
        <v>-1.0876429999999999</v>
      </c>
      <c r="AR9" s="3">
        <v>-4.9144259999999997</v>
      </c>
      <c r="AT9" s="3">
        <v>0.1999889</v>
      </c>
      <c r="AU9" s="3">
        <v>0.59818959999999999</v>
      </c>
      <c r="AV9" s="3">
        <v>1.4715910000000001</v>
      </c>
      <c r="AW9" s="3">
        <v>-5.3527639999999996</v>
      </c>
    </row>
    <row r="10" spans="1:49" x14ac:dyDescent="0.3">
      <c r="A10" s="3">
        <v>0.26667780000000002</v>
      </c>
      <c r="B10" s="3">
        <v>-0.18636730000000001</v>
      </c>
      <c r="C10" s="3">
        <v>-1.5035240000000001</v>
      </c>
      <c r="D10" s="3">
        <v>-6.3851709999999997</v>
      </c>
      <c r="F10" s="3">
        <v>0.23328889999999999</v>
      </c>
      <c r="G10" s="3">
        <v>0.72807359999999999</v>
      </c>
      <c r="H10" s="3">
        <v>1.0978019999999999</v>
      </c>
      <c r="I10" s="3">
        <v>-5.371105</v>
      </c>
      <c r="K10" s="3">
        <v>0.23332220000000001</v>
      </c>
      <c r="L10" s="3">
        <v>0.62781699999999996</v>
      </c>
      <c r="M10" s="3">
        <v>-1.191554</v>
      </c>
      <c r="N10" s="3">
        <v>-5.6972430000000003</v>
      </c>
      <c r="P10" s="3">
        <v>0.23331789999999999</v>
      </c>
      <c r="Q10" s="3">
        <v>0.65829459999999995</v>
      </c>
      <c r="R10" s="3">
        <v>1.2280340000000001</v>
      </c>
      <c r="S10" s="3">
        <v>-4.0161300000000004</v>
      </c>
      <c r="U10" s="3">
        <v>0.23332220000000001</v>
      </c>
      <c r="V10" s="3">
        <v>0.8468772</v>
      </c>
      <c r="W10" s="3">
        <v>-1.119985</v>
      </c>
      <c r="X10" s="3">
        <v>-5.046322</v>
      </c>
      <c r="Z10" s="3">
        <v>0.23332820000000001</v>
      </c>
      <c r="AA10" s="3">
        <v>0.75633139999999999</v>
      </c>
      <c r="AB10" s="3">
        <v>1.4340889999999999</v>
      </c>
      <c r="AC10" s="3">
        <v>-4.7168970000000003</v>
      </c>
      <c r="AE10" s="3">
        <v>0.23332220000000001</v>
      </c>
      <c r="AF10" s="3">
        <v>0.66751910000000003</v>
      </c>
      <c r="AG10" s="3">
        <v>-1.0923890000000001</v>
      </c>
      <c r="AH10" s="3">
        <v>-4.3759519999999998</v>
      </c>
      <c r="AJ10" s="3">
        <v>0.23333090000000001</v>
      </c>
      <c r="AK10" s="3">
        <v>0.66254789999999997</v>
      </c>
      <c r="AL10" s="3">
        <v>1.1531560000000001</v>
      </c>
      <c r="AM10" s="3">
        <v>-4.6724920000000001</v>
      </c>
      <c r="AO10" s="3">
        <v>0.23333329999999999</v>
      </c>
      <c r="AP10" s="3">
        <v>0.65234829999999999</v>
      </c>
      <c r="AQ10" s="3">
        <v>-1.2613909999999999</v>
      </c>
      <c r="AR10" s="3">
        <v>-4.7386549999999996</v>
      </c>
      <c r="AT10" s="3">
        <v>0.23332220000000001</v>
      </c>
      <c r="AU10" s="3">
        <v>0.64349020000000001</v>
      </c>
      <c r="AV10" s="3">
        <v>1.2865</v>
      </c>
      <c r="AW10" s="3">
        <v>-4.9878479999999996</v>
      </c>
    </row>
    <row r="11" spans="1:49" x14ac:dyDescent="0.3">
      <c r="A11" s="3">
        <v>0.3</v>
      </c>
      <c r="B11" s="3">
        <v>-0.2398903</v>
      </c>
      <c r="C11" s="3">
        <v>-1.7178439999999999</v>
      </c>
      <c r="D11" s="3">
        <v>-6.2223179999999996</v>
      </c>
      <c r="F11" s="3">
        <v>0.26662219999999998</v>
      </c>
      <c r="G11" s="3">
        <v>0.76182450000000002</v>
      </c>
      <c r="H11" s="3">
        <v>0.93215380000000003</v>
      </c>
      <c r="I11" s="3">
        <v>-4.8195439999999996</v>
      </c>
      <c r="K11" s="3">
        <v>0.26665559999999999</v>
      </c>
      <c r="L11" s="3">
        <v>0.58473779999999997</v>
      </c>
      <c r="M11" s="3">
        <v>-1.391915</v>
      </c>
      <c r="N11" s="3">
        <v>-5.3668589999999998</v>
      </c>
      <c r="P11" s="3">
        <v>0.2666617</v>
      </c>
      <c r="Q11" s="3">
        <v>0.69730150000000002</v>
      </c>
      <c r="R11" s="3">
        <v>1.128487</v>
      </c>
      <c r="S11" s="3">
        <v>-3.0827070000000001</v>
      </c>
      <c r="U11" s="3">
        <v>0.26668890000000001</v>
      </c>
      <c r="V11" s="3">
        <v>0.80683939999999998</v>
      </c>
      <c r="W11" s="3">
        <v>-1.277838</v>
      </c>
      <c r="X11" s="3">
        <v>-5.0120570000000004</v>
      </c>
      <c r="Z11" s="3">
        <v>0.26666079999999998</v>
      </c>
      <c r="AA11" s="3">
        <v>0.80126160000000002</v>
      </c>
      <c r="AB11" s="3">
        <v>1.2666029999999999</v>
      </c>
      <c r="AC11" s="3">
        <v>-4.8414099999999998</v>
      </c>
      <c r="AE11" s="3">
        <v>0.26668890000000001</v>
      </c>
      <c r="AF11" s="3">
        <v>0.62837240000000005</v>
      </c>
      <c r="AG11" s="3">
        <v>-1.2455620000000001</v>
      </c>
      <c r="AH11" s="3">
        <v>-4.7695090000000002</v>
      </c>
      <c r="AJ11" s="3">
        <v>0.26666380000000001</v>
      </c>
      <c r="AK11" s="3">
        <v>0.69807129999999995</v>
      </c>
      <c r="AL11" s="3">
        <v>0.98649330000000002</v>
      </c>
      <c r="AM11" s="3">
        <v>-4.8835959999999998</v>
      </c>
      <c r="AO11" s="3">
        <v>0.26667780000000002</v>
      </c>
      <c r="AP11" s="3">
        <v>0.60755740000000003</v>
      </c>
      <c r="AQ11" s="3">
        <v>-1.405211</v>
      </c>
      <c r="AR11" s="3">
        <v>-4.5499130000000001</v>
      </c>
      <c r="AT11" s="3">
        <v>0.26666669999999998</v>
      </c>
      <c r="AU11" s="3">
        <v>0.68397059999999998</v>
      </c>
      <c r="AV11" s="3">
        <v>1.1440459999999999</v>
      </c>
      <c r="AW11" s="3">
        <v>-4.4783650000000002</v>
      </c>
    </row>
    <row r="12" spans="1:49" x14ac:dyDescent="0.3">
      <c r="A12" s="3">
        <v>0.33334439999999999</v>
      </c>
      <c r="B12" s="3">
        <v>-0.3008902</v>
      </c>
      <c r="C12" s="3">
        <v>-1.922258</v>
      </c>
      <c r="D12" s="3">
        <v>-5.5342950000000002</v>
      </c>
      <c r="F12" s="3">
        <v>0.29995559999999999</v>
      </c>
      <c r="G12" s="3">
        <v>0.79021719999999995</v>
      </c>
      <c r="H12" s="3">
        <v>0.7763388</v>
      </c>
      <c r="I12" s="3">
        <v>-4.3339379999999998</v>
      </c>
      <c r="K12" s="3">
        <v>0.29997780000000002</v>
      </c>
      <c r="L12" s="3">
        <v>0.53503809999999996</v>
      </c>
      <c r="M12" s="3">
        <v>-1.5540229999999999</v>
      </c>
      <c r="N12" s="3">
        <v>-4.2681750000000003</v>
      </c>
      <c r="P12" s="3">
        <v>0.29998330000000001</v>
      </c>
      <c r="Q12" s="3">
        <v>0.73352569999999995</v>
      </c>
      <c r="R12" s="3">
        <v>1.027517</v>
      </c>
      <c r="S12" s="3">
        <v>-3.7448139999999999</v>
      </c>
      <c r="U12" s="3">
        <v>0.2999889</v>
      </c>
      <c r="V12" s="3">
        <v>0.76168800000000003</v>
      </c>
      <c r="W12" s="3">
        <v>-1.4507490000000001</v>
      </c>
      <c r="X12" s="3">
        <v>-5.1970700000000001</v>
      </c>
      <c r="Z12" s="3">
        <v>0.29999330000000002</v>
      </c>
      <c r="AA12" s="3">
        <v>0.84076980000000001</v>
      </c>
      <c r="AB12" s="3">
        <v>1.111013</v>
      </c>
      <c r="AC12" s="3">
        <v>-4.7079430000000002</v>
      </c>
      <c r="AE12" s="3">
        <v>0.2999889</v>
      </c>
      <c r="AF12" s="3">
        <v>0.58448160000000005</v>
      </c>
      <c r="AG12" s="3">
        <v>-1.4072519999999999</v>
      </c>
      <c r="AH12" s="3">
        <v>-4.6541790000000001</v>
      </c>
      <c r="AJ12" s="3">
        <v>0.29999680000000001</v>
      </c>
      <c r="AK12" s="3">
        <v>0.7283134</v>
      </c>
      <c r="AL12" s="3">
        <v>0.82848599999999994</v>
      </c>
      <c r="AM12" s="3">
        <v>-4.7607160000000004</v>
      </c>
      <c r="AO12" s="3">
        <v>0.2999889</v>
      </c>
      <c r="AP12" s="3">
        <v>0.55868320000000005</v>
      </c>
      <c r="AQ12" s="3">
        <v>-1.5581499999999999</v>
      </c>
      <c r="AR12" s="3">
        <v>-5.1816040000000001</v>
      </c>
      <c r="AT12" s="3">
        <v>0.3</v>
      </c>
      <c r="AU12" s="3">
        <v>0.71977270000000004</v>
      </c>
      <c r="AV12" s="3">
        <v>0.99055409999999999</v>
      </c>
      <c r="AW12" s="3">
        <v>-4.9308690000000004</v>
      </c>
    </row>
    <row r="13" spans="1:49" x14ac:dyDescent="0.3">
      <c r="A13" s="3">
        <v>0.36666670000000001</v>
      </c>
      <c r="B13" s="3">
        <v>-0.3680408</v>
      </c>
      <c r="C13" s="3">
        <v>-2.0871019999999998</v>
      </c>
      <c r="D13" s="3">
        <v>-5.6323879999999997</v>
      </c>
      <c r="F13" s="3">
        <v>0.3332889</v>
      </c>
      <c r="G13" s="3">
        <v>0.81358050000000004</v>
      </c>
      <c r="H13" s="3">
        <v>0.64147140000000002</v>
      </c>
      <c r="I13" s="3">
        <v>-4.9635920000000002</v>
      </c>
      <c r="K13" s="3">
        <v>0.33332220000000001</v>
      </c>
      <c r="L13" s="3">
        <v>0.48113620000000001</v>
      </c>
      <c r="M13" s="3">
        <v>-1.6716610000000001</v>
      </c>
      <c r="N13" s="3">
        <v>-5.1153130000000004</v>
      </c>
      <c r="P13" s="3">
        <v>0.33332719999999999</v>
      </c>
      <c r="Q13" s="3">
        <v>0.76580139999999997</v>
      </c>
      <c r="R13" s="3">
        <v>0.88042909999999996</v>
      </c>
      <c r="S13" s="3">
        <v>-5.0669199999999996</v>
      </c>
      <c r="U13" s="3">
        <v>0.33336670000000002</v>
      </c>
      <c r="V13" s="3">
        <v>0.71010669999999998</v>
      </c>
      <c r="W13" s="3">
        <v>-1.6292249999999999</v>
      </c>
      <c r="X13" s="3">
        <v>-5.1835459999999998</v>
      </c>
      <c r="Z13" s="3">
        <v>0.33332590000000001</v>
      </c>
      <c r="AA13" s="3">
        <v>0.87532750000000004</v>
      </c>
      <c r="AB13" s="3">
        <v>0.9548508</v>
      </c>
      <c r="AC13" s="3">
        <v>-4.4734930000000004</v>
      </c>
      <c r="AE13" s="3">
        <v>0.3333333</v>
      </c>
      <c r="AF13" s="3">
        <v>0.53458680000000003</v>
      </c>
      <c r="AG13" s="3">
        <v>-1.5620860000000001</v>
      </c>
      <c r="AH13" s="3">
        <v>-5.0518010000000002</v>
      </c>
      <c r="AJ13" s="3">
        <v>0.3333409</v>
      </c>
      <c r="AK13" s="3">
        <v>0.75331230000000005</v>
      </c>
      <c r="AL13" s="3">
        <v>0.6694639</v>
      </c>
      <c r="AM13" s="3">
        <v>-4.8413360000000001</v>
      </c>
      <c r="AO13" s="3">
        <v>0.3333333</v>
      </c>
      <c r="AP13" s="3">
        <v>0.50369799999999998</v>
      </c>
      <c r="AQ13" s="3">
        <v>-1.7527779999999999</v>
      </c>
      <c r="AR13" s="3">
        <v>-5.8976579999999998</v>
      </c>
      <c r="AT13" s="3">
        <v>0.33332220000000001</v>
      </c>
      <c r="AU13" s="3">
        <v>0.74999649999999995</v>
      </c>
      <c r="AV13" s="3">
        <v>0.81471859999999996</v>
      </c>
      <c r="AW13" s="3">
        <v>-5.2443160000000004</v>
      </c>
    </row>
    <row r="14" spans="1:49" x14ac:dyDescent="0.3">
      <c r="A14" s="3">
        <v>0.4</v>
      </c>
      <c r="B14" s="3">
        <v>-0.44000719999999999</v>
      </c>
      <c r="C14" s="3">
        <v>-2.286279</v>
      </c>
      <c r="D14" s="3">
        <v>-6.0558550000000002</v>
      </c>
      <c r="F14" s="3">
        <v>0.3666333</v>
      </c>
      <c r="G14" s="3">
        <v>0.83298910000000004</v>
      </c>
      <c r="H14" s="3">
        <v>0.45713599999999999</v>
      </c>
      <c r="I14" s="3">
        <v>-6.2224300000000001</v>
      </c>
      <c r="K14" s="3">
        <v>0.36666670000000001</v>
      </c>
      <c r="L14" s="3">
        <v>0.42355690000000001</v>
      </c>
      <c r="M14" s="3">
        <v>-1.8799969999999999</v>
      </c>
      <c r="N14" s="3">
        <v>-5.1935710000000004</v>
      </c>
      <c r="P14" s="3">
        <v>0.3666488</v>
      </c>
      <c r="Q14" s="3">
        <v>0.79221989999999998</v>
      </c>
      <c r="R14" s="3">
        <v>0.68818699999999999</v>
      </c>
      <c r="S14" s="3">
        <v>-5.7705679999999999</v>
      </c>
      <c r="U14" s="3">
        <v>0.36665560000000003</v>
      </c>
      <c r="V14" s="3">
        <v>0.65307300000000001</v>
      </c>
      <c r="W14" s="3">
        <v>-1.795302</v>
      </c>
      <c r="X14" s="3">
        <v>-4.9387100000000004</v>
      </c>
      <c r="Z14" s="3">
        <v>0.3666585</v>
      </c>
      <c r="AA14" s="3">
        <v>0.90442509999999998</v>
      </c>
      <c r="AB14" s="3">
        <v>0.80911270000000002</v>
      </c>
      <c r="AC14" s="3">
        <v>-4.4145200000000004</v>
      </c>
      <c r="AE14" s="3">
        <v>0.36665560000000003</v>
      </c>
      <c r="AF14" s="3">
        <v>0.48034260000000001</v>
      </c>
      <c r="AG14" s="3">
        <v>-1.7342340000000001</v>
      </c>
      <c r="AH14" s="3">
        <v>-5.3876989999999996</v>
      </c>
      <c r="AJ14" s="3">
        <v>0.36666280000000001</v>
      </c>
      <c r="AK14" s="3">
        <v>0.77294379999999996</v>
      </c>
      <c r="AL14" s="3">
        <v>0.50591260000000005</v>
      </c>
      <c r="AM14" s="3">
        <v>-4.5590970000000004</v>
      </c>
      <c r="AO14" s="3">
        <v>0.36666670000000001</v>
      </c>
      <c r="AP14" s="3">
        <v>0.44181179999999998</v>
      </c>
      <c r="AQ14" s="3">
        <v>-1.9536199999999999</v>
      </c>
      <c r="AR14" s="3">
        <v>-5.9611150000000004</v>
      </c>
      <c r="AT14" s="3">
        <v>0.36666670000000001</v>
      </c>
      <c r="AU14" s="3">
        <v>0.77408719999999998</v>
      </c>
      <c r="AV14" s="3">
        <v>0.63836550000000003</v>
      </c>
      <c r="AW14" s="3">
        <v>-5.3521000000000001</v>
      </c>
    </row>
    <row r="15" spans="1:49" x14ac:dyDescent="0.3">
      <c r="A15" s="3">
        <v>0.43335560000000001</v>
      </c>
      <c r="B15" s="3">
        <v>-0.52051029999999998</v>
      </c>
      <c r="C15" s="3">
        <v>-2.5036209999999999</v>
      </c>
      <c r="D15" s="3">
        <v>-7.0725360000000004</v>
      </c>
      <c r="F15" s="3">
        <v>0.39995560000000002</v>
      </c>
      <c r="G15" s="3">
        <v>0.84405620000000003</v>
      </c>
      <c r="H15" s="3">
        <v>0.21607799999999999</v>
      </c>
      <c r="I15" s="3"/>
      <c r="K15" s="3">
        <v>0.39998889999999998</v>
      </c>
      <c r="L15" s="3">
        <v>0.35580309999999998</v>
      </c>
      <c r="M15" s="3">
        <v>-2.0521690000000001</v>
      </c>
      <c r="N15" s="3">
        <v>-5.8967710000000002</v>
      </c>
      <c r="P15" s="3">
        <v>0.39998149999999999</v>
      </c>
      <c r="Q15" s="3">
        <v>0.81167199999999995</v>
      </c>
      <c r="R15" s="3">
        <v>0.4915698</v>
      </c>
      <c r="S15" s="3">
        <v>-6.3426410000000004</v>
      </c>
      <c r="U15" s="3">
        <v>0.39998889999999998</v>
      </c>
      <c r="V15" s="3">
        <v>0.59049969999999996</v>
      </c>
      <c r="W15" s="3">
        <v>-1.9588639999999999</v>
      </c>
      <c r="X15" s="3">
        <v>-4.4788399999999999</v>
      </c>
      <c r="Z15" s="3">
        <v>0.39999109999999999</v>
      </c>
      <c r="AA15" s="3">
        <v>0.92926719999999996</v>
      </c>
      <c r="AB15" s="3">
        <v>0.66542650000000003</v>
      </c>
      <c r="AC15" s="3">
        <v>-4.3946820000000004</v>
      </c>
      <c r="AE15" s="3">
        <v>0.39998889999999998</v>
      </c>
      <c r="AF15" s="3">
        <v>0.41899049999999999</v>
      </c>
      <c r="AG15" s="3">
        <v>-1.929408</v>
      </c>
      <c r="AH15" s="3">
        <v>-5.6908390000000004</v>
      </c>
      <c r="AJ15" s="3">
        <v>0.4000069</v>
      </c>
      <c r="AK15" s="3">
        <v>0.7870395</v>
      </c>
      <c r="AL15" s="3">
        <v>0.36189519999999997</v>
      </c>
      <c r="AM15" s="3">
        <v>-4.7926520000000004</v>
      </c>
      <c r="AO15" s="3">
        <v>0.4</v>
      </c>
      <c r="AP15" s="3">
        <v>0.37345660000000003</v>
      </c>
      <c r="AQ15" s="3">
        <v>-2.1496780000000002</v>
      </c>
      <c r="AR15" s="3">
        <v>-6.2046409999999996</v>
      </c>
      <c r="AT15" s="3">
        <v>0.4</v>
      </c>
      <c r="AU15" s="3">
        <v>0.79256130000000002</v>
      </c>
      <c r="AV15" s="3">
        <v>0.4601306</v>
      </c>
      <c r="AW15" s="3">
        <v>-6.0256809999999996</v>
      </c>
    </row>
    <row r="16" spans="1:49" x14ac:dyDescent="0.3">
      <c r="A16" s="3">
        <v>0.46667779999999998</v>
      </c>
      <c r="B16" s="3">
        <v>-0.60694300000000001</v>
      </c>
      <c r="C16" s="3">
        <v>-2.7442160000000002</v>
      </c>
      <c r="D16" s="3">
        <v>-7.4882920000000004</v>
      </c>
      <c r="F16" s="3">
        <v>0.43328889999999998</v>
      </c>
      <c r="G16" s="3">
        <v>0.84739189999999998</v>
      </c>
      <c r="H16" s="3"/>
      <c r="I16" s="3"/>
      <c r="K16" s="3">
        <v>0.4333111</v>
      </c>
      <c r="L16" s="3">
        <v>0.28679120000000002</v>
      </c>
      <c r="M16" s="3">
        <v>-2.2337259999999999</v>
      </c>
      <c r="N16" s="3">
        <v>-5.8413349999999999</v>
      </c>
      <c r="P16" s="3">
        <v>0.43331419999999998</v>
      </c>
      <c r="Q16" s="3">
        <v>0.82499060000000002</v>
      </c>
      <c r="R16" s="3">
        <v>0.27215129999999998</v>
      </c>
      <c r="S16" s="3">
        <v>-6.0973649999999999</v>
      </c>
      <c r="U16" s="3">
        <v>0.43332219999999999</v>
      </c>
      <c r="V16" s="3">
        <v>0.52248209999999995</v>
      </c>
      <c r="W16" s="3">
        <v>-2.0960290000000001</v>
      </c>
      <c r="X16" s="3">
        <v>-4.92645</v>
      </c>
      <c r="Z16" s="3">
        <v>0.43332369999999998</v>
      </c>
      <c r="AA16" s="3">
        <v>0.94878580000000001</v>
      </c>
      <c r="AB16" s="3">
        <v>0.51283520000000005</v>
      </c>
      <c r="AC16" s="3">
        <v>-4.1184779999999996</v>
      </c>
      <c r="AE16" s="3">
        <v>0.43333329999999998</v>
      </c>
      <c r="AF16" s="3">
        <v>0.3516939</v>
      </c>
      <c r="AG16" s="3">
        <v>-2.1101420000000002</v>
      </c>
      <c r="AH16" s="3">
        <v>-5.4031289999999998</v>
      </c>
      <c r="AJ16" s="3">
        <v>0.4333399</v>
      </c>
      <c r="AK16" s="3">
        <v>0.79707399999999995</v>
      </c>
      <c r="AL16" s="3">
        <v>0.19588510000000001</v>
      </c>
      <c r="AM16" s="3"/>
      <c r="AO16" s="3">
        <v>0.43332219999999999</v>
      </c>
      <c r="AP16" s="3">
        <v>0.29852380000000001</v>
      </c>
      <c r="AQ16" s="3">
        <v>-2.365224</v>
      </c>
      <c r="AR16" s="3">
        <v>-6.2647380000000004</v>
      </c>
      <c r="AT16" s="3">
        <v>0.43335560000000001</v>
      </c>
      <c r="AU16" s="3">
        <v>0.80477279999999995</v>
      </c>
      <c r="AV16" s="3">
        <v>0.23984749999999999</v>
      </c>
      <c r="AW16" s="3">
        <v>-5.8579109999999996</v>
      </c>
    </row>
    <row r="17" spans="1:49" x14ac:dyDescent="0.3">
      <c r="A17" s="3">
        <v>0.50002219999999997</v>
      </c>
      <c r="B17" s="3">
        <v>-0.70345800000000003</v>
      </c>
      <c r="C17" s="3">
        <v>-3.0169739999999998</v>
      </c>
      <c r="D17" s="3">
        <v>-6.5598140000000003</v>
      </c>
      <c r="K17" s="3">
        <v>0.46664440000000001</v>
      </c>
      <c r="L17" s="3">
        <v>0.20691290000000001</v>
      </c>
      <c r="M17" s="3">
        <v>-2.4732590000000001</v>
      </c>
      <c r="N17" s="3">
        <v>-4.599075</v>
      </c>
      <c r="P17" s="3">
        <v>0.46664689999999998</v>
      </c>
      <c r="Q17" s="3">
        <v>0.82981510000000003</v>
      </c>
      <c r="R17" s="3">
        <v>7.2047120000000006E-2</v>
      </c>
      <c r="S17" s="3"/>
      <c r="U17" s="3">
        <v>0.4666556</v>
      </c>
      <c r="V17" s="3">
        <v>0.45076440000000001</v>
      </c>
      <c r="W17" s="3">
        <v>-2.2739910000000001</v>
      </c>
      <c r="X17" s="3">
        <v>-5.6491509999999998</v>
      </c>
      <c r="Z17" s="3">
        <v>0.46665630000000002</v>
      </c>
      <c r="AA17" s="3">
        <v>0.96345539999999996</v>
      </c>
      <c r="AB17" s="3">
        <v>0.38881840000000001</v>
      </c>
      <c r="AC17" s="3">
        <v>-4.6904690000000002</v>
      </c>
      <c r="AE17" s="3">
        <v>0.46666669999999999</v>
      </c>
      <c r="AF17" s="3">
        <v>0.27829090000000001</v>
      </c>
      <c r="AG17" s="3">
        <v>-2.2904339999999999</v>
      </c>
      <c r="AH17" s="3">
        <v>-5.242521</v>
      </c>
      <c r="AJ17" s="3">
        <v>0.4666728</v>
      </c>
      <c r="AK17" s="3">
        <v>0.80009839999999999</v>
      </c>
      <c r="AL17" s="3"/>
      <c r="AM17" s="3"/>
      <c r="AO17" s="3">
        <v>0.4666556</v>
      </c>
      <c r="AP17" s="3">
        <v>0.2158013</v>
      </c>
      <c r="AQ17" s="3">
        <v>-2.5727570000000002</v>
      </c>
      <c r="AR17" s="3">
        <v>-6.7813920000000003</v>
      </c>
      <c r="AT17" s="3">
        <v>0.46667779999999998</v>
      </c>
      <c r="AU17" s="3">
        <v>0.80855379999999999</v>
      </c>
      <c r="AV17" s="3">
        <v>5.5361939999999998E-2</v>
      </c>
      <c r="AW17" s="3"/>
    </row>
    <row r="18" spans="1:49" x14ac:dyDescent="0.3">
      <c r="A18" s="3">
        <v>0.53333330000000001</v>
      </c>
      <c r="B18" s="3">
        <v>-0.80804109999999996</v>
      </c>
      <c r="C18" s="3">
        <v>-3.1883180000000002</v>
      </c>
      <c r="D18" s="3"/>
      <c r="K18" s="3">
        <v>0.49998890000000001</v>
      </c>
      <c r="L18" s="3">
        <v>0.1218798</v>
      </c>
      <c r="M18" s="3">
        <v>-2.5398700000000001</v>
      </c>
      <c r="N18" s="3"/>
      <c r="P18" s="3">
        <v>0.5000019</v>
      </c>
      <c r="Q18" s="3">
        <v>0.82979530000000001</v>
      </c>
      <c r="R18" s="3"/>
      <c r="S18" s="3"/>
      <c r="U18" s="3">
        <v>0.49998890000000001</v>
      </c>
      <c r="V18" s="3">
        <v>0.37088270000000001</v>
      </c>
      <c r="W18" s="3">
        <v>-2.4857149999999999</v>
      </c>
      <c r="X18" s="3">
        <v>-5.6786849999999998</v>
      </c>
      <c r="Z18" s="3">
        <v>0.49998890000000001</v>
      </c>
      <c r="AA18" s="3">
        <v>0.97470650000000003</v>
      </c>
      <c r="AB18" s="3">
        <v>0.2135099</v>
      </c>
      <c r="AC18" s="3"/>
      <c r="AE18" s="3">
        <v>0.50001110000000004</v>
      </c>
      <c r="AF18" s="3">
        <v>0.19897290000000001</v>
      </c>
      <c r="AG18" s="3">
        <v>-2.4610799999999999</v>
      </c>
      <c r="AH18" s="3">
        <v>-4.9445439999999996</v>
      </c>
      <c r="AO18" s="3">
        <v>0.5</v>
      </c>
      <c r="AP18" s="3">
        <v>0.12697810000000001</v>
      </c>
      <c r="AQ18" s="3">
        <v>-2.8056990000000002</v>
      </c>
      <c r="AR18" s="3"/>
      <c r="AT18" s="3">
        <v>0.5</v>
      </c>
      <c r="AU18" s="3">
        <v>0.80846240000000003</v>
      </c>
      <c r="AV18" s="3"/>
      <c r="AW18" s="3"/>
    </row>
    <row r="19" spans="1:49" x14ac:dyDescent="0.3">
      <c r="A19" s="3">
        <v>0.56666669999999997</v>
      </c>
      <c r="B19" s="3">
        <v>-0.91594169999999997</v>
      </c>
      <c r="C19" s="3"/>
      <c r="D19" s="3"/>
      <c r="K19" s="3">
        <v>0.53332219999999997</v>
      </c>
      <c r="L19" s="3">
        <v>3.7559969999999998E-2</v>
      </c>
      <c r="M19" s="3"/>
      <c r="N19" s="3"/>
      <c r="U19" s="3">
        <v>0.53335560000000004</v>
      </c>
      <c r="V19" s="3">
        <v>0.28496719999999998</v>
      </c>
      <c r="W19" s="3">
        <v>-2.6505000000000001</v>
      </c>
      <c r="X19" s="3">
        <v>-4.6974460000000002</v>
      </c>
      <c r="Z19" s="3">
        <v>0.53333260000000005</v>
      </c>
      <c r="AA19" s="3">
        <v>0.97769150000000005</v>
      </c>
      <c r="AB19" s="3"/>
      <c r="AC19" s="3"/>
      <c r="AE19" s="3">
        <v>0.53332219999999997</v>
      </c>
      <c r="AF19" s="3">
        <v>0.11424620000000001</v>
      </c>
      <c r="AG19" s="3">
        <v>-2.620638</v>
      </c>
      <c r="AH19" s="3"/>
      <c r="AO19" s="3">
        <v>0.53333330000000001</v>
      </c>
      <c r="AP19" s="3">
        <v>2.8723579999999999E-2</v>
      </c>
      <c r="AQ19" s="3"/>
      <c r="AR19" s="3"/>
    </row>
    <row r="20" spans="1:49" x14ac:dyDescent="0.3">
      <c r="A20" s="3">
        <v>0.6</v>
      </c>
      <c r="B20" s="3">
        <v>-1.0036389999999999</v>
      </c>
      <c r="C20" s="3"/>
      <c r="D20" s="3"/>
      <c r="U20" s="3">
        <v>0.56665560000000004</v>
      </c>
      <c r="V20" s="3">
        <v>0.19418260000000001</v>
      </c>
      <c r="W20" s="3">
        <v>-2.7988940000000002</v>
      </c>
      <c r="X20" s="3"/>
      <c r="Z20" s="1"/>
      <c r="AA20" s="1"/>
      <c r="AB20" s="1"/>
      <c r="AC20" s="1"/>
      <c r="AE20" s="3">
        <v>0.56665560000000004</v>
      </c>
      <c r="AF20" s="3">
        <v>2.43219E-2</v>
      </c>
      <c r="AG20" s="3"/>
      <c r="AH20" s="3"/>
      <c r="AO20" s="3">
        <v>0.56665560000000004</v>
      </c>
      <c r="AP20" s="3">
        <v>-6.6263970000000005E-2</v>
      </c>
      <c r="AQ20" s="3"/>
      <c r="AR20" s="3"/>
    </row>
    <row r="21" spans="1:49" x14ac:dyDescent="0.3">
      <c r="U21" s="3">
        <v>0.59998890000000005</v>
      </c>
      <c r="V21" s="3">
        <v>9.8467589999999994E-2</v>
      </c>
      <c r="W21" s="3">
        <v>-2.7556910000000001</v>
      </c>
      <c r="X21" s="3"/>
      <c r="AE21" s="3">
        <v>0.59998890000000005</v>
      </c>
      <c r="AF21" s="3"/>
      <c r="AG21" s="3"/>
      <c r="AH21" s="3"/>
    </row>
    <row r="22" spans="1:49" x14ac:dyDescent="0.3">
      <c r="A22" s="12" t="s">
        <v>18</v>
      </c>
      <c r="B22" s="12"/>
      <c r="C22" s="12">
        <f>(SUM(D6:D17))/12</f>
        <v>-6.2505300000000004</v>
      </c>
      <c r="D22" s="12"/>
      <c r="F22" s="4" t="s">
        <v>18</v>
      </c>
      <c r="G22" s="5"/>
      <c r="H22" s="4">
        <f>(SUM(I5:I17))/10</f>
        <v>-5.0828860999999996</v>
      </c>
      <c r="I22" s="5"/>
      <c r="K22" s="4" t="s">
        <v>18</v>
      </c>
      <c r="L22" s="5"/>
      <c r="M22" s="4">
        <f>(SUM(N5:N17))/13</f>
        <v>-4.9653484615384622</v>
      </c>
      <c r="N22" s="5"/>
      <c r="P22" s="4" t="s">
        <v>18</v>
      </c>
      <c r="Q22" s="5"/>
      <c r="R22" s="4">
        <f>(SUM(S5:S16))/12</f>
        <v>-5.2617957500000001</v>
      </c>
      <c r="S22" s="5"/>
      <c r="U22" s="3">
        <v>0.63332219999999995</v>
      </c>
      <c r="V22" s="3">
        <v>1.0469920000000001E-2</v>
      </c>
      <c r="W22" s="3"/>
      <c r="X22" s="3"/>
    </row>
    <row r="23" spans="1:49" x14ac:dyDescent="0.3">
      <c r="A23" s="12" t="s">
        <v>14</v>
      </c>
      <c r="B23" s="12"/>
      <c r="C23" s="12">
        <f>_xlfn.STDEV.S(D6:D17)</f>
        <v>0.56703919598881036</v>
      </c>
      <c r="D23" s="12"/>
      <c r="F23" s="4" t="s">
        <v>14</v>
      </c>
      <c r="G23" s="5"/>
      <c r="H23" s="4">
        <f>_xlfn.STDEV.S(I5:I14)</f>
        <v>0.55354338510493795</v>
      </c>
      <c r="I23" s="5"/>
      <c r="K23" s="4" t="s">
        <v>14</v>
      </c>
      <c r="L23" s="5"/>
      <c r="M23" s="4">
        <f>_xlfn.STDEV.S(N5:N17)</f>
        <v>0.65441051639708436</v>
      </c>
      <c r="N23" s="5"/>
      <c r="P23" s="4" t="s">
        <v>14</v>
      </c>
      <c r="Q23" s="5"/>
      <c r="R23" s="4">
        <f>_xlfn.STDEV.S(S5:S16)</f>
        <v>1.1776720030596657</v>
      </c>
      <c r="S23" s="5"/>
      <c r="Z23" s="4" t="s">
        <v>18</v>
      </c>
      <c r="AA23" s="5"/>
      <c r="AB23" s="4">
        <f>(SUM(AC5:AC17))/13</f>
        <v>-4.4867556153846158</v>
      </c>
      <c r="AC23" s="5"/>
      <c r="AE23" s="4" t="s">
        <v>18</v>
      </c>
      <c r="AF23" s="5"/>
      <c r="AG23" s="4">
        <f>(SUM(AH5:AH18))/14</f>
        <v>-4.9001217857142851</v>
      </c>
      <c r="AH23" s="5"/>
      <c r="AJ23" s="4" t="s">
        <v>18</v>
      </c>
      <c r="AK23" s="5"/>
      <c r="AL23" s="4">
        <f>(SUM(AM5:AM15))/11</f>
        <v>-4.6972701818181823</v>
      </c>
      <c r="AM23" s="5"/>
      <c r="AO23" s="4" t="s">
        <v>18</v>
      </c>
      <c r="AP23" s="5"/>
      <c r="AQ23" s="4">
        <f>(SUM(AR5:AR17))/13</f>
        <v>-5.3975179230769239</v>
      </c>
      <c r="AR23" s="5"/>
      <c r="AT23" s="4" t="s">
        <v>18</v>
      </c>
      <c r="AU23" s="5"/>
      <c r="AV23" s="4">
        <f>(SUM(AW5:AW16))/12</f>
        <v>-5.2061770833333334</v>
      </c>
      <c r="AW23" s="5"/>
    </row>
    <row r="24" spans="1:49" x14ac:dyDescent="0.3">
      <c r="A24" s="10" t="s">
        <v>15</v>
      </c>
      <c r="B24" s="10"/>
      <c r="C24" s="10" t="s">
        <v>21</v>
      </c>
      <c r="D24" s="10"/>
      <c r="F24" s="6" t="s">
        <v>15</v>
      </c>
      <c r="G24" s="7"/>
      <c r="H24" s="6" t="s">
        <v>24</v>
      </c>
      <c r="I24" s="7"/>
      <c r="K24" s="6" t="s">
        <v>15</v>
      </c>
      <c r="L24" s="7"/>
      <c r="M24" s="6" t="s">
        <v>25</v>
      </c>
      <c r="N24" s="7"/>
      <c r="P24" s="6" t="s">
        <v>15</v>
      </c>
      <c r="Q24" s="7"/>
      <c r="R24" s="6" t="s">
        <v>26</v>
      </c>
      <c r="S24" s="7"/>
      <c r="U24" s="4" t="s">
        <v>18</v>
      </c>
      <c r="V24" s="5"/>
      <c r="W24" s="4">
        <f>(SUM(X5:X19))/15</f>
        <v>-4.9827508666666667</v>
      </c>
      <c r="X24" s="5"/>
      <c r="Z24" s="4" t="s">
        <v>14</v>
      </c>
      <c r="AA24" s="5"/>
      <c r="AB24" s="4">
        <f>_xlfn.STDEV.S(AC5:AC17)</f>
        <v>0.54980887325984451</v>
      </c>
      <c r="AC24" s="5"/>
      <c r="AE24" s="4" t="s">
        <v>14</v>
      </c>
      <c r="AF24" s="5"/>
      <c r="AG24" s="4">
        <f>_xlfn.STDEV.S(AH5:AH18)</f>
        <v>0.43940169446579525</v>
      </c>
      <c r="AH24" s="5"/>
      <c r="AJ24" s="4" t="s">
        <v>14</v>
      </c>
      <c r="AK24" s="5"/>
      <c r="AL24" s="4">
        <f>_xlfn.STDEV.S(AM5:AM15)</f>
        <v>0.22489270856380303</v>
      </c>
      <c r="AM24" s="5"/>
      <c r="AO24" s="4" t="s">
        <v>14</v>
      </c>
      <c r="AP24" s="5"/>
      <c r="AQ24" s="4">
        <f>_xlfn.STDEV.S(AR5:AR17)</f>
        <v>0.7468969542996301</v>
      </c>
      <c r="AR24" s="5"/>
      <c r="AT24" s="4" t="s">
        <v>14</v>
      </c>
      <c r="AU24" s="5"/>
      <c r="AV24" s="4">
        <f>_xlfn.STDEV.S(AW5:AW16)</f>
        <v>0.41639133865248745</v>
      </c>
      <c r="AW24" s="5"/>
    </row>
    <row r="25" spans="1:49" x14ac:dyDescent="0.3">
      <c r="A25" s="10" t="s">
        <v>16</v>
      </c>
      <c r="B25" s="10"/>
      <c r="C25" s="10">
        <f>-9.81*SIN((PI()*(29.17))/180)</f>
        <v>-4.7814188325829319</v>
      </c>
      <c r="D25" s="10"/>
      <c r="F25" s="6" t="s">
        <v>16</v>
      </c>
      <c r="G25" s="7"/>
      <c r="H25" s="6">
        <f>-9.81*SIN((PI()*(29.17))/180)</f>
        <v>-4.7814188325829319</v>
      </c>
      <c r="I25" s="7"/>
      <c r="K25" s="6" t="s">
        <v>16</v>
      </c>
      <c r="L25" s="7"/>
      <c r="M25" s="6">
        <f>-9.81*SIN((PI()*(29.17))/180)</f>
        <v>-4.7814188325829319</v>
      </c>
      <c r="N25" s="7"/>
      <c r="P25" s="6" t="s">
        <v>16</v>
      </c>
      <c r="Q25" s="7"/>
      <c r="R25" s="6">
        <f>-9.81*SIN((PI()*(29.17))/180)</f>
        <v>-4.7814188325829319</v>
      </c>
      <c r="S25" s="7"/>
      <c r="U25" s="4" t="s">
        <v>14</v>
      </c>
      <c r="V25" s="5"/>
      <c r="W25" s="4">
        <f>_xlfn.STDEV.S(X5:X19)</f>
        <v>0.38209889903229927</v>
      </c>
      <c r="X25" s="5"/>
      <c r="Z25" s="6" t="s">
        <v>15</v>
      </c>
      <c r="AA25" s="7"/>
      <c r="AB25" s="6" t="s">
        <v>28</v>
      </c>
      <c r="AC25" s="7"/>
      <c r="AE25" s="6" t="s">
        <v>15</v>
      </c>
      <c r="AF25" s="7"/>
      <c r="AG25" s="6" t="s">
        <v>29</v>
      </c>
      <c r="AH25" s="7"/>
      <c r="AJ25" s="6" t="s">
        <v>15</v>
      </c>
      <c r="AK25" s="7"/>
      <c r="AL25" s="6" t="s">
        <v>30</v>
      </c>
      <c r="AM25" s="7"/>
      <c r="AO25" s="6" t="s">
        <v>15</v>
      </c>
      <c r="AP25" s="7"/>
      <c r="AQ25" s="6" t="s">
        <v>31</v>
      </c>
      <c r="AR25" s="7"/>
      <c r="AT25" s="6" t="s">
        <v>15</v>
      </c>
      <c r="AU25" s="7"/>
      <c r="AV25" s="6" t="s">
        <v>32</v>
      </c>
      <c r="AW25" s="7"/>
    </row>
    <row r="26" spans="1:49" x14ac:dyDescent="0.3">
      <c r="A26" s="10" t="s">
        <v>17</v>
      </c>
      <c r="B26" s="10"/>
      <c r="C26" s="11">
        <f>(ABS(C22-C25)/-C25)*100%</f>
        <v>0.30725423119301426</v>
      </c>
      <c r="D26" s="11"/>
      <c r="F26" s="10" t="s">
        <v>17</v>
      </c>
      <c r="G26" s="10"/>
      <c r="H26" s="11">
        <f>(ABS(H22-H25)/-H25)*100%</f>
        <v>6.3049751124649861E-2</v>
      </c>
      <c r="I26" s="11"/>
      <c r="K26" s="6" t="s">
        <v>17</v>
      </c>
      <c r="L26" s="7"/>
      <c r="M26" s="8">
        <f>(ABS(M22-M25)/-M25)*100%</f>
        <v>3.8467583659926148E-2</v>
      </c>
      <c r="N26" s="9"/>
      <c r="P26" s="6" t="s">
        <v>17</v>
      </c>
      <c r="Q26" s="7"/>
      <c r="R26" s="8">
        <f>(ABS(R22-R25)/-R25)*100%</f>
        <v>0.10046744161869788</v>
      </c>
      <c r="S26" s="9"/>
      <c r="U26" s="6" t="s">
        <v>15</v>
      </c>
      <c r="V26" s="7"/>
      <c r="W26" s="6" t="s">
        <v>27</v>
      </c>
      <c r="X26" s="7"/>
      <c r="Z26" s="6" t="s">
        <v>16</v>
      </c>
      <c r="AA26" s="7"/>
      <c r="AB26" s="6">
        <f>-9.81*SIN((PI()*(29.17))/180)</f>
        <v>-4.7814188325829319</v>
      </c>
      <c r="AC26" s="7"/>
      <c r="AE26" s="6" t="s">
        <v>16</v>
      </c>
      <c r="AF26" s="7"/>
      <c r="AG26" s="6">
        <f>-9.81*SIN((PI()*(29.17))/180)</f>
        <v>-4.7814188325829319</v>
      </c>
      <c r="AH26" s="7"/>
      <c r="AJ26" s="6" t="s">
        <v>16</v>
      </c>
      <c r="AK26" s="7"/>
      <c r="AL26" s="6">
        <f>-9.81*SIN((PI()*(29.17))/180)</f>
        <v>-4.7814188325829319</v>
      </c>
      <c r="AM26" s="7"/>
      <c r="AO26" s="6" t="s">
        <v>16</v>
      </c>
      <c r="AP26" s="7"/>
      <c r="AQ26" s="6">
        <f>-9.81*SIN((PI()*(29.17))/180)</f>
        <v>-4.7814188325829319</v>
      </c>
      <c r="AR26" s="7"/>
      <c r="AT26" s="6" t="s">
        <v>16</v>
      </c>
      <c r="AU26" s="7"/>
      <c r="AV26" s="6">
        <f>-9.81*SIN((PI()*(29.17))/180)</f>
        <v>-4.7814188325829319</v>
      </c>
      <c r="AW26" s="7"/>
    </row>
    <row r="27" spans="1:49" x14ac:dyDescent="0.3">
      <c r="A27" s="1"/>
      <c r="B27" s="1"/>
      <c r="C27" s="1"/>
      <c r="D27" s="1"/>
      <c r="F27" s="1"/>
      <c r="G27" s="1"/>
      <c r="H27" s="1"/>
      <c r="I27" s="1"/>
      <c r="K27" s="1"/>
      <c r="L27" s="1"/>
      <c r="M27" s="1"/>
      <c r="N27" s="1"/>
      <c r="P27" s="1"/>
      <c r="Q27" s="1"/>
      <c r="R27" s="1"/>
      <c r="S27" s="1"/>
      <c r="U27" s="6" t="s">
        <v>16</v>
      </c>
      <c r="V27" s="7"/>
      <c r="W27" s="6">
        <f>-9.81*SIN((PI()*(29.17))/180)</f>
        <v>-4.7814188325829319</v>
      </c>
      <c r="X27" s="7"/>
      <c r="Z27" s="6" t="s">
        <v>17</v>
      </c>
      <c r="AA27" s="7"/>
      <c r="AB27" s="8">
        <f>(ABS(AB23-AB26)/-AB26)*100%</f>
        <v>6.1626732046633631E-2</v>
      </c>
      <c r="AC27" s="9"/>
      <c r="AE27" s="6" t="s">
        <v>17</v>
      </c>
      <c r="AF27" s="7"/>
      <c r="AG27" s="8">
        <f>(ABS(AG23-AG26)/-AG26)*100%</f>
        <v>2.4825884802739544E-2</v>
      </c>
      <c r="AH27" s="9"/>
      <c r="AJ27" s="6" t="s">
        <v>17</v>
      </c>
      <c r="AK27" s="7"/>
      <c r="AL27" s="8">
        <f>(ABS(AL23-AL26)/-AL26)*100%</f>
        <v>1.7599096358453137E-2</v>
      </c>
      <c r="AM27" s="9"/>
      <c r="AO27" s="6" t="s">
        <v>17</v>
      </c>
      <c r="AP27" s="7"/>
      <c r="AQ27" s="8">
        <f>(ABS(AQ23-AQ26)/-AQ26)*100%</f>
        <v>0.12885277614577306</v>
      </c>
      <c r="AR27" s="9"/>
      <c r="AT27" s="6" t="s">
        <v>17</v>
      </c>
      <c r="AU27" s="7"/>
      <c r="AV27" s="8">
        <f>(ABS(AV23-AV26)/-AV26)*100%</f>
        <v>8.8835190060299801E-2</v>
      </c>
      <c r="AW27" s="9"/>
    </row>
    <row r="28" spans="1:49" x14ac:dyDescent="0.3">
      <c r="A28" s="10" t="s">
        <v>19</v>
      </c>
      <c r="B28" s="10"/>
      <c r="C28" s="10">
        <f>SUM(C22:D23)</f>
        <v>-5.68349080401119</v>
      </c>
      <c r="D28" s="10"/>
      <c r="F28" s="10" t="s">
        <v>19</v>
      </c>
      <c r="G28" s="10"/>
      <c r="H28" s="10">
        <f>SUM(H22:I23)</f>
        <v>-4.529342714895062</v>
      </c>
      <c r="I28" s="10"/>
      <c r="K28" s="6" t="s">
        <v>19</v>
      </c>
      <c r="L28" s="7"/>
      <c r="M28" s="6">
        <f>SUM(M22:N23)</f>
        <v>-4.3109379451413776</v>
      </c>
      <c r="N28" s="7"/>
      <c r="P28" s="6" t="s">
        <v>19</v>
      </c>
      <c r="Q28" s="7"/>
      <c r="R28" s="6">
        <f>SUM(R22:S23)</f>
        <v>-4.0841237469403344</v>
      </c>
      <c r="S28" s="7"/>
      <c r="U28" s="6" t="s">
        <v>17</v>
      </c>
      <c r="V28" s="7"/>
      <c r="W28" s="8">
        <f>(ABS(W24-W27)/-W27)*100%</f>
        <v>4.2107173860561974E-2</v>
      </c>
      <c r="X28" s="9"/>
      <c r="Z28" s="1"/>
      <c r="AA28" s="1"/>
      <c r="AB28" s="1"/>
      <c r="AC28" s="1"/>
      <c r="AE28" s="1"/>
      <c r="AF28" s="1"/>
      <c r="AG28" s="1"/>
      <c r="AH28" s="1"/>
      <c r="AJ28" s="1"/>
      <c r="AK28" s="1"/>
      <c r="AL28" s="1"/>
      <c r="AM28" s="1"/>
      <c r="AO28" s="1"/>
      <c r="AP28" s="1"/>
      <c r="AQ28" s="1"/>
      <c r="AR28" s="1"/>
      <c r="AT28" s="1"/>
      <c r="AU28" s="1"/>
      <c r="AV28" s="1"/>
      <c r="AW28" s="1"/>
    </row>
    <row r="29" spans="1:49" x14ac:dyDescent="0.3">
      <c r="A29" s="10" t="s">
        <v>20</v>
      </c>
      <c r="B29" s="10"/>
      <c r="C29" s="10">
        <f>C22-C23</f>
        <v>-6.8175691959888107</v>
      </c>
      <c r="D29" s="10"/>
      <c r="F29" s="10" t="s">
        <v>20</v>
      </c>
      <c r="G29" s="10"/>
      <c r="H29" s="10">
        <f>H22-H23</f>
        <v>-5.6364294851049372</v>
      </c>
      <c r="I29" s="10"/>
      <c r="K29" s="6" t="s">
        <v>20</v>
      </c>
      <c r="L29" s="7"/>
      <c r="M29" s="6">
        <f>M22-M23</f>
        <v>-5.6197589779355468</v>
      </c>
      <c r="N29" s="7"/>
      <c r="P29" s="6" t="s">
        <v>20</v>
      </c>
      <c r="Q29" s="7"/>
      <c r="R29" s="6">
        <f>R22-R23</f>
        <v>-6.4394677530596658</v>
      </c>
      <c r="S29" s="7"/>
      <c r="U29" s="1"/>
      <c r="V29" s="1"/>
      <c r="W29" s="1"/>
      <c r="X29" s="1"/>
      <c r="Z29" s="6" t="s">
        <v>19</v>
      </c>
      <c r="AA29" s="7"/>
      <c r="AB29" s="6">
        <f>SUM(AB23:AC24)</f>
        <v>-3.9369467421247712</v>
      </c>
      <c r="AC29" s="7"/>
      <c r="AE29" s="6" t="s">
        <v>19</v>
      </c>
      <c r="AF29" s="7"/>
      <c r="AG29" s="6">
        <f>SUM(AG23:AH24)</f>
        <v>-4.4607200912484899</v>
      </c>
      <c r="AH29" s="7"/>
      <c r="AJ29" s="6" t="s">
        <v>19</v>
      </c>
      <c r="AK29" s="7"/>
      <c r="AL29" s="6">
        <f>SUM(AL23:AM24)</f>
        <v>-4.4723774732543795</v>
      </c>
      <c r="AM29" s="7"/>
      <c r="AO29" s="6" t="s">
        <v>19</v>
      </c>
      <c r="AP29" s="7"/>
      <c r="AQ29" s="6">
        <f>SUM(AQ23:AR24)</f>
        <v>-4.6506209687772939</v>
      </c>
      <c r="AR29" s="7"/>
      <c r="AT29" s="6" t="s">
        <v>19</v>
      </c>
      <c r="AU29" s="7"/>
      <c r="AV29" s="6">
        <f>SUM(AV23:AW24)</f>
        <v>-4.7897857446808461</v>
      </c>
      <c r="AW29" s="7"/>
    </row>
    <row r="30" spans="1:49" x14ac:dyDescent="0.3">
      <c r="A30" s="1"/>
      <c r="B30" s="1"/>
      <c r="C30" s="1"/>
      <c r="D30" s="1"/>
      <c r="U30" s="6" t="s">
        <v>19</v>
      </c>
      <c r="V30" s="7"/>
      <c r="W30" s="6">
        <f>SUM(W24:X25)</f>
        <v>-4.6006519676343673</v>
      </c>
      <c r="X30" s="7"/>
      <c r="Z30" s="6" t="s">
        <v>20</v>
      </c>
      <c r="AA30" s="7"/>
      <c r="AB30" s="6">
        <f>AB23-AB24</f>
        <v>-5.0365644886444603</v>
      </c>
      <c r="AC30" s="7"/>
      <c r="AE30" s="6" t="s">
        <v>20</v>
      </c>
      <c r="AF30" s="7"/>
      <c r="AG30" s="6">
        <f>AG23-AG24</f>
        <v>-5.3395234801800804</v>
      </c>
      <c r="AH30" s="7"/>
      <c r="AJ30" s="6" t="s">
        <v>20</v>
      </c>
      <c r="AK30" s="7"/>
      <c r="AL30" s="6">
        <f>AL23-AL24</f>
        <v>-4.9221628903819852</v>
      </c>
      <c r="AM30" s="7"/>
      <c r="AO30" s="6" t="s">
        <v>20</v>
      </c>
      <c r="AP30" s="7"/>
      <c r="AQ30" s="6">
        <f>AQ23-AQ24</f>
        <v>-6.1444148773765539</v>
      </c>
      <c r="AR30" s="7"/>
      <c r="AT30" s="6" t="s">
        <v>20</v>
      </c>
      <c r="AU30" s="7"/>
      <c r="AV30" s="6">
        <f>AV23-AV24</f>
        <v>-5.6225684219858207</v>
      </c>
      <c r="AW30" s="7"/>
    </row>
    <row r="31" spans="1:49" x14ac:dyDescent="0.3">
      <c r="A31" s="13" t="s">
        <v>22</v>
      </c>
      <c r="B31" s="14"/>
      <c r="C31" s="14"/>
      <c r="D31" s="15"/>
      <c r="F31" s="13" t="s">
        <v>23</v>
      </c>
      <c r="G31" s="14"/>
      <c r="H31" s="14"/>
      <c r="I31" s="15"/>
      <c r="K31" s="13" t="s">
        <v>33</v>
      </c>
      <c r="L31" s="14"/>
      <c r="M31" s="14"/>
      <c r="N31" s="15"/>
      <c r="P31" s="13" t="s">
        <v>34</v>
      </c>
      <c r="Q31" s="14"/>
      <c r="R31" s="14"/>
      <c r="S31" s="15"/>
      <c r="U31" s="6" t="s">
        <v>20</v>
      </c>
      <c r="V31" s="7"/>
      <c r="W31" s="6">
        <f>W24-W25</f>
        <v>-5.364849765698966</v>
      </c>
      <c r="X31" s="7"/>
    </row>
    <row r="32" spans="1:49" x14ac:dyDescent="0.3">
      <c r="A32" s="2" t="s">
        <v>0</v>
      </c>
      <c r="B32" s="2" t="s">
        <v>1</v>
      </c>
      <c r="C32" s="2" t="s">
        <v>2</v>
      </c>
      <c r="D32" s="2" t="s">
        <v>3</v>
      </c>
      <c r="F32" s="2" t="s">
        <v>0</v>
      </c>
      <c r="G32" s="2" t="s">
        <v>1</v>
      </c>
      <c r="H32" s="2" t="s">
        <v>2</v>
      </c>
      <c r="I32" s="2" t="s">
        <v>3</v>
      </c>
      <c r="K32" s="2" t="s">
        <v>0</v>
      </c>
      <c r="L32" s="2" t="s">
        <v>1</v>
      </c>
      <c r="M32" s="2" t="s">
        <v>2</v>
      </c>
      <c r="N32" s="2" t="s">
        <v>3</v>
      </c>
      <c r="P32" s="2" t="s">
        <v>0</v>
      </c>
      <c r="Q32" s="2" t="s">
        <v>1</v>
      </c>
      <c r="R32" s="2" t="s">
        <v>2</v>
      </c>
      <c r="S32" s="2" t="s">
        <v>3</v>
      </c>
      <c r="Z32" s="13" t="s">
        <v>36</v>
      </c>
      <c r="AA32" s="14"/>
      <c r="AB32" s="14"/>
      <c r="AC32" s="15"/>
      <c r="AE32" s="13" t="s">
        <v>37</v>
      </c>
      <c r="AF32" s="14"/>
      <c r="AG32" s="14"/>
      <c r="AH32" s="15"/>
      <c r="AJ32" s="13" t="s">
        <v>38</v>
      </c>
      <c r="AK32" s="14"/>
      <c r="AL32" s="14"/>
      <c r="AM32" s="15"/>
      <c r="AO32" s="13" t="s">
        <v>39</v>
      </c>
      <c r="AP32" s="14"/>
      <c r="AQ32" s="14"/>
      <c r="AR32" s="15"/>
      <c r="AT32" s="13" t="s">
        <v>40</v>
      </c>
      <c r="AU32" s="14"/>
      <c r="AV32" s="14"/>
      <c r="AW32" s="15"/>
    </row>
    <row r="33" spans="1:49" x14ac:dyDescent="0.3">
      <c r="A33" s="3">
        <v>0</v>
      </c>
      <c r="B33" s="3">
        <v>-1.7727889999999999E-4</v>
      </c>
      <c r="C33" s="3"/>
      <c r="D33" s="3"/>
      <c r="F33" s="3">
        <v>0</v>
      </c>
      <c r="G33" s="3">
        <v>0.3331597</v>
      </c>
      <c r="H33" s="3"/>
      <c r="I33" s="3"/>
      <c r="K33" s="3">
        <v>0</v>
      </c>
      <c r="L33" s="3">
        <v>0.77729839999999994</v>
      </c>
      <c r="M33" s="3"/>
      <c r="N33" s="3"/>
      <c r="P33" s="3">
        <v>0</v>
      </c>
      <c r="Q33" s="3">
        <v>0.21656310000000001</v>
      </c>
      <c r="R33" s="3"/>
      <c r="S33" s="3"/>
      <c r="U33" s="13" t="s">
        <v>35</v>
      </c>
      <c r="V33" s="14"/>
      <c r="W33" s="14"/>
      <c r="X33" s="15"/>
      <c r="Z33" s="2" t="s">
        <v>0</v>
      </c>
      <c r="AA33" s="2" t="s">
        <v>1</v>
      </c>
      <c r="AB33" s="2" t="s">
        <v>2</v>
      </c>
      <c r="AC33" s="2" t="s">
        <v>3</v>
      </c>
      <c r="AE33" s="2" t="s">
        <v>0</v>
      </c>
      <c r="AF33" s="2" t="s">
        <v>1</v>
      </c>
      <c r="AG33" s="2" t="s">
        <v>2</v>
      </c>
      <c r="AH33" s="2" t="s">
        <v>3</v>
      </c>
      <c r="AJ33" s="2" t="s">
        <v>0</v>
      </c>
      <c r="AK33" s="2" t="s">
        <v>1</v>
      </c>
      <c r="AL33" s="2" t="s">
        <v>2</v>
      </c>
      <c r="AM33" s="2" t="s">
        <v>3</v>
      </c>
      <c r="AO33" s="2" t="s">
        <v>0</v>
      </c>
      <c r="AP33" s="2" t="s">
        <v>1</v>
      </c>
      <c r="AQ33" s="2" t="s">
        <v>2</v>
      </c>
      <c r="AR33" s="2" t="s">
        <v>3</v>
      </c>
      <c r="AT33" s="2" t="s">
        <v>0</v>
      </c>
      <c r="AU33" s="2" t="s">
        <v>1</v>
      </c>
      <c r="AV33" s="2" t="s">
        <v>2</v>
      </c>
      <c r="AW33" s="2" t="s">
        <v>3</v>
      </c>
    </row>
    <row r="34" spans="1:49" x14ac:dyDescent="0.3">
      <c r="A34" s="3">
        <v>6.6677780000000006E-2</v>
      </c>
      <c r="B34" s="3">
        <v>-7.0384139999999998E-3</v>
      </c>
      <c r="C34" s="3"/>
      <c r="D34" s="3"/>
      <c r="F34" s="3">
        <v>3.3300000000000003E-2</v>
      </c>
      <c r="G34" s="3">
        <v>0.40708369999999999</v>
      </c>
      <c r="H34" s="3">
        <v>2.1253649999999999</v>
      </c>
      <c r="I34" s="3"/>
      <c r="K34" s="3">
        <v>3.332222E-2</v>
      </c>
      <c r="L34" s="3">
        <v>0.77125549999999998</v>
      </c>
      <c r="M34" s="3">
        <v>-0.25606380000000001</v>
      </c>
      <c r="N34" s="3"/>
      <c r="P34" s="3">
        <v>3.3321610000000002E-2</v>
      </c>
      <c r="Q34" s="3">
        <v>0.29519869999999998</v>
      </c>
      <c r="R34" s="3">
        <v>2.3507159999999998</v>
      </c>
      <c r="S34" s="3"/>
      <c r="U34" s="2" t="s">
        <v>0</v>
      </c>
      <c r="V34" s="2" t="s">
        <v>1</v>
      </c>
      <c r="W34" s="2" t="s">
        <v>2</v>
      </c>
      <c r="X34" s="2" t="s">
        <v>3</v>
      </c>
      <c r="Z34" s="3">
        <v>0</v>
      </c>
      <c r="AA34" s="3">
        <v>0.30008800000000002</v>
      </c>
      <c r="AB34" s="3"/>
      <c r="AC34" s="3"/>
      <c r="AE34" s="3">
        <v>0</v>
      </c>
      <c r="AF34" s="3">
        <v>0.79969570000000001</v>
      </c>
      <c r="AG34" s="3"/>
      <c r="AH34" s="3"/>
      <c r="AJ34" s="3">
        <v>0</v>
      </c>
      <c r="AK34" s="3">
        <v>0.27002029999999999</v>
      </c>
      <c r="AL34" s="3"/>
      <c r="AM34" s="3"/>
      <c r="AO34" s="3">
        <v>0</v>
      </c>
      <c r="AP34" s="3">
        <v>0.81005439999999995</v>
      </c>
      <c r="AQ34" s="3"/>
      <c r="AR34" s="3"/>
      <c r="AT34" s="3">
        <v>0</v>
      </c>
      <c r="AU34" s="3">
        <v>0.20136760000000001</v>
      </c>
      <c r="AV34" s="3"/>
      <c r="AW34" s="3"/>
    </row>
    <row r="35" spans="1:49" x14ac:dyDescent="0.3">
      <c r="A35" s="3">
        <v>0.1</v>
      </c>
      <c r="B35" s="3">
        <v>-2.1078840000000001E-2</v>
      </c>
      <c r="C35" s="3">
        <v>-0.49659769999999998</v>
      </c>
      <c r="D35" s="3"/>
      <c r="F35" s="3">
        <v>6.6622219999999996E-2</v>
      </c>
      <c r="G35" s="3">
        <v>0.47475620000000002</v>
      </c>
      <c r="H35" s="3">
        <v>1.9385190000000001</v>
      </c>
      <c r="I35" s="3">
        <f>IF(AND(I5&gt;=-5.636,I5&lt;=-4.529),I5,"0")</f>
        <v>-5.5341899999999997</v>
      </c>
      <c r="K35" s="3">
        <v>6.6644439999999999E-2</v>
      </c>
      <c r="L35" s="3">
        <v>0.76023320000000005</v>
      </c>
      <c r="M35" s="3">
        <v>-0.43773909999999999</v>
      </c>
      <c r="N35" s="3">
        <f>IF(AND(N5&gt;=-5.62,N5&lt;=-4.311),N5,"0")</f>
        <v>-4.8418570000000001</v>
      </c>
      <c r="P35" s="3">
        <v>6.6654320000000003E-2</v>
      </c>
      <c r="Q35" s="3">
        <v>0.37324839999999998</v>
      </c>
      <c r="R35" s="3">
        <v>2.2259099999999998</v>
      </c>
      <c r="S35" s="3">
        <f>IF(AND(S5&gt;=-6.439,S5&lt;=-4.084),S5,"0")</f>
        <v>-4.4496370000000001</v>
      </c>
      <c r="U35" s="3">
        <v>0</v>
      </c>
      <c r="V35" s="3">
        <v>0.97729330000000003</v>
      </c>
      <c r="W35" s="3"/>
      <c r="X35" s="3"/>
      <c r="Z35" s="3">
        <v>3.335482E-2</v>
      </c>
      <c r="AA35" s="3">
        <v>0.38395180000000001</v>
      </c>
      <c r="AB35" s="3">
        <v>2.3802759999999998</v>
      </c>
      <c r="AC35" s="3"/>
      <c r="AE35" s="3">
        <v>3.332222E-2</v>
      </c>
      <c r="AF35" s="3">
        <v>0.79653660000000004</v>
      </c>
      <c r="AG35" s="3">
        <v>-0.18031140000000001</v>
      </c>
      <c r="AH35" s="3"/>
      <c r="AJ35" s="3">
        <v>3.334409E-2</v>
      </c>
      <c r="AK35" s="3">
        <v>0.34207480000000001</v>
      </c>
      <c r="AL35" s="3">
        <v>2.0814870000000001</v>
      </c>
      <c r="AM35" s="3"/>
      <c r="AO35" s="3">
        <v>3.3333330000000001E-2</v>
      </c>
      <c r="AP35" s="3">
        <v>0.80323900000000004</v>
      </c>
      <c r="AQ35" s="3">
        <v>-0.2694087</v>
      </c>
      <c r="AR35" s="3"/>
      <c r="AT35" s="3">
        <v>3.3311109999999998E-2</v>
      </c>
      <c r="AU35" s="3">
        <v>0.28176679999999998</v>
      </c>
      <c r="AV35" s="3">
        <v>2.3164129999999998</v>
      </c>
      <c r="AW35" s="3"/>
    </row>
    <row r="36" spans="1:49" x14ac:dyDescent="0.3">
      <c r="A36" s="3">
        <v>0.1333444</v>
      </c>
      <c r="B36" s="3">
        <v>-4.0144930000000002E-2</v>
      </c>
      <c r="C36" s="3">
        <v>-0.69031149999999997</v>
      </c>
      <c r="D36" s="3">
        <f t="shared" ref="D36:D47" si="0">IF(AND(D6&gt;=-6.818,D6&lt;=-5.683),D6,"0")</f>
        <v>-5.8890219999999998</v>
      </c>
      <c r="F36" s="3">
        <v>9.9966669999999994E-2</v>
      </c>
      <c r="G36" s="3">
        <v>0.53631830000000003</v>
      </c>
      <c r="H36" s="3">
        <v>1.755161</v>
      </c>
      <c r="I36" s="3">
        <f t="shared" ref="I36:I44" si="1">IF(AND(I6&gt;=-5.636,I6&lt;=-4.529),I6,"0")</f>
        <v>-5.2208379999999996</v>
      </c>
      <c r="K36" s="3">
        <v>9.9977780000000002E-2</v>
      </c>
      <c r="L36" s="3">
        <v>0.74207780000000001</v>
      </c>
      <c r="M36" s="3">
        <v>-0.59182400000000002</v>
      </c>
      <c r="N36" s="3" t="str">
        <f t="shared" ref="N36:N47" si="2">IF(AND(N6&gt;=-5.62,N6&lt;=-4.311),N6,"0")</f>
        <v>0</v>
      </c>
      <c r="P36" s="3">
        <v>9.9998149999999994E-2</v>
      </c>
      <c r="Q36" s="3">
        <v>0.44361469999999997</v>
      </c>
      <c r="R36" s="3">
        <v>2.0328010000000001</v>
      </c>
      <c r="S36" s="3">
        <f t="shared" ref="S36:S46" si="3">IF(AND(S6&gt;=-6.439,S6&lt;=-4.084),S6,"0")</f>
        <v>-6.1499779999999999</v>
      </c>
      <c r="U36" s="3">
        <v>3.332222E-2</v>
      </c>
      <c r="V36" s="3">
        <v>0.975217</v>
      </c>
      <c r="W36" s="3">
        <v>-0.15382270000000001</v>
      </c>
      <c r="X36" s="3"/>
      <c r="Z36" s="3">
        <v>6.6665189999999999E-2</v>
      </c>
      <c r="AA36" s="3">
        <v>0.4587695</v>
      </c>
      <c r="AB36" s="3">
        <v>2.1019060000000001</v>
      </c>
      <c r="AC36" s="3" t="str">
        <f>IF(AND(AC5&gt;=-5.037,AC5&lt;=-3.937),AC5,"0")</f>
        <v>0</v>
      </c>
      <c r="AE36" s="3">
        <v>6.6666669999999997E-2</v>
      </c>
      <c r="AF36" s="3">
        <v>0.78767500000000001</v>
      </c>
      <c r="AG36" s="3">
        <v>-0.32932129999999998</v>
      </c>
      <c r="AH36" s="3">
        <f>IF(AND(AH5&gt;=-5.34,AH5&lt;=-4.461),AH5,"0")</f>
        <v>-4.552028</v>
      </c>
      <c r="AJ36" s="3">
        <v>6.6677070000000005E-2</v>
      </c>
      <c r="AK36" s="3">
        <v>0.4088078</v>
      </c>
      <c r="AL36" s="3">
        <v>1.9153039999999999</v>
      </c>
      <c r="AM36" s="3" t="str">
        <f>IF(AND(AM5&gt;=-4.922,AM5&lt;=-4.472),AM5,"0")</f>
        <v>0</v>
      </c>
      <c r="AO36" s="3">
        <v>6.6666669999999997E-2</v>
      </c>
      <c r="AP36" s="3">
        <v>0.79209379999999996</v>
      </c>
      <c r="AQ36" s="3">
        <v>-0.4343651</v>
      </c>
      <c r="AR36" s="3" t="str">
        <f>IF(AND(AR5&gt;=-6.144,AR5&lt;=-4.651),AR5,"0")</f>
        <v>0</v>
      </c>
      <c r="AT36" s="3">
        <v>6.6666669999999997E-2</v>
      </c>
      <c r="AU36" s="3">
        <v>0.35579519999999998</v>
      </c>
      <c r="AV36" s="3">
        <v>2.1495500000000001</v>
      </c>
      <c r="AW36" s="3">
        <f>IF(AND(AW5&gt;=-5.623,AW5&lt;=-4.79),AW5,"0")</f>
        <v>-5.1467080000000003</v>
      </c>
    </row>
    <row r="37" spans="1:49" x14ac:dyDescent="0.3">
      <c r="A37" s="3">
        <v>0.1666667</v>
      </c>
      <c r="B37" s="3">
        <v>-6.7099610000000004E-2</v>
      </c>
      <c r="C37" s="3">
        <v>-0.89938110000000004</v>
      </c>
      <c r="D37" s="3">
        <f t="shared" si="0"/>
        <v>-6.0500959999999999</v>
      </c>
      <c r="F37" s="3">
        <v>0.1333</v>
      </c>
      <c r="G37" s="3">
        <v>0.59178640000000005</v>
      </c>
      <c r="H37" s="3">
        <v>1.5885800000000001</v>
      </c>
      <c r="I37" s="3">
        <f t="shared" si="1"/>
        <v>-4.5358879999999999</v>
      </c>
      <c r="K37" s="3">
        <v>0.13331109999999999</v>
      </c>
      <c r="L37" s="3">
        <v>0.72077829999999998</v>
      </c>
      <c r="M37" s="3">
        <v>-0.7043876</v>
      </c>
      <c r="N37" s="3" t="str">
        <f t="shared" si="2"/>
        <v>0</v>
      </c>
      <c r="P37" s="3">
        <v>0.1333309</v>
      </c>
      <c r="Q37" s="3">
        <v>0.50878849999999998</v>
      </c>
      <c r="R37" s="3">
        <v>1.828535</v>
      </c>
      <c r="S37" s="3">
        <f t="shared" si="3"/>
        <v>-6.3476600000000003</v>
      </c>
      <c r="U37" s="3">
        <v>6.6688890000000001E-2</v>
      </c>
      <c r="V37" s="3">
        <v>0.96703499999999998</v>
      </c>
      <c r="W37" s="3">
        <v>-0.31471539999999998</v>
      </c>
      <c r="X37" s="3">
        <f>IF(AND(X5&gt;=-5.365,X5&lt;=-4.601),X5,"0")</f>
        <v>-5.0751590000000002</v>
      </c>
      <c r="Z37" s="3">
        <v>9.9997779999999994E-2</v>
      </c>
      <c r="AA37" s="3">
        <v>0.52402899999999997</v>
      </c>
      <c r="AB37" s="3">
        <v>1.9779279999999999</v>
      </c>
      <c r="AC37" s="3" t="str">
        <f t="shared" ref="AC37:AC48" si="4">IF(AND(AC6&gt;=-5.037,AC6&lt;=-3.937),AC6,"0")</f>
        <v>0</v>
      </c>
      <c r="AE37" s="3">
        <v>0.1</v>
      </c>
      <c r="AF37" s="3">
        <v>0.77457819999999999</v>
      </c>
      <c r="AG37" s="3">
        <v>-0.47764479999999998</v>
      </c>
      <c r="AH37" s="3">
        <f t="shared" ref="AH37:AH49" si="5">IF(AND(AH6&gt;=-5.34,AH6&lt;=-4.461),AH6,"0")</f>
        <v>-4.8791099999999998</v>
      </c>
      <c r="AJ37" s="3">
        <v>0.1000101</v>
      </c>
      <c r="AK37" s="3">
        <v>0.46976040000000002</v>
      </c>
      <c r="AL37" s="3">
        <v>1.7483949999999999</v>
      </c>
      <c r="AM37" s="3">
        <f t="shared" ref="AM37:AM46" si="6">IF(AND(AM6&gt;=-4.922,AM6&lt;=-4.472),AM6,"0")</f>
        <v>-4.9034969999999998</v>
      </c>
      <c r="AO37" s="3">
        <v>0.1</v>
      </c>
      <c r="AP37" s="3">
        <v>0.77428129999999995</v>
      </c>
      <c r="AQ37" s="3">
        <v>-0.57712790000000003</v>
      </c>
      <c r="AR37" s="3">
        <f t="shared" ref="AR37:AR48" si="7">IF(AND(AR6&gt;=-6.144,AR6&lt;=-4.651),AR6,"0")</f>
        <v>-4.8953470000000001</v>
      </c>
      <c r="AT37" s="3">
        <v>0.1</v>
      </c>
      <c r="AU37" s="3">
        <v>0.42511789999999999</v>
      </c>
      <c r="AV37" s="3">
        <v>1.980515</v>
      </c>
      <c r="AW37" s="3">
        <f t="shared" ref="AW37:AW47" si="8">IF(AND(AW6&gt;=-5.623,AW6&lt;=-4.79),AW6,"0")</f>
        <v>-5.083043</v>
      </c>
    </row>
    <row r="38" spans="1:49" x14ac:dyDescent="0.3">
      <c r="A38" s="3">
        <v>0.2</v>
      </c>
      <c r="B38" s="3">
        <v>-0.10009369999999999</v>
      </c>
      <c r="C38" s="3">
        <v>-1.0884069999999999</v>
      </c>
      <c r="D38" s="3">
        <f t="shared" si="0"/>
        <v>-5.9226929999999998</v>
      </c>
      <c r="F38" s="3">
        <v>0.1666222</v>
      </c>
      <c r="G38" s="3">
        <v>0.64220600000000005</v>
      </c>
      <c r="H38" s="3">
        <v>1.452952</v>
      </c>
      <c r="I38" s="3">
        <f t="shared" si="1"/>
        <v>-4.6376460000000002</v>
      </c>
      <c r="K38" s="3">
        <v>0.1666889</v>
      </c>
      <c r="L38" s="3">
        <v>0.69508729999999996</v>
      </c>
      <c r="M38" s="3">
        <v>-0.84896890000000003</v>
      </c>
      <c r="N38" s="3">
        <f t="shared" si="2"/>
        <v>-4.5409980000000001</v>
      </c>
      <c r="P38" s="3">
        <v>0.1666636</v>
      </c>
      <c r="Q38" s="3">
        <v>0.56551479999999998</v>
      </c>
      <c r="R38" s="3">
        <v>1.599774</v>
      </c>
      <c r="S38" s="3" t="str">
        <f t="shared" si="3"/>
        <v>0</v>
      </c>
      <c r="U38" s="3">
        <v>9.9988889999999997E-2</v>
      </c>
      <c r="V38" s="3">
        <v>0.95423599999999997</v>
      </c>
      <c r="W38" s="3">
        <v>-0.48474519999999999</v>
      </c>
      <c r="X38" s="3">
        <f t="shared" ref="X38:X51" si="9">IF(AND(X6&gt;=-5.365,X6&lt;=-4.601),X6,"0")</f>
        <v>-5.1842110000000003</v>
      </c>
      <c r="Z38" s="3">
        <v>0.13333039999999999</v>
      </c>
      <c r="AA38" s="3">
        <v>0.5906285</v>
      </c>
      <c r="AB38" s="3">
        <v>1.8997869999999999</v>
      </c>
      <c r="AC38" s="3" t="str">
        <f t="shared" si="4"/>
        <v>0</v>
      </c>
      <c r="AE38" s="3">
        <v>0.1333222</v>
      </c>
      <c r="AF38" s="3">
        <v>0.75583730000000005</v>
      </c>
      <c r="AG38" s="3">
        <v>-0.65643180000000001</v>
      </c>
      <c r="AH38" s="3">
        <f t="shared" si="5"/>
        <v>-5.0481509999999998</v>
      </c>
      <c r="AJ38" s="3">
        <v>0.1333319</v>
      </c>
      <c r="AK38" s="3">
        <v>0.5253468</v>
      </c>
      <c r="AL38" s="3">
        <v>1.5893349999999999</v>
      </c>
      <c r="AM38" s="3">
        <f t="shared" si="6"/>
        <v>-4.6481479999999999</v>
      </c>
      <c r="AO38" s="3">
        <v>0.1333444</v>
      </c>
      <c r="AP38" s="3">
        <v>0.75361219999999995</v>
      </c>
      <c r="AQ38" s="3">
        <v>-0.74135169999999995</v>
      </c>
      <c r="AR38" s="3">
        <f t="shared" si="7"/>
        <v>-4.9919399999999996</v>
      </c>
      <c r="AT38" s="3">
        <v>0.1333444</v>
      </c>
      <c r="AU38" s="3">
        <v>0.48785149999999999</v>
      </c>
      <c r="AV38" s="3">
        <v>1.8042389999999999</v>
      </c>
      <c r="AW38" s="3">
        <f t="shared" si="8"/>
        <v>-4.9189069999999999</v>
      </c>
    </row>
    <row r="39" spans="1:49" x14ac:dyDescent="0.3">
      <c r="A39" s="3">
        <v>0.23334440000000001</v>
      </c>
      <c r="B39" s="3">
        <v>-0.13967209999999999</v>
      </c>
      <c r="C39" s="3">
        <v>-1.2938890000000001</v>
      </c>
      <c r="D39" s="3">
        <f t="shared" si="0"/>
        <v>-6.1938800000000001</v>
      </c>
      <c r="F39" s="3">
        <v>0.1999667</v>
      </c>
      <c r="G39" s="3">
        <v>0.68864990000000004</v>
      </c>
      <c r="H39" s="3">
        <v>1.288014</v>
      </c>
      <c r="I39" s="3">
        <f t="shared" si="1"/>
        <v>-5.1896899999999997</v>
      </c>
      <c r="K39" s="3">
        <v>0.2</v>
      </c>
      <c r="L39" s="3">
        <v>0.66416149999999996</v>
      </c>
      <c r="M39" s="3">
        <v>-1.0095590000000001</v>
      </c>
      <c r="N39" s="3">
        <f t="shared" si="2"/>
        <v>-5.1670910000000001</v>
      </c>
      <c r="P39" s="3">
        <v>0.1999852</v>
      </c>
      <c r="Q39" s="3">
        <v>0.61542039999999998</v>
      </c>
      <c r="R39" s="3">
        <v>1.391956</v>
      </c>
      <c r="S39" s="3">
        <f t="shared" si="3"/>
        <v>-5.4606529999999998</v>
      </c>
      <c r="U39" s="3">
        <v>0.1333222</v>
      </c>
      <c r="V39" s="3">
        <v>0.93473479999999998</v>
      </c>
      <c r="W39" s="3">
        <v>-0.66739420000000005</v>
      </c>
      <c r="X39" s="3">
        <f t="shared" si="9"/>
        <v>-4.6735369999999996</v>
      </c>
      <c r="Z39" s="3">
        <v>0.16666300000000001</v>
      </c>
      <c r="AA39" s="3">
        <v>0.65067870000000005</v>
      </c>
      <c r="AB39" s="3">
        <v>1.7254780000000001</v>
      </c>
      <c r="AC39" s="3">
        <f t="shared" si="4"/>
        <v>-4.7474309999999997</v>
      </c>
      <c r="AE39" s="3">
        <v>0.16665559999999999</v>
      </c>
      <c r="AF39" s="3">
        <v>0.73082340000000001</v>
      </c>
      <c r="AG39" s="3">
        <v>-0.81903870000000001</v>
      </c>
      <c r="AH39" s="3" t="str">
        <f t="shared" si="5"/>
        <v>0</v>
      </c>
      <c r="AJ39" s="3">
        <v>0.1666649</v>
      </c>
      <c r="AK39" s="3">
        <v>0.57569729999999997</v>
      </c>
      <c r="AL39" s="3">
        <v>1.43774</v>
      </c>
      <c r="AM39" s="3" t="str">
        <f t="shared" si="6"/>
        <v>0</v>
      </c>
      <c r="AO39" s="3">
        <v>0.1666667</v>
      </c>
      <c r="AP39" s="3">
        <v>0.7248578</v>
      </c>
      <c r="AQ39" s="3">
        <v>-0.92932099999999995</v>
      </c>
      <c r="AR39" s="3">
        <f t="shared" si="7"/>
        <v>-5.367432</v>
      </c>
      <c r="AT39" s="3">
        <v>0.1666667</v>
      </c>
      <c r="AU39" s="3">
        <v>0.54540040000000001</v>
      </c>
      <c r="AV39" s="3">
        <v>1.655624</v>
      </c>
      <c r="AW39" s="3">
        <f t="shared" si="8"/>
        <v>-5.0956130000000002</v>
      </c>
    </row>
    <row r="40" spans="1:49" x14ac:dyDescent="0.3">
      <c r="A40" s="3">
        <v>0.26667780000000002</v>
      </c>
      <c r="B40" s="3">
        <v>-0.18636730000000001</v>
      </c>
      <c r="C40" s="3">
        <v>-1.5035240000000001</v>
      </c>
      <c r="D40" s="3">
        <f t="shared" si="0"/>
        <v>-6.3851709999999997</v>
      </c>
      <c r="F40" s="3">
        <v>0.23328889999999999</v>
      </c>
      <c r="G40" s="3">
        <v>0.72807359999999999</v>
      </c>
      <c r="H40" s="3">
        <v>1.0978019999999999</v>
      </c>
      <c r="I40" s="3">
        <f t="shared" si="1"/>
        <v>-5.371105</v>
      </c>
      <c r="K40" s="3">
        <v>0.23332220000000001</v>
      </c>
      <c r="L40" s="3">
        <v>0.62781699999999996</v>
      </c>
      <c r="M40" s="3">
        <v>-1.191554</v>
      </c>
      <c r="N40" s="3" t="str">
        <f t="shared" si="2"/>
        <v>0</v>
      </c>
      <c r="P40" s="3">
        <v>0.23331789999999999</v>
      </c>
      <c r="Q40" s="3">
        <v>0.65829459999999995</v>
      </c>
      <c r="R40" s="3">
        <v>1.2280340000000001</v>
      </c>
      <c r="S40" s="3" t="str">
        <f t="shared" si="3"/>
        <v>0</v>
      </c>
      <c r="U40" s="3">
        <v>0.16665559999999999</v>
      </c>
      <c r="V40" s="3">
        <v>0.90974310000000003</v>
      </c>
      <c r="W40" s="3">
        <v>-0.79799359999999997</v>
      </c>
      <c r="X40" s="3" t="str">
        <f t="shared" si="9"/>
        <v>0</v>
      </c>
      <c r="Z40" s="3">
        <v>0.1999956</v>
      </c>
      <c r="AA40" s="3">
        <v>0.7056578</v>
      </c>
      <c r="AB40" s="3">
        <v>1.5848260000000001</v>
      </c>
      <c r="AC40" s="3">
        <f t="shared" si="4"/>
        <v>-4.4417559999999998</v>
      </c>
      <c r="AE40" s="3">
        <v>0.1999889</v>
      </c>
      <c r="AF40" s="3">
        <v>0.70123469999999999</v>
      </c>
      <c r="AG40" s="3">
        <v>-0.94956490000000005</v>
      </c>
      <c r="AH40" s="3" t="str">
        <f t="shared" si="5"/>
        <v>0</v>
      </c>
      <c r="AJ40" s="3">
        <v>0.19999790000000001</v>
      </c>
      <c r="AK40" s="3">
        <v>0.6211951</v>
      </c>
      <c r="AL40" s="3">
        <v>1.302773</v>
      </c>
      <c r="AM40" s="3" t="str">
        <f t="shared" si="6"/>
        <v>0</v>
      </c>
      <c r="AO40" s="3">
        <v>0.1999889</v>
      </c>
      <c r="AP40" s="3">
        <v>0.69167809999999996</v>
      </c>
      <c r="AQ40" s="3">
        <v>-1.0876429999999999</v>
      </c>
      <c r="AR40" s="3">
        <f t="shared" si="7"/>
        <v>-4.9144259999999997</v>
      </c>
      <c r="AT40" s="3">
        <v>0.1999889</v>
      </c>
      <c r="AU40" s="3">
        <v>0.59818959999999999</v>
      </c>
      <c r="AV40" s="3">
        <v>1.4715910000000001</v>
      </c>
      <c r="AW40" s="3">
        <f t="shared" si="8"/>
        <v>-5.3527639999999996</v>
      </c>
    </row>
    <row r="41" spans="1:49" x14ac:dyDescent="0.3">
      <c r="A41" s="3">
        <v>0.3</v>
      </c>
      <c r="B41" s="3">
        <v>-0.2398903</v>
      </c>
      <c r="C41" s="3">
        <v>-1.7178439999999999</v>
      </c>
      <c r="D41" s="3">
        <f t="shared" si="0"/>
        <v>-6.2223179999999996</v>
      </c>
      <c r="F41" s="3">
        <v>0.26662219999999998</v>
      </c>
      <c r="G41" s="3">
        <v>0.76182450000000002</v>
      </c>
      <c r="H41" s="3">
        <v>0.93215380000000003</v>
      </c>
      <c r="I41" s="3">
        <f t="shared" si="1"/>
        <v>-4.8195439999999996</v>
      </c>
      <c r="K41" s="3">
        <v>0.26665559999999999</v>
      </c>
      <c r="L41" s="3">
        <v>0.58473779999999997</v>
      </c>
      <c r="M41" s="3">
        <v>-1.391915</v>
      </c>
      <c r="N41" s="3">
        <f t="shared" si="2"/>
        <v>-5.3668589999999998</v>
      </c>
      <c r="P41" s="3">
        <v>0.2666617</v>
      </c>
      <c r="Q41" s="3">
        <v>0.69730150000000002</v>
      </c>
      <c r="R41" s="3">
        <v>1.128487</v>
      </c>
      <c r="S41" s="3" t="str">
        <f t="shared" si="3"/>
        <v>0</v>
      </c>
      <c r="U41" s="3">
        <v>0.2000111</v>
      </c>
      <c r="V41" s="3">
        <v>0.88151749999999995</v>
      </c>
      <c r="W41" s="3">
        <v>-0.94298749999999998</v>
      </c>
      <c r="X41" s="3">
        <f t="shared" si="9"/>
        <v>-4.6913970000000003</v>
      </c>
      <c r="Z41" s="3">
        <v>0.23332820000000001</v>
      </c>
      <c r="AA41" s="3">
        <v>0.75633139999999999</v>
      </c>
      <c r="AB41" s="3">
        <v>1.4340889999999999</v>
      </c>
      <c r="AC41" s="3">
        <f t="shared" si="4"/>
        <v>-4.7168970000000003</v>
      </c>
      <c r="AE41" s="3">
        <v>0.23332220000000001</v>
      </c>
      <c r="AF41" s="3">
        <v>0.66751910000000003</v>
      </c>
      <c r="AG41" s="3">
        <v>-1.0923890000000001</v>
      </c>
      <c r="AH41" s="3" t="str">
        <f t="shared" si="5"/>
        <v>0</v>
      </c>
      <c r="AJ41" s="3">
        <v>0.23333090000000001</v>
      </c>
      <c r="AK41" s="3">
        <v>0.66254789999999997</v>
      </c>
      <c r="AL41" s="3">
        <v>1.1531560000000001</v>
      </c>
      <c r="AM41" s="3">
        <f t="shared" si="6"/>
        <v>-4.6724920000000001</v>
      </c>
      <c r="AO41" s="3">
        <v>0.23333329999999999</v>
      </c>
      <c r="AP41" s="3">
        <v>0.65234829999999999</v>
      </c>
      <c r="AQ41" s="3">
        <v>-1.2613909999999999</v>
      </c>
      <c r="AR41" s="3">
        <f t="shared" si="7"/>
        <v>-4.7386549999999996</v>
      </c>
      <c r="AT41" s="3">
        <v>0.23332220000000001</v>
      </c>
      <c r="AU41" s="3">
        <v>0.64349020000000001</v>
      </c>
      <c r="AV41" s="3">
        <v>1.2865</v>
      </c>
      <c r="AW41" s="3">
        <f t="shared" si="8"/>
        <v>-4.9878479999999996</v>
      </c>
    </row>
    <row r="42" spans="1:49" x14ac:dyDescent="0.3">
      <c r="A42" s="3">
        <v>0.33334439999999999</v>
      </c>
      <c r="B42" s="3">
        <v>-0.3008902</v>
      </c>
      <c r="C42" s="3">
        <v>-1.922258</v>
      </c>
      <c r="D42" s="3" t="str">
        <f t="shared" si="0"/>
        <v>0</v>
      </c>
      <c r="F42" s="3">
        <v>0.29995559999999999</v>
      </c>
      <c r="G42" s="3">
        <v>0.79021719999999995</v>
      </c>
      <c r="H42" s="3">
        <v>0.7763388</v>
      </c>
      <c r="I42" s="3" t="str">
        <f t="shared" si="1"/>
        <v>0</v>
      </c>
      <c r="K42" s="3">
        <v>0.29997780000000002</v>
      </c>
      <c r="L42" s="3">
        <v>0.53503809999999996</v>
      </c>
      <c r="M42" s="3">
        <v>-1.5540229999999999</v>
      </c>
      <c r="N42" s="3" t="str">
        <f t="shared" si="2"/>
        <v>0</v>
      </c>
      <c r="P42" s="3">
        <v>0.29998330000000001</v>
      </c>
      <c r="Q42" s="3">
        <v>0.73352569999999995</v>
      </c>
      <c r="R42" s="3">
        <v>1.027517</v>
      </c>
      <c r="S42" s="3" t="str">
        <f t="shared" si="3"/>
        <v>0</v>
      </c>
      <c r="U42" s="3">
        <v>0.23332220000000001</v>
      </c>
      <c r="V42" s="3">
        <v>0.8468772</v>
      </c>
      <c r="W42" s="3">
        <v>-1.119985</v>
      </c>
      <c r="X42" s="3">
        <f t="shared" si="9"/>
        <v>-5.046322</v>
      </c>
      <c r="Z42" s="3">
        <v>0.26666079999999998</v>
      </c>
      <c r="AA42" s="3">
        <v>0.80126160000000002</v>
      </c>
      <c r="AB42" s="3">
        <v>1.2666029999999999</v>
      </c>
      <c r="AC42" s="3">
        <f t="shared" si="4"/>
        <v>-4.8414099999999998</v>
      </c>
      <c r="AE42" s="3">
        <v>0.26668890000000001</v>
      </c>
      <c r="AF42" s="3">
        <v>0.62837240000000005</v>
      </c>
      <c r="AG42" s="3">
        <v>-1.2455620000000001</v>
      </c>
      <c r="AH42" s="3">
        <f t="shared" si="5"/>
        <v>-4.7695090000000002</v>
      </c>
      <c r="AJ42" s="3">
        <v>0.26666380000000001</v>
      </c>
      <c r="AK42" s="3">
        <v>0.69807129999999995</v>
      </c>
      <c r="AL42" s="3">
        <v>0.98649330000000002</v>
      </c>
      <c r="AM42" s="3">
        <f t="shared" si="6"/>
        <v>-4.8835959999999998</v>
      </c>
      <c r="AO42" s="3">
        <v>0.26667780000000002</v>
      </c>
      <c r="AP42" s="3">
        <v>0.60755740000000003</v>
      </c>
      <c r="AQ42" s="3">
        <v>-1.405211</v>
      </c>
      <c r="AR42" s="3" t="str">
        <f t="shared" si="7"/>
        <v>0</v>
      </c>
      <c r="AT42" s="3">
        <v>0.26666669999999998</v>
      </c>
      <c r="AU42" s="3">
        <v>0.68397059999999998</v>
      </c>
      <c r="AV42" s="3">
        <v>1.1440459999999999</v>
      </c>
      <c r="AW42" s="3" t="str">
        <f t="shared" si="8"/>
        <v>0</v>
      </c>
    </row>
    <row r="43" spans="1:49" x14ac:dyDescent="0.3">
      <c r="A43" s="3">
        <v>0.36666670000000001</v>
      </c>
      <c r="B43" s="3">
        <v>-0.3680408</v>
      </c>
      <c r="C43" s="3">
        <v>-2.0871019999999998</v>
      </c>
      <c r="D43" s="3" t="str">
        <f t="shared" si="0"/>
        <v>0</v>
      </c>
      <c r="F43" s="3">
        <v>0.3332889</v>
      </c>
      <c r="G43" s="3">
        <v>0.81358050000000004</v>
      </c>
      <c r="H43" s="3">
        <v>0.64147140000000002</v>
      </c>
      <c r="I43" s="3">
        <f t="shared" si="1"/>
        <v>-4.9635920000000002</v>
      </c>
      <c r="K43" s="3">
        <v>0.33332220000000001</v>
      </c>
      <c r="L43" s="3">
        <v>0.48113620000000001</v>
      </c>
      <c r="M43" s="3">
        <v>-1.6716610000000001</v>
      </c>
      <c r="N43" s="3">
        <f t="shared" si="2"/>
        <v>-5.1153130000000004</v>
      </c>
      <c r="P43" s="3">
        <v>0.33332719999999999</v>
      </c>
      <c r="Q43" s="3">
        <v>0.76580139999999997</v>
      </c>
      <c r="R43" s="3">
        <v>0.88042909999999996</v>
      </c>
      <c r="S43" s="3">
        <f t="shared" si="3"/>
        <v>-5.0669199999999996</v>
      </c>
      <c r="U43" s="3">
        <v>0.26668890000000001</v>
      </c>
      <c r="V43" s="3">
        <v>0.80683939999999998</v>
      </c>
      <c r="W43" s="3">
        <v>-1.277838</v>
      </c>
      <c r="X43" s="3">
        <f t="shared" si="9"/>
        <v>-5.0120570000000004</v>
      </c>
      <c r="Z43" s="3">
        <v>0.29999330000000002</v>
      </c>
      <c r="AA43" s="3">
        <v>0.84076980000000001</v>
      </c>
      <c r="AB43" s="3">
        <v>1.111013</v>
      </c>
      <c r="AC43" s="3">
        <f t="shared" si="4"/>
        <v>-4.7079430000000002</v>
      </c>
      <c r="AE43" s="3">
        <v>0.2999889</v>
      </c>
      <c r="AF43" s="3">
        <v>0.58448160000000005</v>
      </c>
      <c r="AG43" s="3">
        <v>-1.4072519999999999</v>
      </c>
      <c r="AH43" s="3">
        <f t="shared" si="5"/>
        <v>-4.6541790000000001</v>
      </c>
      <c r="AJ43" s="3">
        <v>0.29999680000000001</v>
      </c>
      <c r="AK43" s="3">
        <v>0.7283134</v>
      </c>
      <c r="AL43" s="3">
        <v>0.82848599999999994</v>
      </c>
      <c r="AM43" s="3">
        <f t="shared" si="6"/>
        <v>-4.7607160000000004</v>
      </c>
      <c r="AO43" s="3">
        <v>0.2999889</v>
      </c>
      <c r="AP43" s="3">
        <v>0.55868320000000005</v>
      </c>
      <c r="AQ43" s="3">
        <v>-1.5581499999999999</v>
      </c>
      <c r="AR43" s="3">
        <f t="shared" si="7"/>
        <v>-5.1816040000000001</v>
      </c>
      <c r="AT43" s="3">
        <v>0.3</v>
      </c>
      <c r="AU43" s="3">
        <v>0.71977270000000004</v>
      </c>
      <c r="AV43" s="3">
        <v>0.99055409999999999</v>
      </c>
      <c r="AW43" s="3">
        <f t="shared" si="8"/>
        <v>-4.9308690000000004</v>
      </c>
    </row>
    <row r="44" spans="1:49" x14ac:dyDescent="0.3">
      <c r="A44" s="3">
        <v>0.4</v>
      </c>
      <c r="B44" s="3">
        <v>-0.44000719999999999</v>
      </c>
      <c r="C44" s="3">
        <v>-2.286279</v>
      </c>
      <c r="D44" s="3">
        <f t="shared" si="0"/>
        <v>-6.0558550000000002</v>
      </c>
      <c r="F44" s="3">
        <v>0.3666333</v>
      </c>
      <c r="G44" s="3">
        <v>0.83298910000000004</v>
      </c>
      <c r="H44" s="3">
        <v>0.45713599999999999</v>
      </c>
      <c r="I44" s="3" t="str">
        <f t="shared" si="1"/>
        <v>0</v>
      </c>
      <c r="K44" s="3">
        <v>0.36666670000000001</v>
      </c>
      <c r="L44" s="3">
        <v>0.42355690000000001</v>
      </c>
      <c r="M44" s="3">
        <v>-1.8799969999999999</v>
      </c>
      <c r="N44" s="3">
        <f t="shared" si="2"/>
        <v>-5.1935710000000004</v>
      </c>
      <c r="P44" s="3">
        <v>0.3666488</v>
      </c>
      <c r="Q44" s="3">
        <v>0.79221989999999998</v>
      </c>
      <c r="R44" s="3">
        <v>0.68818699999999999</v>
      </c>
      <c r="S44" s="3">
        <f t="shared" si="3"/>
        <v>-5.7705679999999999</v>
      </c>
      <c r="U44" s="3">
        <v>0.2999889</v>
      </c>
      <c r="V44" s="3">
        <v>0.76168800000000003</v>
      </c>
      <c r="W44" s="3">
        <v>-1.4507490000000001</v>
      </c>
      <c r="X44" s="3">
        <f t="shared" si="9"/>
        <v>-5.1970700000000001</v>
      </c>
      <c r="Z44" s="3">
        <v>0.33332590000000001</v>
      </c>
      <c r="AA44" s="3">
        <v>0.87532750000000004</v>
      </c>
      <c r="AB44" s="3">
        <v>0.9548508</v>
      </c>
      <c r="AC44" s="3">
        <f t="shared" si="4"/>
        <v>-4.4734930000000004</v>
      </c>
      <c r="AE44" s="3">
        <v>0.3333333</v>
      </c>
      <c r="AF44" s="3">
        <v>0.53458680000000003</v>
      </c>
      <c r="AG44" s="3">
        <v>-1.5620860000000001</v>
      </c>
      <c r="AH44" s="3">
        <f t="shared" si="5"/>
        <v>-5.0518010000000002</v>
      </c>
      <c r="AJ44" s="3">
        <v>0.3333409</v>
      </c>
      <c r="AK44" s="3">
        <v>0.75331230000000005</v>
      </c>
      <c r="AL44" s="3">
        <v>0.6694639</v>
      </c>
      <c r="AM44" s="3">
        <f t="shared" si="6"/>
        <v>-4.8413360000000001</v>
      </c>
      <c r="AO44" s="3">
        <v>0.3333333</v>
      </c>
      <c r="AP44" s="3">
        <v>0.50369799999999998</v>
      </c>
      <c r="AQ44" s="3">
        <v>-1.7527779999999999</v>
      </c>
      <c r="AR44" s="3">
        <f t="shared" si="7"/>
        <v>-5.8976579999999998</v>
      </c>
      <c r="AT44" s="3">
        <v>0.33332220000000001</v>
      </c>
      <c r="AU44" s="3">
        <v>0.74999649999999995</v>
      </c>
      <c r="AV44" s="3">
        <v>0.81471859999999996</v>
      </c>
      <c r="AW44" s="3">
        <f t="shared" si="8"/>
        <v>-5.2443160000000004</v>
      </c>
    </row>
    <row r="45" spans="1:49" x14ac:dyDescent="0.3">
      <c r="A45" s="3">
        <v>0.43335560000000001</v>
      </c>
      <c r="B45" s="3">
        <v>-0.52051029999999998</v>
      </c>
      <c r="C45" s="3">
        <v>-2.5036209999999999</v>
      </c>
      <c r="D45" s="3" t="str">
        <f t="shared" si="0"/>
        <v>0</v>
      </c>
      <c r="F45" s="3">
        <v>0.39995560000000002</v>
      </c>
      <c r="G45" s="3">
        <v>0.84405620000000003</v>
      </c>
      <c r="H45" s="3">
        <v>0.21607799999999999</v>
      </c>
      <c r="I45" s="3"/>
      <c r="K45" s="3">
        <v>0.39998889999999998</v>
      </c>
      <c r="L45" s="3">
        <v>0.35580309999999998</v>
      </c>
      <c r="M45" s="3">
        <v>-2.0521690000000001</v>
      </c>
      <c r="N45" s="3" t="str">
        <f t="shared" si="2"/>
        <v>0</v>
      </c>
      <c r="P45" s="3">
        <v>0.39998149999999999</v>
      </c>
      <c r="Q45" s="3">
        <v>0.81167199999999995</v>
      </c>
      <c r="R45" s="3">
        <v>0.4915698</v>
      </c>
      <c r="S45" s="3">
        <f t="shared" si="3"/>
        <v>-6.3426410000000004</v>
      </c>
      <c r="U45" s="3">
        <v>0.33336670000000002</v>
      </c>
      <c r="V45" s="3">
        <v>0.71010669999999998</v>
      </c>
      <c r="W45" s="3">
        <v>-1.6292249999999999</v>
      </c>
      <c r="X45" s="3">
        <f t="shared" si="9"/>
        <v>-5.1835459999999998</v>
      </c>
      <c r="Z45" s="3">
        <v>0.3666585</v>
      </c>
      <c r="AA45" s="3">
        <v>0.90442509999999998</v>
      </c>
      <c r="AB45" s="3">
        <v>0.80911270000000002</v>
      </c>
      <c r="AC45" s="3">
        <f t="shared" si="4"/>
        <v>-4.4145200000000004</v>
      </c>
      <c r="AE45" s="3">
        <v>0.36665560000000003</v>
      </c>
      <c r="AF45" s="3">
        <v>0.48034260000000001</v>
      </c>
      <c r="AG45" s="3">
        <v>-1.7342340000000001</v>
      </c>
      <c r="AH45" s="3" t="str">
        <f t="shared" si="5"/>
        <v>0</v>
      </c>
      <c r="AJ45" s="3">
        <v>0.36666280000000001</v>
      </c>
      <c r="AK45" s="3">
        <v>0.77294379999999996</v>
      </c>
      <c r="AL45" s="3">
        <v>0.50591260000000005</v>
      </c>
      <c r="AM45" s="3">
        <f t="shared" si="6"/>
        <v>-4.5590970000000004</v>
      </c>
      <c r="AO45" s="3">
        <v>0.36666670000000001</v>
      </c>
      <c r="AP45" s="3">
        <v>0.44181179999999998</v>
      </c>
      <c r="AQ45" s="3">
        <v>-1.9536199999999999</v>
      </c>
      <c r="AR45" s="3">
        <f t="shared" si="7"/>
        <v>-5.9611150000000004</v>
      </c>
      <c r="AT45" s="3">
        <v>0.36666670000000001</v>
      </c>
      <c r="AU45" s="3">
        <v>0.77408719999999998</v>
      </c>
      <c r="AV45" s="3">
        <v>0.63836550000000003</v>
      </c>
      <c r="AW45" s="3">
        <f t="shared" si="8"/>
        <v>-5.3521000000000001</v>
      </c>
    </row>
    <row r="46" spans="1:49" x14ac:dyDescent="0.3">
      <c r="A46" s="3">
        <v>0.46667779999999998</v>
      </c>
      <c r="B46" s="3">
        <v>-0.60694300000000001</v>
      </c>
      <c r="C46" s="3">
        <v>-2.7442160000000002</v>
      </c>
      <c r="D46" s="3" t="str">
        <f t="shared" si="0"/>
        <v>0</v>
      </c>
      <c r="F46" s="3">
        <v>0.43328889999999998</v>
      </c>
      <c r="G46" s="3">
        <v>0.84739189999999998</v>
      </c>
      <c r="H46" s="3"/>
      <c r="I46" s="3"/>
      <c r="K46" s="3">
        <v>0.4333111</v>
      </c>
      <c r="L46" s="3">
        <v>0.28679120000000002</v>
      </c>
      <c r="M46" s="3">
        <v>-2.2337259999999999</v>
      </c>
      <c r="N46" s="3" t="str">
        <f t="shared" si="2"/>
        <v>0</v>
      </c>
      <c r="P46" s="3">
        <v>0.43331419999999998</v>
      </c>
      <c r="Q46" s="3">
        <v>0.82499060000000002</v>
      </c>
      <c r="R46" s="3">
        <v>0.27215129999999998</v>
      </c>
      <c r="S46" s="3">
        <f t="shared" si="3"/>
        <v>-6.0973649999999999</v>
      </c>
      <c r="U46" s="3">
        <v>0.36665560000000003</v>
      </c>
      <c r="V46" s="3">
        <v>0.65307300000000001</v>
      </c>
      <c r="W46" s="3">
        <v>-1.795302</v>
      </c>
      <c r="X46" s="3">
        <f t="shared" si="9"/>
        <v>-4.9387100000000004</v>
      </c>
      <c r="Z46" s="3">
        <v>0.39999109999999999</v>
      </c>
      <c r="AA46" s="3">
        <v>0.92926719999999996</v>
      </c>
      <c r="AB46" s="3">
        <v>0.66542650000000003</v>
      </c>
      <c r="AC46" s="3">
        <f t="shared" si="4"/>
        <v>-4.3946820000000004</v>
      </c>
      <c r="AE46" s="3">
        <v>0.39998889999999998</v>
      </c>
      <c r="AF46" s="3">
        <v>0.41899049999999999</v>
      </c>
      <c r="AG46" s="3">
        <v>-1.929408</v>
      </c>
      <c r="AH46" s="3" t="str">
        <f t="shared" si="5"/>
        <v>0</v>
      </c>
      <c r="AJ46" s="3">
        <v>0.4000069</v>
      </c>
      <c r="AK46" s="3">
        <v>0.7870395</v>
      </c>
      <c r="AL46" s="3">
        <v>0.36189519999999997</v>
      </c>
      <c r="AM46" s="3">
        <f t="shared" si="6"/>
        <v>-4.7926520000000004</v>
      </c>
      <c r="AO46" s="3">
        <v>0.4</v>
      </c>
      <c r="AP46" s="3">
        <v>0.37345660000000003</v>
      </c>
      <c r="AQ46" s="3">
        <v>-2.1496780000000002</v>
      </c>
      <c r="AR46" s="3" t="str">
        <f t="shared" si="7"/>
        <v>0</v>
      </c>
      <c r="AT46" s="3">
        <v>0.4</v>
      </c>
      <c r="AU46" s="3">
        <v>0.79256130000000002</v>
      </c>
      <c r="AV46" s="3">
        <v>0.4601306</v>
      </c>
      <c r="AW46" s="3" t="str">
        <f t="shared" si="8"/>
        <v>0</v>
      </c>
    </row>
    <row r="47" spans="1:49" x14ac:dyDescent="0.3">
      <c r="A47" s="3">
        <v>0.50002219999999997</v>
      </c>
      <c r="B47" s="3">
        <v>-0.70345800000000003</v>
      </c>
      <c r="C47" s="3">
        <v>-3.0169739999999998</v>
      </c>
      <c r="D47" s="3">
        <f t="shared" si="0"/>
        <v>-6.5598140000000003</v>
      </c>
      <c r="F47" s="1"/>
      <c r="G47" s="1"/>
      <c r="H47" s="1"/>
      <c r="I47" s="1"/>
      <c r="K47" s="3">
        <v>0.46664440000000001</v>
      </c>
      <c r="L47" s="3">
        <v>0.20691290000000001</v>
      </c>
      <c r="M47" s="3">
        <v>-2.4732590000000001</v>
      </c>
      <c r="N47" s="3">
        <f t="shared" si="2"/>
        <v>-4.599075</v>
      </c>
      <c r="P47" s="3">
        <v>0.46664689999999998</v>
      </c>
      <c r="Q47" s="3">
        <v>0.82981510000000003</v>
      </c>
      <c r="R47" s="3">
        <v>7.2047120000000006E-2</v>
      </c>
      <c r="S47" s="3"/>
      <c r="U47" s="3">
        <v>0.39998889999999998</v>
      </c>
      <c r="V47" s="3">
        <v>0.59049969999999996</v>
      </c>
      <c r="W47" s="3">
        <v>-1.9588639999999999</v>
      </c>
      <c r="X47" s="3" t="str">
        <f t="shared" si="9"/>
        <v>0</v>
      </c>
      <c r="Z47" s="3">
        <v>0.43332369999999998</v>
      </c>
      <c r="AA47" s="3">
        <v>0.94878580000000001</v>
      </c>
      <c r="AB47" s="3">
        <v>0.51283520000000005</v>
      </c>
      <c r="AC47" s="3">
        <f t="shared" si="4"/>
        <v>-4.1184779999999996</v>
      </c>
      <c r="AE47" s="3">
        <v>0.43333329999999998</v>
      </c>
      <c r="AF47" s="3">
        <v>0.3516939</v>
      </c>
      <c r="AG47" s="3">
        <v>-2.1101420000000002</v>
      </c>
      <c r="AH47" s="3" t="str">
        <f t="shared" si="5"/>
        <v>0</v>
      </c>
      <c r="AJ47" s="3">
        <v>0.4333399</v>
      </c>
      <c r="AK47" s="3">
        <v>0.79707399999999995</v>
      </c>
      <c r="AL47" s="3">
        <v>0.19588510000000001</v>
      </c>
      <c r="AM47" s="3"/>
      <c r="AO47" s="3">
        <v>0.43332219999999999</v>
      </c>
      <c r="AP47" s="3">
        <v>0.29852380000000001</v>
      </c>
      <c r="AQ47" s="3">
        <v>-2.365224</v>
      </c>
      <c r="AR47" s="3" t="str">
        <f t="shared" si="7"/>
        <v>0</v>
      </c>
      <c r="AT47" s="3">
        <v>0.43335560000000001</v>
      </c>
      <c r="AU47" s="3">
        <v>0.80477279999999995</v>
      </c>
      <c r="AV47" s="3">
        <v>0.23984749999999999</v>
      </c>
      <c r="AW47" s="3" t="str">
        <f t="shared" si="8"/>
        <v>0</v>
      </c>
    </row>
    <row r="48" spans="1:49" x14ac:dyDescent="0.3">
      <c r="A48" s="3">
        <v>0.53333330000000001</v>
      </c>
      <c r="B48" s="3">
        <v>-0.80804109999999996</v>
      </c>
      <c r="C48" s="3">
        <v>-3.1883180000000002</v>
      </c>
      <c r="D48" s="3"/>
      <c r="F48" s="12" t="s">
        <v>18</v>
      </c>
      <c r="G48" s="12"/>
      <c r="H48" s="12">
        <f>(SUMIF(I35:I44, "&lt;0"))/8</f>
        <v>-5.0340616249999997</v>
      </c>
      <c r="I48" s="12"/>
      <c r="K48" s="3">
        <v>0.49998890000000001</v>
      </c>
      <c r="L48" s="3">
        <v>0.1218798</v>
      </c>
      <c r="M48" s="3">
        <v>-2.5398700000000001</v>
      </c>
      <c r="N48" s="3"/>
      <c r="P48" s="3">
        <v>0.5000019</v>
      </c>
      <c r="Q48" s="3">
        <v>0.82979530000000001</v>
      </c>
      <c r="R48" s="3"/>
      <c r="S48" s="3"/>
      <c r="U48" s="3">
        <v>0.43332219999999999</v>
      </c>
      <c r="V48" s="3">
        <v>0.52248209999999995</v>
      </c>
      <c r="W48" s="3">
        <v>-2.0960290000000001</v>
      </c>
      <c r="X48" s="3">
        <f t="shared" si="9"/>
        <v>-4.92645</v>
      </c>
      <c r="Z48" s="3">
        <v>0.46665630000000002</v>
      </c>
      <c r="AA48" s="3">
        <v>0.96345539999999996</v>
      </c>
      <c r="AB48" s="3">
        <v>0.38881840000000001</v>
      </c>
      <c r="AC48" s="3">
        <f t="shared" si="4"/>
        <v>-4.6904690000000002</v>
      </c>
      <c r="AE48" s="3">
        <v>0.46666669999999999</v>
      </c>
      <c r="AF48" s="3">
        <v>0.27829090000000001</v>
      </c>
      <c r="AG48" s="3">
        <v>-2.2904339999999999</v>
      </c>
      <c r="AH48" s="3">
        <f t="shared" si="5"/>
        <v>-5.242521</v>
      </c>
      <c r="AJ48" s="3">
        <v>0.4666728</v>
      </c>
      <c r="AK48" s="3">
        <v>0.80009839999999999</v>
      </c>
      <c r="AL48" s="3"/>
      <c r="AM48" s="3"/>
      <c r="AO48" s="3">
        <v>0.4666556</v>
      </c>
      <c r="AP48" s="3">
        <v>0.2158013</v>
      </c>
      <c r="AQ48" s="3">
        <v>-2.5727570000000002</v>
      </c>
      <c r="AR48" s="3" t="str">
        <f t="shared" si="7"/>
        <v>0</v>
      </c>
      <c r="AT48" s="3">
        <v>0.46667779999999998</v>
      </c>
      <c r="AU48" s="3">
        <v>0.80855379999999999</v>
      </c>
      <c r="AV48" s="3">
        <v>5.5361939999999998E-2</v>
      </c>
      <c r="AW48" s="3"/>
    </row>
    <row r="49" spans="1:49" x14ac:dyDescent="0.3">
      <c r="A49" s="3">
        <v>0.56666669999999997</v>
      </c>
      <c r="B49" s="3">
        <v>-0.91594169999999997</v>
      </c>
      <c r="C49" s="3"/>
      <c r="D49" s="3"/>
      <c r="F49" s="10" t="s">
        <v>16</v>
      </c>
      <c r="G49" s="10"/>
      <c r="H49" s="10">
        <f>-9.81*SIN((PI()*(29.17))/180)</f>
        <v>-4.7814188325829319</v>
      </c>
      <c r="I49" s="10"/>
      <c r="K49" s="3">
        <v>0.53332219999999997</v>
      </c>
      <c r="L49" s="3">
        <v>3.7559969999999998E-2</v>
      </c>
      <c r="M49" s="3"/>
      <c r="N49" s="3"/>
      <c r="U49" s="3">
        <v>0.4666556</v>
      </c>
      <c r="V49" s="3">
        <v>0.45076440000000001</v>
      </c>
      <c r="W49" s="3">
        <v>-2.2739910000000001</v>
      </c>
      <c r="X49" s="3" t="str">
        <f t="shared" si="9"/>
        <v>0</v>
      </c>
      <c r="Z49" s="3">
        <v>0.49998890000000001</v>
      </c>
      <c r="AA49" s="3">
        <v>0.97470650000000003</v>
      </c>
      <c r="AB49" s="3">
        <v>0.2135099</v>
      </c>
      <c r="AC49" s="3"/>
      <c r="AE49" s="3">
        <v>0.50001110000000004</v>
      </c>
      <c r="AF49" s="3">
        <v>0.19897290000000001</v>
      </c>
      <c r="AG49" s="3">
        <v>-2.4610799999999999</v>
      </c>
      <c r="AH49" s="3">
        <f t="shared" si="5"/>
        <v>-4.9445439999999996</v>
      </c>
      <c r="AO49" s="3">
        <v>0.5</v>
      </c>
      <c r="AP49" s="3">
        <v>0.12697810000000001</v>
      </c>
      <c r="AQ49" s="3">
        <v>-2.8056990000000002</v>
      </c>
      <c r="AR49" s="3"/>
      <c r="AT49" s="3">
        <v>0.5</v>
      </c>
      <c r="AU49" s="3">
        <v>0.80846240000000003</v>
      </c>
      <c r="AV49" s="3"/>
      <c r="AW49" s="3"/>
    </row>
    <row r="50" spans="1:49" x14ac:dyDescent="0.3">
      <c r="A50" s="3">
        <v>0.6</v>
      </c>
      <c r="B50" s="3">
        <v>-1.0036389999999999</v>
      </c>
      <c r="C50" s="3"/>
      <c r="D50" s="3"/>
      <c r="F50" s="10" t="s">
        <v>17</v>
      </c>
      <c r="G50" s="10"/>
      <c r="H50" s="11">
        <f>(ABS(H48-H49)/-H49)*100%</f>
        <v>5.283845679768439E-2</v>
      </c>
      <c r="I50" s="11"/>
      <c r="P50" s="4" t="s">
        <v>18</v>
      </c>
      <c r="Q50" s="5"/>
      <c r="R50" s="4">
        <f>(SUM(S35:S46))/8</f>
        <v>-5.7106777500000003</v>
      </c>
      <c r="S50" s="5"/>
      <c r="U50" s="3">
        <v>0.49998890000000001</v>
      </c>
      <c r="V50" s="3">
        <v>0.37088270000000001</v>
      </c>
      <c r="W50" s="3">
        <v>-2.4857149999999999</v>
      </c>
      <c r="X50" s="3" t="str">
        <f t="shared" si="9"/>
        <v>0</v>
      </c>
      <c r="Z50" s="3">
        <v>0.53333260000000005</v>
      </c>
      <c r="AA50" s="3">
        <v>0.97769150000000005</v>
      </c>
      <c r="AB50" s="3"/>
      <c r="AC50" s="3"/>
      <c r="AE50" s="3">
        <v>0.53332219999999997</v>
      </c>
      <c r="AF50" s="3">
        <v>0.11424620000000001</v>
      </c>
      <c r="AG50" s="3">
        <v>-2.620638</v>
      </c>
      <c r="AH50" s="3"/>
      <c r="AJ50" s="4" t="s">
        <v>18</v>
      </c>
      <c r="AK50" s="5"/>
      <c r="AL50" s="4">
        <f>(SUM(AM36:AM46))/8</f>
        <v>-4.7576917499999993</v>
      </c>
      <c r="AM50" s="5"/>
      <c r="AO50" s="3">
        <v>0.53333330000000001</v>
      </c>
      <c r="AP50" s="3">
        <v>2.8723579999999999E-2</v>
      </c>
      <c r="AQ50" s="3"/>
      <c r="AR50" s="3"/>
    </row>
    <row r="51" spans="1:49" x14ac:dyDescent="0.3">
      <c r="K51" s="4" t="s">
        <v>18</v>
      </c>
      <c r="L51" s="5"/>
      <c r="M51" s="4">
        <f>(SUM(N35:N47))/7</f>
        <v>-4.9749662857142853</v>
      </c>
      <c r="N51" s="5"/>
      <c r="P51" s="6" t="s">
        <v>16</v>
      </c>
      <c r="Q51" s="7"/>
      <c r="R51" s="6">
        <f>-9.81*SIN((PI()*(29.17))/180)</f>
        <v>-4.7814188325829319</v>
      </c>
      <c r="S51" s="7"/>
      <c r="U51" s="3">
        <v>0.53335560000000004</v>
      </c>
      <c r="V51" s="3">
        <v>0.28496719999999998</v>
      </c>
      <c r="W51" s="3">
        <v>-2.6505000000000001</v>
      </c>
      <c r="X51" s="3">
        <f t="shared" si="9"/>
        <v>-4.6974460000000002</v>
      </c>
      <c r="AE51" s="3">
        <v>0.56665560000000004</v>
      </c>
      <c r="AF51" s="3">
        <v>2.43219E-2</v>
      </c>
      <c r="AG51" s="3"/>
      <c r="AH51" s="3"/>
      <c r="AJ51" s="6" t="s">
        <v>16</v>
      </c>
      <c r="AK51" s="7"/>
      <c r="AL51" s="6">
        <f>-9.81*SIN((PI()*(29.17))/180)</f>
        <v>-4.7814188325829319</v>
      </c>
      <c r="AM51" s="7"/>
      <c r="AO51" s="3">
        <v>0.56665560000000004</v>
      </c>
      <c r="AP51" s="3">
        <v>-6.6263970000000005E-2</v>
      </c>
      <c r="AQ51" s="3"/>
      <c r="AR51" s="3"/>
      <c r="AT51" s="4" t="s">
        <v>18</v>
      </c>
      <c r="AU51" s="5"/>
      <c r="AV51" s="4">
        <f>(SUM(AW34:AW46))/8</f>
        <v>-5.7640209999999996</v>
      </c>
      <c r="AW51" s="5"/>
    </row>
    <row r="52" spans="1:49" x14ac:dyDescent="0.3">
      <c r="A52" s="12" t="s">
        <v>18</v>
      </c>
      <c r="B52" s="12"/>
      <c r="C52" s="12">
        <f>(SUM(D36:D47))/8</f>
        <v>-6.1598561250000001</v>
      </c>
      <c r="D52" s="12"/>
      <c r="K52" s="6" t="s">
        <v>16</v>
      </c>
      <c r="L52" s="7"/>
      <c r="M52" s="6">
        <f>-9.81*SIN((PI()*(29.17))/180)</f>
        <v>-4.7814188325829319</v>
      </c>
      <c r="N52" s="7"/>
      <c r="P52" s="6" t="s">
        <v>17</v>
      </c>
      <c r="Q52" s="7"/>
      <c r="R52" s="8">
        <f>(ABS(R50-R51)/-R51)*100%</f>
        <v>0.19434794356115442</v>
      </c>
      <c r="S52" s="9"/>
      <c r="U52" s="3">
        <v>0.56665560000000004</v>
      </c>
      <c r="V52" s="3">
        <v>0.19418260000000001</v>
      </c>
      <c r="W52" s="3">
        <v>-2.7988940000000002</v>
      </c>
      <c r="X52" s="3"/>
      <c r="Z52" s="4" t="s">
        <v>18</v>
      </c>
      <c r="AA52" s="5"/>
      <c r="AB52" s="4">
        <f>(SUM(AC36:AC48))/10</f>
        <v>-4.5547079000000004</v>
      </c>
      <c r="AC52" s="5"/>
      <c r="AE52" s="3">
        <v>0.59998890000000005</v>
      </c>
      <c r="AF52" s="3"/>
      <c r="AG52" s="3"/>
      <c r="AH52" s="3"/>
      <c r="AJ52" s="6" t="s">
        <v>17</v>
      </c>
      <c r="AK52" s="7"/>
      <c r="AL52" s="8">
        <f>(ABS(AL50-AL51)/-AL51)*100%</f>
        <v>4.9623518486279789E-3</v>
      </c>
      <c r="AM52" s="9"/>
      <c r="AT52" s="6" t="s">
        <v>16</v>
      </c>
      <c r="AU52" s="7"/>
      <c r="AV52" s="6">
        <f>-9.81*SIN((PI()*(29.17))/180)</f>
        <v>-4.7814188325829319</v>
      </c>
      <c r="AW52" s="7"/>
    </row>
    <row r="53" spans="1:49" x14ac:dyDescent="0.3">
      <c r="A53" s="10" t="s">
        <v>16</v>
      </c>
      <c r="B53" s="10"/>
      <c r="C53" s="10">
        <f>-9.81*SIN((PI()*(29.17))/180)</f>
        <v>-4.7814188325829319</v>
      </c>
      <c r="D53" s="10"/>
      <c r="K53" s="6" t="s">
        <v>17</v>
      </c>
      <c r="L53" s="7"/>
      <c r="M53" s="8">
        <f>(ABS(M51-M52)/-M52)*100%</f>
        <v>4.0479083700517143E-2</v>
      </c>
      <c r="N53" s="9"/>
      <c r="U53" s="3">
        <v>0.59998890000000005</v>
      </c>
      <c r="V53" s="3">
        <v>9.8467589999999994E-2</v>
      </c>
      <c r="W53" s="3">
        <v>-2.7556910000000001</v>
      </c>
      <c r="X53" s="3"/>
      <c r="Z53" s="6" t="s">
        <v>16</v>
      </c>
      <c r="AA53" s="7"/>
      <c r="AB53" s="6">
        <f>-9.81*SIN((PI()*(29.17))/180)</f>
        <v>-4.7814188325829319</v>
      </c>
      <c r="AC53" s="7"/>
      <c r="AO53" s="4" t="s">
        <v>18</v>
      </c>
      <c r="AP53" s="5"/>
      <c r="AQ53" s="4">
        <f>(SUM(AR36:AR48))/8</f>
        <v>-5.2435221250000001</v>
      </c>
      <c r="AR53" s="5"/>
      <c r="AT53" s="6" t="s">
        <v>17</v>
      </c>
      <c r="AU53" s="7"/>
      <c r="AV53" s="8">
        <f>(ABS(AV51-AV52)/-AV52)*100%</f>
        <v>0.20550430778436202</v>
      </c>
      <c r="AW53" s="9"/>
    </row>
    <row r="54" spans="1:49" x14ac:dyDescent="0.3">
      <c r="A54" s="10" t="s">
        <v>17</v>
      </c>
      <c r="B54" s="10"/>
      <c r="C54" s="11">
        <f>(ABS(C52-C53)/-C53)*100%</f>
        <v>0.28829043024294815</v>
      </c>
      <c r="D54" s="11"/>
      <c r="U54" s="3">
        <v>0.63332219999999995</v>
      </c>
      <c r="V54" s="3">
        <v>1.0469920000000001E-2</v>
      </c>
      <c r="W54" s="3"/>
      <c r="X54" s="3"/>
      <c r="Z54" s="6" t="s">
        <v>17</v>
      </c>
      <c r="AA54" s="7"/>
      <c r="AB54" s="8">
        <f>(ABS(AB52-AB53)/-AB53)*100%</f>
        <v>4.7414991349013828E-2</v>
      </c>
      <c r="AC54" s="9"/>
      <c r="AE54" s="4" t="s">
        <v>18</v>
      </c>
      <c r="AF54" s="5"/>
      <c r="AG54" s="4">
        <f>(SUM(AH36:AH49))/8</f>
        <v>-4.8927303750000002</v>
      </c>
      <c r="AH54" s="5"/>
      <c r="AO54" s="6" t="s">
        <v>16</v>
      </c>
      <c r="AP54" s="7"/>
      <c r="AQ54" s="6">
        <f>-9.81*SIN((PI()*(29.17))/180)</f>
        <v>-4.7814188325829319</v>
      </c>
      <c r="AR54" s="7"/>
    </row>
    <row r="55" spans="1:49" x14ac:dyDescent="0.3">
      <c r="AE55" s="6" t="s">
        <v>16</v>
      </c>
      <c r="AF55" s="7"/>
      <c r="AG55" s="6">
        <f>-9.81*SIN((PI()*(29.17))/180)</f>
        <v>-4.7814188325829319</v>
      </c>
      <c r="AH55" s="7"/>
      <c r="AO55" s="6" t="s">
        <v>17</v>
      </c>
      <c r="AP55" s="7"/>
      <c r="AQ55" s="8">
        <f>(ABS(AQ53-AQ54)/-AQ54)*100%</f>
        <v>9.6645641931233858E-2</v>
      </c>
      <c r="AR55" s="9"/>
    </row>
    <row r="56" spans="1:49" x14ac:dyDescent="0.3">
      <c r="U56" s="4" t="s">
        <v>18</v>
      </c>
      <c r="V56" s="5"/>
      <c r="W56" s="4">
        <f>(SUM(X37:X51))/11</f>
        <v>-4.9659913636363644</v>
      </c>
      <c r="X56" s="5"/>
      <c r="AE56" s="6" t="s">
        <v>17</v>
      </c>
      <c r="AF56" s="7"/>
      <c r="AG56" s="8">
        <f>(ABS(AG54-AG55)/-AG55)*100%</f>
        <v>2.3280023422867058E-2</v>
      </c>
      <c r="AH56" s="9"/>
    </row>
    <row r="57" spans="1:49" x14ac:dyDescent="0.3">
      <c r="U57" s="6" t="s">
        <v>16</v>
      </c>
      <c r="V57" s="7"/>
      <c r="W57" s="6">
        <f>-9.81*SIN((PI()*(29.17))/180)</f>
        <v>-4.7814188325829319</v>
      </c>
      <c r="X57" s="7"/>
    </row>
    <row r="58" spans="1:49" x14ac:dyDescent="0.3">
      <c r="U58" s="6" t="s">
        <v>17</v>
      </c>
      <c r="V58" s="7"/>
      <c r="W58" s="8">
        <f>(ABS(W56-W57)/-W57)*100%</f>
        <v>3.8602042095886857E-2</v>
      </c>
      <c r="X58" s="9"/>
    </row>
  </sheetData>
  <mergeCells count="220">
    <mergeCell ref="A22:B22"/>
    <mergeCell ref="A23:B23"/>
    <mergeCell ref="P22:Q22"/>
    <mergeCell ref="R22:S22"/>
    <mergeCell ref="P23:Q23"/>
    <mergeCell ref="R23:S23"/>
    <mergeCell ref="A1:D1"/>
    <mergeCell ref="F1:I1"/>
    <mergeCell ref="K1:N1"/>
    <mergeCell ref="P1:S1"/>
    <mergeCell ref="C22:D22"/>
    <mergeCell ref="C23:D23"/>
    <mergeCell ref="C24:D24"/>
    <mergeCell ref="C25:D25"/>
    <mergeCell ref="C26:D26"/>
    <mergeCell ref="AE1:AH1"/>
    <mergeCell ref="AJ1:AM1"/>
    <mergeCell ref="AO1:AR1"/>
    <mergeCell ref="AT1:AW1"/>
    <mergeCell ref="U1:X1"/>
    <mergeCell ref="Z1:AC1"/>
    <mergeCell ref="H23:I23"/>
    <mergeCell ref="F23:G23"/>
    <mergeCell ref="A28:B28"/>
    <mergeCell ref="A29:B29"/>
    <mergeCell ref="C28:D28"/>
    <mergeCell ref="C29:D29"/>
    <mergeCell ref="A24:B24"/>
    <mergeCell ref="A25:B25"/>
    <mergeCell ref="A26:B26"/>
    <mergeCell ref="K26:L26"/>
    <mergeCell ref="M26:N26"/>
    <mergeCell ref="K28:L28"/>
    <mergeCell ref="M28:N28"/>
    <mergeCell ref="K29:L29"/>
    <mergeCell ref="M29:N29"/>
    <mergeCell ref="F29:G29"/>
    <mergeCell ref="H29:I29"/>
    <mergeCell ref="K22:L22"/>
    <mergeCell ref="M22:N22"/>
    <mergeCell ref="K23:L23"/>
    <mergeCell ref="M23:N23"/>
    <mergeCell ref="K24:L24"/>
    <mergeCell ref="M24:N24"/>
    <mergeCell ref="K25:L25"/>
    <mergeCell ref="M25:N25"/>
    <mergeCell ref="F25:G25"/>
    <mergeCell ref="H25:I25"/>
    <mergeCell ref="F26:G26"/>
    <mergeCell ref="H26:I26"/>
    <mergeCell ref="F28:G28"/>
    <mergeCell ref="H28:I28"/>
    <mergeCell ref="H24:I24"/>
    <mergeCell ref="F24:G24"/>
    <mergeCell ref="P28:Q28"/>
    <mergeCell ref="R28:S28"/>
    <mergeCell ref="P29:Q29"/>
    <mergeCell ref="R29:S29"/>
    <mergeCell ref="U24:V24"/>
    <mergeCell ref="W24:X24"/>
    <mergeCell ref="U25:V25"/>
    <mergeCell ref="W25:X25"/>
    <mergeCell ref="U26:V26"/>
    <mergeCell ref="W26:X26"/>
    <mergeCell ref="P24:Q24"/>
    <mergeCell ref="R24:S24"/>
    <mergeCell ref="P25:Q25"/>
    <mergeCell ref="R25:S25"/>
    <mergeCell ref="P26:Q26"/>
    <mergeCell ref="R26:S26"/>
    <mergeCell ref="Z27:AA27"/>
    <mergeCell ref="AB27:AC27"/>
    <mergeCell ref="Z29:AA29"/>
    <mergeCell ref="AB29:AC29"/>
    <mergeCell ref="Z30:AA30"/>
    <mergeCell ref="AB30:AC30"/>
    <mergeCell ref="U31:V31"/>
    <mergeCell ref="W31:X31"/>
    <mergeCell ref="Z23:AA23"/>
    <mergeCell ref="AB23:AC23"/>
    <mergeCell ref="Z24:AA24"/>
    <mergeCell ref="AB24:AC24"/>
    <mergeCell ref="Z25:AA25"/>
    <mergeCell ref="AB25:AC25"/>
    <mergeCell ref="Z26:AA26"/>
    <mergeCell ref="AB26:AC26"/>
    <mergeCell ref="U27:V27"/>
    <mergeCell ref="W27:X27"/>
    <mergeCell ref="U28:V28"/>
    <mergeCell ref="W28:X28"/>
    <mergeCell ref="U30:V30"/>
    <mergeCell ref="W30:X30"/>
    <mergeCell ref="AE26:AF26"/>
    <mergeCell ref="AG26:AH26"/>
    <mergeCell ref="AE27:AF27"/>
    <mergeCell ref="AG27:AH27"/>
    <mergeCell ref="AE29:AF29"/>
    <mergeCell ref="AG29:AH29"/>
    <mergeCell ref="AE23:AF23"/>
    <mergeCell ref="AG23:AH23"/>
    <mergeCell ref="AE24:AF24"/>
    <mergeCell ref="AG24:AH24"/>
    <mergeCell ref="AE25:AF25"/>
    <mergeCell ref="AG25:AH25"/>
    <mergeCell ref="AO23:AP23"/>
    <mergeCell ref="AQ23:AR23"/>
    <mergeCell ref="AO24:AP24"/>
    <mergeCell ref="AQ24:AR24"/>
    <mergeCell ref="AO25:AP25"/>
    <mergeCell ref="AQ25:AR25"/>
    <mergeCell ref="AJ25:AK25"/>
    <mergeCell ref="AL25:AM25"/>
    <mergeCell ref="AJ27:AK27"/>
    <mergeCell ref="AL27:AM27"/>
    <mergeCell ref="AJ26:AK26"/>
    <mergeCell ref="AL26:AM26"/>
    <mergeCell ref="AJ23:AK23"/>
    <mergeCell ref="AL23:AM23"/>
    <mergeCell ref="AJ24:AK24"/>
    <mergeCell ref="AL24:AM24"/>
    <mergeCell ref="A31:D31"/>
    <mergeCell ref="F31:I31"/>
    <mergeCell ref="K31:N31"/>
    <mergeCell ref="P31:S31"/>
    <mergeCell ref="U33:X33"/>
    <mergeCell ref="Z32:AC32"/>
    <mergeCell ref="AT27:AU27"/>
    <mergeCell ref="AV27:AW27"/>
    <mergeCell ref="AT29:AU29"/>
    <mergeCell ref="AV29:AW29"/>
    <mergeCell ref="AT30:AU30"/>
    <mergeCell ref="AV30:AW30"/>
    <mergeCell ref="AO30:AP30"/>
    <mergeCell ref="AQ30:AR30"/>
    <mergeCell ref="AO27:AP27"/>
    <mergeCell ref="AQ27:AR27"/>
    <mergeCell ref="AO29:AP29"/>
    <mergeCell ref="AQ29:AR29"/>
    <mergeCell ref="AJ29:AK29"/>
    <mergeCell ref="AL29:AM29"/>
    <mergeCell ref="AJ30:AK30"/>
    <mergeCell ref="AL30:AM30"/>
    <mergeCell ref="AE30:AF30"/>
    <mergeCell ref="AG30:AH30"/>
    <mergeCell ref="A53:B53"/>
    <mergeCell ref="C53:D53"/>
    <mergeCell ref="A54:B54"/>
    <mergeCell ref="C54:D54"/>
    <mergeCell ref="F48:G48"/>
    <mergeCell ref="H48:I48"/>
    <mergeCell ref="F49:G49"/>
    <mergeCell ref="H49:I49"/>
    <mergeCell ref="F50:G50"/>
    <mergeCell ref="H50:I50"/>
    <mergeCell ref="A52:B52"/>
    <mergeCell ref="C52:D52"/>
    <mergeCell ref="U56:V56"/>
    <mergeCell ref="W56:X56"/>
    <mergeCell ref="U57:V57"/>
    <mergeCell ref="W57:X57"/>
    <mergeCell ref="U58:V58"/>
    <mergeCell ref="W58:X58"/>
    <mergeCell ref="K53:L53"/>
    <mergeCell ref="M53:N53"/>
    <mergeCell ref="P50:Q50"/>
    <mergeCell ref="R50:S50"/>
    <mergeCell ref="P51:Q51"/>
    <mergeCell ref="R51:S51"/>
    <mergeCell ref="P52:Q52"/>
    <mergeCell ref="R52:S52"/>
    <mergeCell ref="K51:L51"/>
    <mergeCell ref="M51:N51"/>
    <mergeCell ref="K52:L52"/>
    <mergeCell ref="M52:N52"/>
    <mergeCell ref="AE54:AF54"/>
    <mergeCell ref="AG54:AH54"/>
    <mergeCell ref="AE55:AF55"/>
    <mergeCell ref="AG55:AH55"/>
    <mergeCell ref="AE56:AF56"/>
    <mergeCell ref="AG56:AH56"/>
    <mergeCell ref="Z52:AA52"/>
    <mergeCell ref="AB52:AC52"/>
    <mergeCell ref="Z53:AA53"/>
    <mergeCell ref="AB53:AC53"/>
    <mergeCell ref="Z54:AA54"/>
    <mergeCell ref="AB54:AC54"/>
    <mergeCell ref="AO54:AP54"/>
    <mergeCell ref="AQ54:AR54"/>
    <mergeCell ref="AO55:AP55"/>
    <mergeCell ref="AQ55:AR55"/>
    <mergeCell ref="AJ50:AK50"/>
    <mergeCell ref="AL50:AM50"/>
    <mergeCell ref="AJ51:AK51"/>
    <mergeCell ref="AL51:AM51"/>
    <mergeCell ref="AJ52:AK52"/>
    <mergeCell ref="AL52:AM52"/>
    <mergeCell ref="H22:I22"/>
    <mergeCell ref="F22:G22"/>
    <mergeCell ref="AT51:AU51"/>
    <mergeCell ref="AV51:AW51"/>
    <mergeCell ref="AT52:AU52"/>
    <mergeCell ref="AV52:AW52"/>
    <mergeCell ref="AT53:AU53"/>
    <mergeCell ref="AV53:AW53"/>
    <mergeCell ref="AO53:AP53"/>
    <mergeCell ref="AQ53:AR53"/>
    <mergeCell ref="AE32:AH32"/>
    <mergeCell ref="AJ32:AM32"/>
    <mergeCell ref="AO32:AR32"/>
    <mergeCell ref="AT32:AW32"/>
    <mergeCell ref="AT23:AU23"/>
    <mergeCell ref="AV23:AW23"/>
    <mergeCell ref="AT24:AU24"/>
    <mergeCell ref="AV24:AW24"/>
    <mergeCell ref="AT25:AU25"/>
    <mergeCell ref="AV25:AW25"/>
    <mergeCell ref="AT26:AU26"/>
    <mergeCell ref="AV26:AW26"/>
    <mergeCell ref="AO26:AP26"/>
    <mergeCell ref="AQ26:AR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 Bonilla Mitrotti</dc:creator>
  <cp:lastModifiedBy>Ariel Cardenas</cp:lastModifiedBy>
  <dcterms:created xsi:type="dcterms:W3CDTF">2023-09-18T16:30:17Z</dcterms:created>
  <dcterms:modified xsi:type="dcterms:W3CDTF">2023-09-23T14:41:17Z</dcterms:modified>
</cp:coreProperties>
</file>