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riel\Carrera\II Semestre\Fundamentos de Mecanica\"/>
    </mc:Choice>
  </mc:AlternateContent>
  <xr:revisionPtr revIDLastSave="0" documentId="8_{352123CC-DC6F-4479-9892-1E0FEEBC40AE}" xr6:coauthVersionLast="47" xr6:coauthVersionMax="47" xr10:uidLastSave="{00000000-0000-0000-0000-000000000000}"/>
  <bookViews>
    <workbookView xWindow="-108" yWindow="-108" windowWidth="23256" windowHeight="12456" xr2:uid="{9470FB43-EED7-43A9-8FD7-0330F3D3E38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8" i="4"/>
  <c r="E29" i="4"/>
  <c r="E30" i="4"/>
  <c r="E31" i="4"/>
  <c r="E32" i="4"/>
  <c r="E33" i="4"/>
  <c r="E26" i="4"/>
  <c r="E37" i="4"/>
  <c r="E39" i="4" s="1"/>
  <c r="E20" i="4"/>
  <c r="E17" i="4"/>
  <c r="E16" i="4"/>
  <c r="B33" i="4"/>
  <c r="B35" i="4" s="1"/>
  <c r="B25" i="4"/>
  <c r="B26" i="4"/>
  <c r="B27" i="4"/>
  <c r="B28" i="4"/>
  <c r="B29" i="4"/>
  <c r="B24" i="4"/>
  <c r="B18" i="4"/>
  <c r="B15" i="4"/>
  <c r="B14" i="4"/>
  <c r="E49" i="3"/>
  <c r="E47" i="3"/>
  <c r="E32" i="3"/>
  <c r="E33" i="3"/>
  <c r="E34" i="3"/>
  <c r="E35" i="3"/>
  <c r="E36" i="3"/>
  <c r="E37" i="3"/>
  <c r="E38" i="3"/>
  <c r="E39" i="3"/>
  <c r="E40" i="3"/>
  <c r="E41" i="3"/>
  <c r="E42" i="3"/>
  <c r="E43" i="3"/>
  <c r="E31" i="3"/>
  <c r="E22" i="3"/>
  <c r="E21" i="3"/>
  <c r="E25" i="3" s="1"/>
  <c r="B37" i="3"/>
  <c r="B35" i="3"/>
  <c r="B19" i="3"/>
  <c r="B26" i="3"/>
  <c r="B27" i="3"/>
  <c r="B28" i="3"/>
  <c r="B29" i="3"/>
  <c r="B30" i="3"/>
  <c r="B31" i="3"/>
  <c r="B25" i="3"/>
  <c r="B16" i="3"/>
  <c r="B15" i="3"/>
  <c r="E41" i="2"/>
  <c r="E43" i="2" s="1"/>
  <c r="E29" i="2"/>
  <c r="E30" i="2"/>
  <c r="E31" i="2"/>
  <c r="E32" i="2"/>
  <c r="E33" i="2"/>
  <c r="E34" i="2"/>
  <c r="E35" i="2"/>
  <c r="E36" i="2"/>
  <c r="E37" i="2"/>
  <c r="E28" i="2"/>
  <c r="E19" i="2"/>
  <c r="E18" i="2"/>
  <c r="E22" i="2" s="1"/>
  <c r="B38" i="2"/>
  <c r="B36" i="2"/>
  <c r="B20" i="2"/>
  <c r="B27" i="2"/>
  <c r="B28" i="2"/>
  <c r="B29" i="2"/>
  <c r="B30" i="2"/>
  <c r="B31" i="2"/>
  <c r="B32" i="2"/>
  <c r="B26" i="2"/>
  <c r="B17" i="2"/>
  <c r="B16" i="2"/>
  <c r="E48" i="1"/>
  <c r="E46" i="1"/>
  <c r="E32" i="1"/>
  <c r="E33" i="1"/>
  <c r="E34" i="1"/>
  <c r="E35" i="1"/>
  <c r="E36" i="1"/>
  <c r="E37" i="1"/>
  <c r="E38" i="1"/>
  <c r="E39" i="1"/>
  <c r="E40" i="1"/>
  <c r="E41" i="1"/>
  <c r="E42" i="1"/>
  <c r="E31" i="1"/>
  <c r="E22" i="1"/>
  <c r="E21" i="1"/>
  <c r="E25" i="1" s="1"/>
  <c r="B45" i="1"/>
  <c r="B47" i="1" s="1"/>
  <c r="B32" i="1"/>
  <c r="B33" i="1"/>
  <c r="B34" i="1"/>
  <c r="B35" i="1"/>
  <c r="B36" i="1"/>
  <c r="B37" i="1"/>
  <c r="B38" i="1"/>
  <c r="B39" i="1"/>
  <c r="B40" i="1"/>
  <c r="B41" i="1"/>
  <c r="B31" i="1"/>
  <c r="B22" i="1"/>
  <c r="B21" i="1"/>
  <c r="B25" i="1" s="1"/>
  <c r="E47" i="5"/>
  <c r="E49" i="5" s="1"/>
  <c r="E33" i="5"/>
  <c r="E34" i="5"/>
  <c r="E35" i="5"/>
  <c r="E36" i="5"/>
  <c r="E37" i="5"/>
  <c r="E38" i="5"/>
  <c r="E39" i="5"/>
  <c r="E40" i="5"/>
  <c r="E41" i="5"/>
  <c r="E42" i="5"/>
  <c r="E43" i="5"/>
  <c r="E32" i="5"/>
  <c r="E26" i="5"/>
  <c r="E23" i="5"/>
  <c r="E22" i="5"/>
  <c r="B47" i="5"/>
  <c r="B45" i="5"/>
  <c r="B33" i="5"/>
  <c r="B34" i="5"/>
  <c r="B35" i="5"/>
  <c r="B36" i="5"/>
  <c r="B37" i="5"/>
  <c r="B38" i="5"/>
  <c r="B39" i="5"/>
  <c r="B40" i="5"/>
  <c r="B41" i="5"/>
  <c r="B32" i="5"/>
  <c r="B26" i="5"/>
  <c r="B23" i="5" l="1"/>
  <c r="B22" i="5"/>
</calcChain>
</file>

<file path=xl/sharedStrings.xml><?xml version="1.0" encoding="utf-8"?>
<sst xmlns="http://schemas.openxmlformats.org/spreadsheetml/2006/main" count="150" uniqueCount="27">
  <si>
    <t>t</t>
  </si>
  <si>
    <t>ax</t>
  </si>
  <si>
    <t>44.9 Subida 1</t>
  </si>
  <si>
    <t>44.9 Bajada 1</t>
  </si>
  <si>
    <t>44.9 Subida 2</t>
  </si>
  <si>
    <t>44.9 Bajada 2</t>
  </si>
  <si>
    <t>44.9 Subida 3</t>
  </si>
  <si>
    <t>44.9 Bajada 3</t>
  </si>
  <si>
    <t>44.9 Subida 4</t>
  </si>
  <si>
    <t>44.9 Bajada 4</t>
  </si>
  <si>
    <t>44.9 Subida 5</t>
  </si>
  <si>
    <t>44.9 Bajada 5</t>
  </si>
  <si>
    <t>Promedio</t>
  </si>
  <si>
    <t>Desviacion estandar</t>
  </si>
  <si>
    <t>Intervalo de desviacion</t>
  </si>
  <si>
    <t>[-6.678 ; -4.328]</t>
  </si>
  <si>
    <t>Aceleración teórica</t>
  </si>
  <si>
    <t>E%</t>
  </si>
  <si>
    <t>[-7,73 ; -5,47]</t>
  </si>
  <si>
    <t>[-7,91 ; -5.71]</t>
  </si>
  <si>
    <t>[-7,94 ; -5.26]</t>
  </si>
  <si>
    <t>[-7,91 ; -6,87]</t>
  </si>
  <si>
    <t>[-7,88 ; -6,74]</t>
  </si>
  <si>
    <t>[-7,40 ; -5,18]</t>
  </si>
  <si>
    <t>[-8,89 ; -4.67]</t>
  </si>
  <si>
    <t>[-7,90 ; -6,18]</t>
  </si>
  <si>
    <t>[-6,97 ; -5,63]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</si>
</sst>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 applyAlignment="1">
      <alignment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F36E-94EF-4617-99C2-6D14580A748B}">
  <dimension ref="A1:E48"/>
  <sheetViews>
    <sheetView tabSelected="1" topLeftCell="A4" workbookViewId="0">
      <selection activeCell="D51" sqref="D51"/>
    </sheetView>
  </sheetViews>
  <sheetFormatPr defaultColWidth="11.5546875" defaultRowHeight="14.4" x14ac:dyDescent="0.3"/>
  <cols>
    <col min="2" max="2" width="14.5546875" customWidth="1"/>
    <col min="5" max="5" width="12.109375" customWidth="1"/>
  </cols>
  <sheetData>
    <row r="1" spans="1:5" x14ac:dyDescent="0.3">
      <c r="A1" s="8" t="s">
        <v>2</v>
      </c>
      <c r="B1" s="8"/>
      <c r="D1" s="8" t="s">
        <v>3</v>
      </c>
      <c r="E1" s="8"/>
    </row>
    <row r="2" spans="1:5" x14ac:dyDescent="0.3">
      <c r="A2" s="5" t="s">
        <v>0</v>
      </c>
      <c r="B2" s="5" t="s">
        <v>1</v>
      </c>
      <c r="D2" s="2" t="s">
        <v>0</v>
      </c>
      <c r="E2" s="2" t="s">
        <v>1</v>
      </c>
    </row>
    <row r="3" spans="1:5" x14ac:dyDescent="0.3">
      <c r="A3" s="5">
        <v>0</v>
      </c>
      <c r="B3" s="5"/>
      <c r="D3" s="3">
        <v>0</v>
      </c>
      <c r="E3" s="2"/>
    </row>
    <row r="4" spans="1:5" x14ac:dyDescent="0.3">
      <c r="A4" s="5">
        <v>3.332222E-2</v>
      </c>
      <c r="B4" s="5"/>
      <c r="C4" s="1"/>
      <c r="D4" s="3">
        <v>3.3344440000000003E-2</v>
      </c>
      <c r="E4" s="2"/>
    </row>
    <row r="5" spans="1:5" x14ac:dyDescent="0.3">
      <c r="A5" s="5">
        <v>6.6655560000000003E-2</v>
      </c>
      <c r="B5" s="5">
        <v>-5.6526569999999996</v>
      </c>
      <c r="C5" s="1"/>
      <c r="D5" s="3">
        <v>6.6666669999999997E-2</v>
      </c>
      <c r="E5" s="3">
        <v>-7.7892469999999996</v>
      </c>
    </row>
    <row r="6" spans="1:5" x14ac:dyDescent="0.3">
      <c r="A6" s="5">
        <v>0.1</v>
      </c>
      <c r="B6" s="5">
        <v>-7.3507850000000001</v>
      </c>
      <c r="C6" s="1"/>
      <c r="D6" s="3">
        <v>0.10001110000000001</v>
      </c>
      <c r="E6" s="3">
        <v>-7.5230399999999999</v>
      </c>
    </row>
    <row r="7" spans="1:5" x14ac:dyDescent="0.3">
      <c r="A7" s="5">
        <v>0.1333222</v>
      </c>
      <c r="B7" s="5">
        <v>-4.7111929999999997</v>
      </c>
      <c r="C7" s="1"/>
      <c r="D7" s="3">
        <v>0.13333329999999999</v>
      </c>
      <c r="E7" s="3">
        <v>-7.1921619999999997</v>
      </c>
    </row>
    <row r="8" spans="1:5" x14ac:dyDescent="0.3">
      <c r="A8" s="5">
        <v>0.16665559999999999</v>
      </c>
      <c r="B8" s="5">
        <v>-6.3686249999999998</v>
      </c>
      <c r="C8" s="1"/>
      <c r="D8" s="3">
        <v>0.1666667</v>
      </c>
      <c r="E8" s="3">
        <v>-6.6685400000000001</v>
      </c>
    </row>
    <row r="9" spans="1:5" x14ac:dyDescent="0.3">
      <c r="A9" s="5">
        <v>0.1999889</v>
      </c>
      <c r="B9" s="5">
        <v>-7.8730180000000001</v>
      </c>
      <c r="C9" s="1"/>
      <c r="D9" s="3">
        <v>0.2</v>
      </c>
      <c r="E9" s="3">
        <v>-7.4428520000000002</v>
      </c>
    </row>
    <row r="10" spans="1:5" x14ac:dyDescent="0.3">
      <c r="A10" s="5">
        <v>0.2333556</v>
      </c>
      <c r="B10" s="5">
        <v>-7.0912280000000001</v>
      </c>
      <c r="C10" s="1"/>
      <c r="D10" s="3">
        <v>0.23334440000000001</v>
      </c>
      <c r="E10" s="3">
        <v>-7.7671299999999999</v>
      </c>
    </row>
    <row r="11" spans="1:5" x14ac:dyDescent="0.3">
      <c r="A11" s="5">
        <v>0.26665559999999999</v>
      </c>
      <c r="B11" s="5">
        <v>-5.928642</v>
      </c>
      <c r="C11" s="1"/>
      <c r="D11" s="3">
        <v>0.26666669999999998</v>
      </c>
      <c r="E11" s="3">
        <v>-6.8878240000000002</v>
      </c>
    </row>
    <row r="12" spans="1:5" x14ac:dyDescent="0.3">
      <c r="A12" s="5">
        <v>0.2999889</v>
      </c>
      <c r="B12" s="5">
        <v>-6.7024609999999996</v>
      </c>
      <c r="C12" s="1"/>
      <c r="D12" s="3">
        <v>0.3</v>
      </c>
      <c r="E12" s="3">
        <v>-6.737965</v>
      </c>
    </row>
    <row r="13" spans="1:5" x14ac:dyDescent="0.3">
      <c r="A13" s="5">
        <v>0.33332220000000001</v>
      </c>
      <c r="B13" s="5">
        <v>-7.3731470000000003</v>
      </c>
      <c r="C13" s="1"/>
      <c r="D13" s="3">
        <v>0.3333333</v>
      </c>
      <c r="E13" s="3">
        <v>-7.4378549999999999</v>
      </c>
    </row>
    <row r="14" spans="1:5" x14ac:dyDescent="0.3">
      <c r="A14" s="5">
        <v>0.36665560000000003</v>
      </c>
      <c r="B14" s="5">
        <v>-7.190442</v>
      </c>
      <c r="C14" s="1"/>
      <c r="D14" s="3">
        <v>0.36666670000000001</v>
      </c>
      <c r="E14" s="3">
        <v>-5.6837530000000003</v>
      </c>
    </row>
    <row r="15" spans="1:5" x14ac:dyDescent="0.3">
      <c r="A15" s="5">
        <v>0.39998889999999998</v>
      </c>
      <c r="B15" s="5">
        <v>-8.6784020000000002</v>
      </c>
      <c r="C15" s="1"/>
      <c r="D15" s="3">
        <v>0.4</v>
      </c>
      <c r="E15" s="3">
        <v>-4.158747</v>
      </c>
    </row>
    <row r="16" spans="1:5" x14ac:dyDescent="0.3">
      <c r="A16" s="5">
        <v>0.43335560000000001</v>
      </c>
      <c r="B16" s="5"/>
      <c r="C16" s="1"/>
      <c r="D16" s="3">
        <v>0.43333329999999998</v>
      </c>
      <c r="E16" s="3">
        <v>-3.8824149999999999</v>
      </c>
    </row>
    <row r="17" spans="1:5" x14ac:dyDescent="0.3">
      <c r="A17" s="5">
        <v>0.4666556</v>
      </c>
      <c r="B17" s="5"/>
      <c r="D17" s="3">
        <v>0.46666669999999999</v>
      </c>
      <c r="E17" s="2"/>
    </row>
    <row r="18" spans="1:5" x14ac:dyDescent="0.3">
      <c r="D18" s="3">
        <v>0.5</v>
      </c>
      <c r="E18" s="2"/>
    </row>
    <row r="21" spans="1:5" x14ac:dyDescent="0.3">
      <c r="A21" s="4" t="s">
        <v>12</v>
      </c>
      <c r="B21" s="4">
        <f>AVERAGE(B5:B15)</f>
        <v>-6.8109636363636383</v>
      </c>
      <c r="D21" s="4" t="s">
        <v>12</v>
      </c>
      <c r="E21" s="4">
        <f>AVERAGE(E5:E16)</f>
        <v>-6.5976275000000006</v>
      </c>
    </row>
    <row r="22" spans="1:5" ht="28.8" x14ac:dyDescent="0.3">
      <c r="A22" s="6" t="s">
        <v>13</v>
      </c>
      <c r="B22" s="4">
        <f>_xlfn.STDEV.S(B5:B15)</f>
        <v>1.1037179641906829</v>
      </c>
      <c r="D22" s="6" t="s">
        <v>13</v>
      </c>
      <c r="E22" s="4">
        <f>_xlfn.STDEV.S(E5:E16)</f>
        <v>1.3376560308190033</v>
      </c>
    </row>
    <row r="23" spans="1:5" ht="28.8" x14ac:dyDescent="0.3">
      <c r="A23" s="6" t="s">
        <v>14</v>
      </c>
      <c r="B23" s="4" t="s">
        <v>19</v>
      </c>
      <c r="D23" s="6" t="s">
        <v>14</v>
      </c>
      <c r="E23" s="4" t="s">
        <v>20</v>
      </c>
    </row>
    <row r="24" spans="1:5" ht="28.8" x14ac:dyDescent="0.3">
      <c r="A24" s="6" t="s">
        <v>16</v>
      </c>
      <c r="B24" s="4">
        <v>-6.9180000000000001</v>
      </c>
      <c r="D24" s="6" t="s">
        <v>16</v>
      </c>
      <c r="E24" s="4">
        <v>-6.9180000000000001</v>
      </c>
    </row>
    <row r="25" spans="1:5" x14ac:dyDescent="0.3">
      <c r="A25" s="6" t="s">
        <v>17</v>
      </c>
      <c r="B25" s="7">
        <f>((B21-B24)/-B24)</f>
        <v>1.5472154327314516E-2</v>
      </c>
      <c r="D25" s="6" t="s">
        <v>17</v>
      </c>
      <c r="E25" s="7">
        <f>((E21-E24)/-E24)</f>
        <v>4.6309988435964081E-2</v>
      </c>
    </row>
    <row r="27" spans="1:5" x14ac:dyDescent="0.3">
      <c r="A27" s="8" t="s">
        <v>2</v>
      </c>
      <c r="B27" s="8"/>
      <c r="D27" s="9" t="s">
        <v>3</v>
      </c>
      <c r="E27" s="9"/>
    </row>
    <row r="28" spans="1:5" x14ac:dyDescent="0.3">
      <c r="A28" s="5" t="s">
        <v>0</v>
      </c>
      <c r="B28" s="5" t="s">
        <v>1</v>
      </c>
      <c r="D28" s="5" t="s">
        <v>0</v>
      </c>
      <c r="E28" s="5" t="s">
        <v>1</v>
      </c>
    </row>
    <row r="29" spans="1:5" x14ac:dyDescent="0.3">
      <c r="A29" s="5">
        <v>0</v>
      </c>
      <c r="B29" s="5"/>
      <c r="D29" s="5">
        <v>0</v>
      </c>
      <c r="E29" s="5"/>
    </row>
    <row r="30" spans="1:5" x14ac:dyDescent="0.3">
      <c r="A30" s="5">
        <v>3.332222E-2</v>
      </c>
      <c r="B30" s="5"/>
      <c r="D30" s="5">
        <v>3.3344440000000003E-2</v>
      </c>
      <c r="E30" s="5"/>
    </row>
    <row r="31" spans="1:5" x14ac:dyDescent="0.3">
      <c r="A31" s="5">
        <v>6.6655560000000003E-2</v>
      </c>
      <c r="B31" s="5" t="str">
        <f>IF(AND(B5&gt;=-7.91,B5&lt;=-5.71),B5,"0")</f>
        <v>0</v>
      </c>
      <c r="D31" s="5">
        <v>6.6666669999999997E-2</v>
      </c>
      <c r="E31" s="5">
        <f>IF(AND(E5&gt;=-7.94,E5&lt;=-5.26),E5,"0")</f>
        <v>-7.7892469999999996</v>
      </c>
    </row>
    <row r="32" spans="1:5" x14ac:dyDescent="0.3">
      <c r="A32" s="5">
        <v>0.1</v>
      </c>
      <c r="B32" s="5">
        <f t="shared" ref="B32:B41" si="0">IF(AND(B6&gt;=-7.91,B6&lt;=-5.71),B6,"0")</f>
        <v>-7.3507850000000001</v>
      </c>
      <c r="D32" s="5">
        <v>0.10001110000000001</v>
      </c>
      <c r="E32" s="5">
        <f t="shared" ref="E32:E42" si="1">IF(AND(E6&gt;=-7.94,E6&lt;=-5.26),E6,"0")</f>
        <v>-7.5230399999999999</v>
      </c>
    </row>
    <row r="33" spans="1:5" x14ac:dyDescent="0.3">
      <c r="A33" s="5">
        <v>0.1333222</v>
      </c>
      <c r="B33" s="5" t="str">
        <f t="shared" si="0"/>
        <v>0</v>
      </c>
      <c r="D33" s="5">
        <v>0.13333329999999999</v>
      </c>
      <c r="E33" s="5">
        <f t="shared" si="1"/>
        <v>-7.1921619999999997</v>
      </c>
    </row>
    <row r="34" spans="1:5" x14ac:dyDescent="0.3">
      <c r="A34" s="5">
        <v>0.16665559999999999</v>
      </c>
      <c r="B34" s="5">
        <f t="shared" si="0"/>
        <v>-6.3686249999999998</v>
      </c>
      <c r="D34" s="5">
        <v>0.1666667</v>
      </c>
      <c r="E34" s="5">
        <f t="shared" si="1"/>
        <v>-6.6685400000000001</v>
      </c>
    </row>
    <row r="35" spans="1:5" x14ac:dyDescent="0.3">
      <c r="A35" s="5">
        <v>0.1999889</v>
      </c>
      <c r="B35" s="5">
        <f t="shared" si="0"/>
        <v>-7.8730180000000001</v>
      </c>
      <c r="D35" s="5">
        <v>0.2</v>
      </c>
      <c r="E35" s="5">
        <f t="shared" si="1"/>
        <v>-7.4428520000000002</v>
      </c>
    </row>
    <row r="36" spans="1:5" x14ac:dyDescent="0.3">
      <c r="A36" s="5">
        <v>0.2333556</v>
      </c>
      <c r="B36" s="5">
        <f t="shared" si="0"/>
        <v>-7.0912280000000001</v>
      </c>
      <c r="D36" s="5">
        <v>0.23334440000000001</v>
      </c>
      <c r="E36" s="5">
        <f t="shared" si="1"/>
        <v>-7.7671299999999999</v>
      </c>
    </row>
    <row r="37" spans="1:5" x14ac:dyDescent="0.3">
      <c r="A37" s="5">
        <v>0.26665559999999999</v>
      </c>
      <c r="B37" s="5">
        <f t="shared" si="0"/>
        <v>-5.928642</v>
      </c>
      <c r="D37" s="5">
        <v>0.26666669999999998</v>
      </c>
      <c r="E37" s="5">
        <f t="shared" si="1"/>
        <v>-6.8878240000000002</v>
      </c>
    </row>
    <row r="38" spans="1:5" x14ac:dyDescent="0.3">
      <c r="A38" s="5">
        <v>0.2999889</v>
      </c>
      <c r="B38" s="5">
        <f t="shared" si="0"/>
        <v>-6.7024609999999996</v>
      </c>
      <c r="D38" s="5">
        <v>0.3</v>
      </c>
      <c r="E38" s="5">
        <f t="shared" si="1"/>
        <v>-6.737965</v>
      </c>
    </row>
    <row r="39" spans="1:5" x14ac:dyDescent="0.3">
      <c r="A39" s="5">
        <v>0.33332220000000001</v>
      </c>
      <c r="B39" s="5">
        <f t="shared" si="0"/>
        <v>-7.3731470000000003</v>
      </c>
      <c r="D39" s="5">
        <v>0.3333333</v>
      </c>
      <c r="E39" s="5">
        <f t="shared" si="1"/>
        <v>-7.4378549999999999</v>
      </c>
    </row>
    <row r="40" spans="1:5" x14ac:dyDescent="0.3">
      <c r="A40" s="5">
        <v>0.36665560000000003</v>
      </c>
      <c r="B40" s="5">
        <f t="shared" si="0"/>
        <v>-7.190442</v>
      </c>
      <c r="D40" s="5">
        <v>0.36666670000000001</v>
      </c>
      <c r="E40" s="5">
        <f t="shared" si="1"/>
        <v>-5.6837530000000003</v>
      </c>
    </row>
    <row r="41" spans="1:5" x14ac:dyDescent="0.3">
      <c r="A41" s="5">
        <v>0.39998889999999998</v>
      </c>
      <c r="B41" s="5" t="str">
        <f t="shared" si="0"/>
        <v>0</v>
      </c>
      <c r="D41" s="5">
        <v>0.4</v>
      </c>
      <c r="E41" s="5" t="str">
        <f t="shared" si="1"/>
        <v>0</v>
      </c>
    </row>
    <row r="42" spans="1:5" x14ac:dyDescent="0.3">
      <c r="A42" s="5">
        <v>0.43335560000000001</v>
      </c>
      <c r="B42" s="5"/>
      <c r="D42" s="5">
        <v>0.43333329999999998</v>
      </c>
      <c r="E42" s="5" t="str">
        <f t="shared" si="1"/>
        <v>0</v>
      </c>
    </row>
    <row r="43" spans="1:5" x14ac:dyDescent="0.3">
      <c r="A43" s="5">
        <v>0.4666556</v>
      </c>
      <c r="B43" s="5"/>
      <c r="D43" s="5">
        <v>0.46666669999999999</v>
      </c>
      <c r="E43" s="5"/>
    </row>
    <row r="44" spans="1:5" x14ac:dyDescent="0.3">
      <c r="D44" s="5">
        <v>0.5</v>
      </c>
      <c r="E44" s="5"/>
    </row>
    <row r="45" spans="1:5" x14ac:dyDescent="0.3">
      <c r="A45" s="2" t="s">
        <v>12</v>
      </c>
      <c r="B45" s="5">
        <f>AVERAGEIF(B31:B41,"&lt;0")</f>
        <v>-6.9847934999999994</v>
      </c>
    </row>
    <row r="46" spans="1:5" ht="28.8" x14ac:dyDescent="0.3">
      <c r="A46" s="6" t="s">
        <v>16</v>
      </c>
      <c r="B46" s="4">
        <v>-6.9180000000000001</v>
      </c>
      <c r="D46" s="2" t="s">
        <v>12</v>
      </c>
      <c r="E46" s="5">
        <f>AVERAGEIF(E31:E42,"&lt;0")</f>
        <v>-7.1130368000000006</v>
      </c>
    </row>
    <row r="47" spans="1:5" ht="28.8" x14ac:dyDescent="0.3">
      <c r="A47" s="6" t="s">
        <v>17</v>
      </c>
      <c r="B47" s="7">
        <f>((B45-B46)/B46)</f>
        <v>9.6550303555939989E-3</v>
      </c>
      <c r="D47" s="6" t="s">
        <v>16</v>
      </c>
      <c r="E47" s="4">
        <v>-6.9180000000000001</v>
      </c>
    </row>
    <row r="48" spans="1:5" x14ac:dyDescent="0.3">
      <c r="D48" s="6" t="s">
        <v>17</v>
      </c>
      <c r="E48" s="7">
        <f>((E46-E47)/E47)</f>
        <v>2.8192656837236259E-2</v>
      </c>
    </row>
  </sheetData>
  <mergeCells count="4">
    <mergeCell ref="A1:B1"/>
    <mergeCell ref="D1:E1"/>
    <mergeCell ref="A27:B27"/>
    <mergeCell ref="D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1B86-85EF-44A0-BE71-D703AAA583BE}">
  <dimension ref="A1:E43"/>
  <sheetViews>
    <sheetView topLeftCell="A19" workbookViewId="0">
      <selection activeCell="B38" sqref="A36:B38"/>
    </sheetView>
  </sheetViews>
  <sheetFormatPr defaultColWidth="11.5546875" defaultRowHeight="14.4" x14ac:dyDescent="0.3"/>
  <cols>
    <col min="2" max="2" width="12.5546875" customWidth="1"/>
    <col min="5" max="5" width="12.5546875" customWidth="1"/>
  </cols>
  <sheetData>
    <row r="1" spans="1:5" x14ac:dyDescent="0.3">
      <c r="A1" s="9" t="s">
        <v>4</v>
      </c>
      <c r="B1" s="9"/>
      <c r="D1" s="9" t="s">
        <v>5</v>
      </c>
      <c r="E1" s="9"/>
    </row>
    <row r="2" spans="1:5" x14ac:dyDescent="0.3">
      <c r="A2" s="5" t="s">
        <v>0</v>
      </c>
      <c r="B2" s="5" t="s">
        <v>1</v>
      </c>
      <c r="D2" s="5" t="s">
        <v>0</v>
      </c>
      <c r="E2" s="5" t="s">
        <v>1</v>
      </c>
    </row>
    <row r="3" spans="1:5" x14ac:dyDescent="0.3">
      <c r="A3" s="5">
        <v>0</v>
      </c>
      <c r="B3" s="5"/>
      <c r="D3" s="5">
        <v>0</v>
      </c>
      <c r="E3" s="5"/>
    </row>
    <row r="4" spans="1:5" x14ac:dyDescent="0.3">
      <c r="A4" s="5">
        <v>3.3344440000000003E-2</v>
      </c>
      <c r="B4" s="5"/>
      <c r="D4" s="5">
        <v>3.3333330000000001E-2</v>
      </c>
      <c r="E4" s="5"/>
    </row>
    <row r="5" spans="1:5" x14ac:dyDescent="0.3">
      <c r="A5" s="5">
        <v>6.6677780000000006E-2</v>
      </c>
      <c r="B5" s="5">
        <v>-6.7502380000000004</v>
      </c>
      <c r="D5" s="5">
        <v>6.6666669999999997E-2</v>
      </c>
      <c r="E5" s="5">
        <v>-7.61388</v>
      </c>
    </row>
    <row r="6" spans="1:5" x14ac:dyDescent="0.3">
      <c r="A6" s="5">
        <v>0.1</v>
      </c>
      <c r="B6" s="5">
        <v>-7.5613089999999996</v>
      </c>
      <c r="D6" s="5">
        <v>0.10002220000000001</v>
      </c>
      <c r="E6" s="5">
        <v>-7.6403020000000001</v>
      </c>
    </row>
    <row r="7" spans="1:5" x14ac:dyDescent="0.3">
      <c r="A7" s="5">
        <v>0.13333329999999999</v>
      </c>
      <c r="B7" s="5">
        <v>-7.7309970000000003</v>
      </c>
      <c r="D7" s="5">
        <v>0.1333222</v>
      </c>
      <c r="E7" s="5">
        <v>-7.808516</v>
      </c>
    </row>
    <row r="8" spans="1:5" x14ac:dyDescent="0.3">
      <c r="A8" s="5">
        <v>0.1666667</v>
      </c>
      <c r="B8" s="5">
        <v>-7.4123539999999997</v>
      </c>
      <c r="D8" s="5">
        <v>0.16665559999999999</v>
      </c>
      <c r="E8" s="5">
        <v>-8.0224770000000003</v>
      </c>
    </row>
    <row r="9" spans="1:5" x14ac:dyDescent="0.3">
      <c r="A9" s="5">
        <v>0.2000111</v>
      </c>
      <c r="B9" s="5">
        <v>-7.8537610000000004</v>
      </c>
      <c r="D9" s="5">
        <v>0.2</v>
      </c>
      <c r="E9" s="5">
        <v>-7.2728970000000004</v>
      </c>
    </row>
    <row r="10" spans="1:5" x14ac:dyDescent="0.3">
      <c r="A10" s="5">
        <v>0.23334440000000001</v>
      </c>
      <c r="B10" s="5">
        <v>-6.5999230000000004</v>
      </c>
      <c r="D10" s="5">
        <v>0.23332220000000001</v>
      </c>
      <c r="E10" s="5">
        <v>-7.8297059999999998</v>
      </c>
    </row>
    <row r="11" spans="1:5" x14ac:dyDescent="0.3">
      <c r="A11" s="5">
        <v>0.26666669999999998</v>
      </c>
      <c r="B11" s="5">
        <v>-7.83453</v>
      </c>
      <c r="D11" s="5">
        <v>0.26666669999999998</v>
      </c>
      <c r="E11" s="5">
        <v>-7.0322089999999999</v>
      </c>
    </row>
    <row r="12" spans="1:5" x14ac:dyDescent="0.3">
      <c r="A12" s="5">
        <v>0.30001109999999998</v>
      </c>
      <c r="B12" s="5"/>
      <c r="D12" s="5">
        <v>0.2999889</v>
      </c>
      <c r="E12" s="5">
        <v>-6.2687020000000002</v>
      </c>
    </row>
    <row r="13" spans="1:5" x14ac:dyDescent="0.3">
      <c r="A13" s="5">
        <v>0.33334439999999999</v>
      </c>
      <c r="B13" s="5"/>
      <c r="D13" s="5">
        <v>0.33332220000000001</v>
      </c>
      <c r="E13" s="5">
        <v>-6.7457010000000004</v>
      </c>
    </row>
    <row r="14" spans="1:5" x14ac:dyDescent="0.3">
      <c r="D14" s="5">
        <v>0.36666670000000001</v>
      </c>
      <c r="E14" s="5">
        <v>-6.8501709999999996</v>
      </c>
    </row>
    <row r="15" spans="1:5" x14ac:dyDescent="0.3">
      <c r="D15" s="5">
        <v>0.39998889999999998</v>
      </c>
      <c r="E15" s="5"/>
    </row>
    <row r="16" spans="1:5" x14ac:dyDescent="0.3">
      <c r="A16" s="4" t="s">
        <v>12</v>
      </c>
      <c r="B16" s="4">
        <f>AVERAGE(B5:B11)</f>
        <v>-7.3918731428571425</v>
      </c>
      <c r="D16" s="5">
        <v>0.43332219999999999</v>
      </c>
      <c r="E16" s="5"/>
    </row>
    <row r="17" spans="1:5" ht="33.75" customHeight="1" x14ac:dyDescent="0.3">
      <c r="A17" s="6" t="s">
        <v>13</v>
      </c>
      <c r="B17" s="4">
        <f>_xlfn.STDEV.S(B5:B11)</f>
        <v>0.51515355910492955</v>
      </c>
    </row>
    <row r="18" spans="1:5" ht="30" customHeight="1" x14ac:dyDescent="0.3">
      <c r="A18" s="6" t="s">
        <v>14</v>
      </c>
      <c r="B18" s="4" t="s">
        <v>21</v>
      </c>
      <c r="D18" s="4" t="s">
        <v>12</v>
      </c>
      <c r="E18" s="4">
        <f>AVERAGE(E5:E14)</f>
        <v>-7.3084561000000008</v>
      </c>
    </row>
    <row r="19" spans="1:5" ht="28.8" x14ac:dyDescent="0.3">
      <c r="A19" s="6" t="s">
        <v>16</v>
      </c>
      <c r="B19" s="4">
        <v>-6.9180000000000001</v>
      </c>
      <c r="D19" s="6" t="s">
        <v>13</v>
      </c>
      <c r="E19" s="4">
        <f>_xlfn.STDEV.S(E5:E14)</f>
        <v>0.56963698979544075</v>
      </c>
    </row>
    <row r="20" spans="1:5" ht="28.8" x14ac:dyDescent="0.3">
      <c r="A20" s="6" t="s">
        <v>17</v>
      </c>
      <c r="B20" s="7">
        <f>((B16-B19)/B19)</f>
        <v>6.8498575145582871E-2</v>
      </c>
      <c r="D20" s="6" t="s">
        <v>14</v>
      </c>
      <c r="E20" s="4" t="s">
        <v>22</v>
      </c>
    </row>
    <row r="21" spans="1:5" ht="28.8" x14ac:dyDescent="0.3">
      <c r="D21" s="6" t="s">
        <v>16</v>
      </c>
      <c r="E21" s="4">
        <v>-6.9180000000000001</v>
      </c>
    </row>
    <row r="22" spans="1:5" x14ac:dyDescent="0.3">
      <c r="A22" s="9" t="s">
        <v>4</v>
      </c>
      <c r="B22" s="9"/>
      <c r="D22" s="6" t="s">
        <v>17</v>
      </c>
      <c r="E22" s="7">
        <f>((E18-E21)/E21)</f>
        <v>5.6440604220873179E-2</v>
      </c>
    </row>
    <row r="23" spans="1:5" x14ac:dyDescent="0.3">
      <c r="A23" s="5" t="s">
        <v>0</v>
      </c>
      <c r="B23" s="5" t="s">
        <v>1</v>
      </c>
    </row>
    <row r="24" spans="1:5" x14ac:dyDescent="0.3">
      <c r="A24" s="5">
        <v>0</v>
      </c>
      <c r="B24" s="5"/>
      <c r="D24" s="9" t="s">
        <v>5</v>
      </c>
      <c r="E24" s="9"/>
    </row>
    <row r="25" spans="1:5" x14ac:dyDescent="0.3">
      <c r="A25" s="5">
        <v>3.3344440000000003E-2</v>
      </c>
      <c r="B25" s="5"/>
      <c r="D25" s="5" t="s">
        <v>0</v>
      </c>
      <c r="E25" s="5" t="s">
        <v>1</v>
      </c>
    </row>
    <row r="26" spans="1:5" x14ac:dyDescent="0.3">
      <c r="A26" s="5">
        <v>6.6677780000000006E-2</v>
      </c>
      <c r="B26" s="5" t="str">
        <f>IF(AND(B5&gt;=-7.91,B5&lt;=-6.87),B5,"0")</f>
        <v>0</v>
      </c>
      <c r="D26" s="5">
        <v>0</v>
      </c>
      <c r="E26" s="5"/>
    </row>
    <row r="27" spans="1:5" x14ac:dyDescent="0.3">
      <c r="A27" s="5">
        <v>0.1</v>
      </c>
      <c r="B27" s="5">
        <f t="shared" ref="B27:B32" si="0">IF(AND(B6&gt;=-7.91,B6&lt;=-6.87),B6,"0")</f>
        <v>-7.5613089999999996</v>
      </c>
      <c r="D27" s="5">
        <v>3.3333330000000001E-2</v>
      </c>
      <c r="E27" s="5"/>
    </row>
    <row r="28" spans="1:5" x14ac:dyDescent="0.3">
      <c r="A28" s="5">
        <v>0.13333329999999999</v>
      </c>
      <c r="B28" s="5">
        <f t="shared" si="0"/>
        <v>-7.7309970000000003</v>
      </c>
      <c r="D28" s="5">
        <v>6.6666669999999997E-2</v>
      </c>
      <c r="E28" s="5">
        <f>IF(AND(E5&gt;=-7.88,E5&lt;=-6.74),E5,"0")</f>
        <v>-7.61388</v>
      </c>
    </row>
    <row r="29" spans="1:5" x14ac:dyDescent="0.3">
      <c r="A29" s="5">
        <v>0.1666667</v>
      </c>
      <c r="B29" s="5">
        <f t="shared" si="0"/>
        <v>-7.4123539999999997</v>
      </c>
      <c r="D29" s="5">
        <v>0.10002220000000001</v>
      </c>
      <c r="E29" s="5">
        <f t="shared" ref="E29:E37" si="1">IF(AND(E6&gt;=-7.88,E6&lt;=-6.74),E6,"0")</f>
        <v>-7.6403020000000001</v>
      </c>
    </row>
    <row r="30" spans="1:5" x14ac:dyDescent="0.3">
      <c r="A30" s="5">
        <v>0.2000111</v>
      </c>
      <c r="B30" s="5">
        <f t="shared" si="0"/>
        <v>-7.8537610000000004</v>
      </c>
      <c r="D30" s="5">
        <v>0.1333222</v>
      </c>
      <c r="E30" s="5">
        <f t="shared" si="1"/>
        <v>-7.808516</v>
      </c>
    </row>
    <row r="31" spans="1:5" x14ac:dyDescent="0.3">
      <c r="A31" s="5">
        <v>0.23334440000000001</v>
      </c>
      <c r="B31" s="5" t="str">
        <f t="shared" si="0"/>
        <v>0</v>
      </c>
      <c r="D31" s="5">
        <v>0.16665559999999999</v>
      </c>
      <c r="E31" s="5" t="str">
        <f t="shared" si="1"/>
        <v>0</v>
      </c>
    </row>
    <row r="32" spans="1:5" x14ac:dyDescent="0.3">
      <c r="A32" s="5">
        <v>0.26666669999999998</v>
      </c>
      <c r="B32" s="5">
        <f t="shared" si="0"/>
        <v>-7.83453</v>
      </c>
      <c r="D32" s="5">
        <v>0.2</v>
      </c>
      <c r="E32" s="5">
        <f t="shared" si="1"/>
        <v>-7.2728970000000004</v>
      </c>
    </row>
    <row r="33" spans="1:5" x14ac:dyDescent="0.3">
      <c r="A33" s="5">
        <v>0.30001109999999998</v>
      </c>
      <c r="B33" s="5"/>
      <c r="D33" s="5">
        <v>0.23332220000000001</v>
      </c>
      <c r="E33" s="5">
        <f t="shared" si="1"/>
        <v>-7.8297059999999998</v>
      </c>
    </row>
    <row r="34" spans="1:5" x14ac:dyDescent="0.3">
      <c r="A34" s="5">
        <v>0.33334439999999999</v>
      </c>
      <c r="B34" s="5"/>
      <c r="D34" s="5">
        <v>0.26666669999999998</v>
      </c>
      <c r="E34" s="5">
        <f t="shared" si="1"/>
        <v>-7.0322089999999999</v>
      </c>
    </row>
    <row r="35" spans="1:5" x14ac:dyDescent="0.3">
      <c r="D35" s="5">
        <v>0.2999889</v>
      </c>
      <c r="E35" s="5" t="str">
        <f t="shared" si="1"/>
        <v>0</v>
      </c>
    </row>
    <row r="36" spans="1:5" x14ac:dyDescent="0.3">
      <c r="A36" s="2" t="s">
        <v>12</v>
      </c>
      <c r="B36" s="5">
        <f>AVERAGEIF(B26:B32,"&lt;0")</f>
        <v>-7.6785902000000004</v>
      </c>
      <c r="D36" s="5">
        <v>0.33332220000000001</v>
      </c>
      <c r="E36" s="5">
        <f t="shared" si="1"/>
        <v>-6.7457010000000004</v>
      </c>
    </row>
    <row r="37" spans="1:5" ht="28.8" x14ac:dyDescent="0.3">
      <c r="A37" s="6" t="s">
        <v>16</v>
      </c>
      <c r="B37" s="4">
        <v>-6.9180000000000001</v>
      </c>
      <c r="D37" s="5">
        <v>0.36666670000000001</v>
      </c>
      <c r="E37" s="5">
        <f t="shared" si="1"/>
        <v>-6.8501709999999996</v>
      </c>
    </row>
    <row r="38" spans="1:5" x14ac:dyDescent="0.3">
      <c r="A38" s="6" t="s">
        <v>17</v>
      </c>
      <c r="B38" s="7">
        <f>((B36-B37)/B37)</f>
        <v>0.10994365423532816</v>
      </c>
      <c r="D38" s="5">
        <v>0.39998889999999998</v>
      </c>
      <c r="E38" s="5"/>
    </row>
    <row r="39" spans="1:5" x14ac:dyDescent="0.3">
      <c r="D39" s="5">
        <v>0.43332219999999999</v>
      </c>
      <c r="E39" s="5"/>
    </row>
    <row r="41" spans="1:5" x14ac:dyDescent="0.3">
      <c r="D41" s="2" t="s">
        <v>12</v>
      </c>
      <c r="E41" s="5">
        <f>AVERAGEIF(E28:E37,"&lt;0")</f>
        <v>-7.349172750000001</v>
      </c>
    </row>
    <row r="42" spans="1:5" ht="28.8" x14ac:dyDescent="0.3">
      <c r="D42" s="6" t="s">
        <v>16</v>
      </c>
      <c r="E42" s="4">
        <v>-6.9180000000000001</v>
      </c>
    </row>
    <row r="43" spans="1:5" x14ac:dyDescent="0.3">
      <c r="D43" s="6" t="s">
        <v>17</v>
      </c>
      <c r="E43" s="7">
        <f>((E41-E42)/E42)</f>
        <v>6.232621422376422E-2</v>
      </c>
    </row>
  </sheetData>
  <mergeCells count="4">
    <mergeCell ref="A1:B1"/>
    <mergeCell ref="D1:E1"/>
    <mergeCell ref="A22:B22"/>
    <mergeCell ref="D24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BE2A-8012-40D7-928B-8E9C2A112A9D}">
  <dimension ref="A1:E49"/>
  <sheetViews>
    <sheetView topLeftCell="A18" workbookViewId="0">
      <selection activeCell="B37" sqref="A35:B37"/>
    </sheetView>
  </sheetViews>
  <sheetFormatPr defaultColWidth="11.5546875" defaultRowHeight="14.4" x14ac:dyDescent="0.3"/>
  <cols>
    <col min="2" max="2" width="12.33203125" customWidth="1"/>
    <col min="5" max="5" width="13" customWidth="1"/>
  </cols>
  <sheetData>
    <row r="1" spans="1:5" x14ac:dyDescent="0.3">
      <c r="A1" s="9" t="s">
        <v>6</v>
      </c>
      <c r="B1" s="9"/>
      <c r="D1" s="9" t="s">
        <v>7</v>
      </c>
      <c r="E1" s="9"/>
    </row>
    <row r="2" spans="1:5" x14ac:dyDescent="0.3">
      <c r="A2" s="5" t="s">
        <v>0</v>
      </c>
      <c r="B2" s="5" t="s">
        <v>1</v>
      </c>
      <c r="D2" s="5" t="s">
        <v>0</v>
      </c>
      <c r="E2" s="5" t="s">
        <v>1</v>
      </c>
    </row>
    <row r="3" spans="1:5" x14ac:dyDescent="0.3">
      <c r="A3" s="5">
        <v>0</v>
      </c>
      <c r="B3" s="5"/>
      <c r="D3" s="5">
        <v>0</v>
      </c>
      <c r="E3" s="5"/>
    </row>
    <row r="4" spans="1:5" x14ac:dyDescent="0.3">
      <c r="A4" s="5">
        <v>3.3333330000000001E-2</v>
      </c>
      <c r="B4" s="5"/>
      <c r="D4" s="5">
        <v>3.3333330000000001E-2</v>
      </c>
      <c r="E4" s="5"/>
    </row>
    <row r="5" spans="1:5" x14ac:dyDescent="0.3">
      <c r="A5" s="5">
        <v>6.6666669999999997E-2</v>
      </c>
      <c r="B5" s="5">
        <v>-5.0213710000000003</v>
      </c>
      <c r="D5" s="5">
        <v>6.6666669999999997E-2</v>
      </c>
      <c r="E5" s="5">
        <v>-10.37215</v>
      </c>
    </row>
    <row r="6" spans="1:5" x14ac:dyDescent="0.3">
      <c r="A6" s="5">
        <v>0.1</v>
      </c>
      <c r="B6" s="5">
        <v>-4.8284510000000003</v>
      </c>
      <c r="D6" s="5">
        <v>0.1</v>
      </c>
      <c r="E6" s="5">
        <v>-7.619713</v>
      </c>
    </row>
    <row r="7" spans="1:5" x14ac:dyDescent="0.3">
      <c r="A7" s="5">
        <v>0.1333222</v>
      </c>
      <c r="B7" s="5">
        <v>-5.5627050000000002</v>
      </c>
      <c r="D7" s="5">
        <v>0.13333329999999999</v>
      </c>
      <c r="E7" s="5">
        <v>-6.9873880000000002</v>
      </c>
    </row>
    <row r="8" spans="1:5" x14ac:dyDescent="0.3">
      <c r="A8" s="5">
        <v>0.16665559999999999</v>
      </c>
      <c r="B8" s="5">
        <v>-7.2135360000000004</v>
      </c>
      <c r="D8" s="5">
        <v>0.16665559999999999</v>
      </c>
      <c r="E8" s="5">
        <v>-7.8958830000000004</v>
      </c>
    </row>
    <row r="9" spans="1:5" x14ac:dyDescent="0.3">
      <c r="A9" s="5">
        <v>0.2</v>
      </c>
      <c r="B9" s="5">
        <v>-7.0750070000000003</v>
      </c>
      <c r="D9" s="5">
        <v>0.2000333</v>
      </c>
      <c r="E9" s="5">
        <v>-8.4115789999999997</v>
      </c>
    </row>
    <row r="10" spans="1:5" x14ac:dyDescent="0.3">
      <c r="A10" s="5">
        <v>0.23333329999999999</v>
      </c>
      <c r="B10" s="5">
        <v>-6.8096810000000003</v>
      </c>
      <c r="D10" s="5">
        <v>0.23332220000000001</v>
      </c>
      <c r="E10" s="5">
        <v>-7.504613</v>
      </c>
    </row>
    <row r="11" spans="1:5" x14ac:dyDescent="0.3">
      <c r="A11" s="5">
        <v>0.26667780000000002</v>
      </c>
      <c r="B11" s="5">
        <v>-7.4871910000000002</v>
      </c>
      <c r="D11" s="5">
        <v>0.26666669999999998</v>
      </c>
      <c r="E11" s="5">
        <v>-6.5971200000000003</v>
      </c>
    </row>
    <row r="12" spans="1:5" x14ac:dyDescent="0.3">
      <c r="A12" s="5">
        <v>0.3</v>
      </c>
      <c r="B12" s="5"/>
      <c r="D12" s="5">
        <v>0.3000333</v>
      </c>
      <c r="E12" s="5">
        <v>-5.9390919999999996</v>
      </c>
    </row>
    <row r="13" spans="1:5" x14ac:dyDescent="0.3">
      <c r="A13" s="5">
        <v>0.3333333</v>
      </c>
      <c r="B13" s="5"/>
      <c r="D13" s="5">
        <v>0.3333333</v>
      </c>
      <c r="E13" s="5">
        <v>-6.0534350000000003</v>
      </c>
    </row>
    <row r="14" spans="1:5" x14ac:dyDescent="0.3">
      <c r="D14" s="5">
        <v>0.36666670000000001</v>
      </c>
      <c r="E14" s="5">
        <v>-7.7084190000000001</v>
      </c>
    </row>
    <row r="15" spans="1:5" x14ac:dyDescent="0.3">
      <c r="A15" s="4" t="s">
        <v>12</v>
      </c>
      <c r="B15" s="4">
        <f>AVERAGE(B5:B11)</f>
        <v>-6.2854202857142862</v>
      </c>
      <c r="D15" s="5">
        <v>0.39998889999999998</v>
      </c>
      <c r="E15" s="5">
        <v>-7.2212069999999997</v>
      </c>
    </row>
    <row r="16" spans="1:5" ht="28.8" x14ac:dyDescent="0.3">
      <c r="A16" s="6" t="s">
        <v>13</v>
      </c>
      <c r="B16" s="4">
        <f>_xlfn.STDEV.S(B5:B11)</f>
        <v>1.114065047859522</v>
      </c>
      <c r="D16" s="5">
        <v>0.43333329999999998</v>
      </c>
      <c r="E16" s="5">
        <v>-1.647383</v>
      </c>
    </row>
    <row r="17" spans="1:5" ht="28.8" x14ac:dyDescent="0.3">
      <c r="A17" s="6" t="s">
        <v>14</v>
      </c>
      <c r="B17" s="4" t="s">
        <v>23</v>
      </c>
      <c r="D17" s="5">
        <v>0.46666669999999999</v>
      </c>
      <c r="E17" s="5">
        <v>-4.1753</v>
      </c>
    </row>
    <row r="18" spans="1:5" ht="28.8" x14ac:dyDescent="0.3">
      <c r="A18" s="6" t="s">
        <v>16</v>
      </c>
      <c r="B18" s="4">
        <v>-6.9180000000000001</v>
      </c>
      <c r="D18" s="5">
        <v>0.5</v>
      </c>
      <c r="E18" s="5"/>
    </row>
    <row r="19" spans="1:5" x14ac:dyDescent="0.3">
      <c r="A19" s="6" t="s">
        <v>17</v>
      </c>
      <c r="B19" s="7">
        <f>((B15-B18)/-B18)</f>
        <v>9.1439681163011544E-2</v>
      </c>
      <c r="D19" s="5">
        <v>0.53332219999999997</v>
      </c>
      <c r="E19" s="5"/>
    </row>
    <row r="21" spans="1:5" x14ac:dyDescent="0.3">
      <c r="A21" s="9" t="s">
        <v>6</v>
      </c>
      <c r="B21" s="9"/>
      <c r="D21" s="4" t="s">
        <v>12</v>
      </c>
      <c r="E21" s="4">
        <f>AVERAGE(E5:E17)</f>
        <v>-6.7794832307692312</v>
      </c>
    </row>
    <row r="22" spans="1:5" ht="28.8" x14ac:dyDescent="0.3">
      <c r="A22" s="5" t="s">
        <v>0</v>
      </c>
      <c r="B22" s="5" t="s">
        <v>1</v>
      </c>
      <c r="D22" s="6" t="s">
        <v>13</v>
      </c>
      <c r="E22" s="4">
        <f>_xlfn.STDEV.S(E5:E17)</f>
        <v>2.1122122611069059</v>
      </c>
    </row>
    <row r="23" spans="1:5" ht="33.75" customHeight="1" x14ac:dyDescent="0.3">
      <c r="A23" s="5">
        <v>0</v>
      </c>
      <c r="B23" s="5"/>
      <c r="D23" s="6" t="s">
        <v>14</v>
      </c>
      <c r="E23" s="4" t="s">
        <v>24</v>
      </c>
    </row>
    <row r="24" spans="1:5" ht="28.8" x14ac:dyDescent="0.3">
      <c r="A24" s="5">
        <v>3.3333330000000001E-2</v>
      </c>
      <c r="B24" s="5"/>
      <c r="D24" s="6" t="s">
        <v>16</v>
      </c>
      <c r="E24" s="4">
        <v>-6.9180000000000001</v>
      </c>
    </row>
    <row r="25" spans="1:5" x14ac:dyDescent="0.3">
      <c r="A25" s="5">
        <v>6.6666669999999997E-2</v>
      </c>
      <c r="B25" s="5" t="str">
        <f>IF(AND(B5&gt;=-7.4,B5&lt;=-5.18),B5,"0")</f>
        <v>0</v>
      </c>
      <c r="D25" s="6" t="s">
        <v>17</v>
      </c>
      <c r="E25" s="7">
        <f>((E21-E24)/-E24)</f>
        <v>2.0022661062556943E-2</v>
      </c>
    </row>
    <row r="26" spans="1:5" x14ac:dyDescent="0.3">
      <c r="A26" s="5">
        <v>0.1</v>
      </c>
      <c r="B26" s="5" t="str">
        <f t="shared" ref="B26:B31" si="0">IF(AND(B6&gt;=-7.4,B6&lt;=-5.18),B6,"0")</f>
        <v>0</v>
      </c>
    </row>
    <row r="27" spans="1:5" x14ac:dyDescent="0.3">
      <c r="A27" s="5">
        <v>0.1333222</v>
      </c>
      <c r="B27" s="5">
        <f t="shared" si="0"/>
        <v>-5.5627050000000002</v>
      </c>
      <c r="D27" s="9" t="s">
        <v>7</v>
      </c>
      <c r="E27" s="9"/>
    </row>
    <row r="28" spans="1:5" x14ac:dyDescent="0.3">
      <c r="A28" s="5">
        <v>0.16665559999999999</v>
      </c>
      <c r="B28" s="5">
        <f t="shared" si="0"/>
        <v>-7.2135360000000004</v>
      </c>
      <c r="D28" s="5" t="s">
        <v>0</v>
      </c>
      <c r="E28" s="5" t="s">
        <v>1</v>
      </c>
    </row>
    <row r="29" spans="1:5" x14ac:dyDescent="0.3">
      <c r="A29" s="5">
        <v>0.2</v>
      </c>
      <c r="B29" s="5">
        <f t="shared" si="0"/>
        <v>-7.0750070000000003</v>
      </c>
      <c r="D29" s="5">
        <v>0</v>
      </c>
      <c r="E29" s="5"/>
    </row>
    <row r="30" spans="1:5" x14ac:dyDescent="0.3">
      <c r="A30" s="5">
        <v>0.23333329999999999</v>
      </c>
      <c r="B30" s="5">
        <f t="shared" si="0"/>
        <v>-6.8096810000000003</v>
      </c>
      <c r="D30" s="5">
        <v>3.3333330000000001E-2</v>
      </c>
      <c r="E30" s="5"/>
    </row>
    <row r="31" spans="1:5" x14ac:dyDescent="0.3">
      <c r="A31" s="5">
        <v>0.26667780000000002</v>
      </c>
      <c r="B31" s="5" t="str">
        <f t="shared" si="0"/>
        <v>0</v>
      </c>
      <c r="D31" s="5">
        <v>6.6666669999999997E-2</v>
      </c>
      <c r="E31" s="5" t="str">
        <f>IF(AND(E5&gt;=-8.89,E5&lt;=-4.67),E5,"0")</f>
        <v>0</v>
      </c>
    </row>
    <row r="32" spans="1:5" x14ac:dyDescent="0.3">
      <c r="A32" s="5">
        <v>0.3</v>
      </c>
      <c r="B32" s="5"/>
      <c r="D32" s="5">
        <v>0.1</v>
      </c>
      <c r="E32" s="5">
        <f t="shared" ref="E32:E43" si="1">IF(AND(E6&gt;=-8.89,E6&lt;=-4.67),E6,"0")</f>
        <v>-7.619713</v>
      </c>
    </row>
    <row r="33" spans="1:5" x14ac:dyDescent="0.3">
      <c r="A33" s="5">
        <v>0.3333333</v>
      </c>
      <c r="B33" s="5"/>
      <c r="D33" s="5">
        <v>0.13333329999999999</v>
      </c>
      <c r="E33" s="5">
        <f t="shared" si="1"/>
        <v>-6.9873880000000002</v>
      </c>
    </row>
    <row r="34" spans="1:5" x14ac:dyDescent="0.3">
      <c r="D34" s="5">
        <v>0.16665559999999999</v>
      </c>
      <c r="E34" s="5">
        <f t="shared" si="1"/>
        <v>-7.8958830000000004</v>
      </c>
    </row>
    <row r="35" spans="1:5" x14ac:dyDescent="0.3">
      <c r="A35" s="2" t="s">
        <v>12</v>
      </c>
      <c r="B35" s="5">
        <f>AVERAGEIF(B25:B31,"&lt;0")</f>
        <v>-6.6652322500000007</v>
      </c>
      <c r="D35" s="5">
        <v>0.2000333</v>
      </c>
      <c r="E35" s="5">
        <f t="shared" si="1"/>
        <v>-8.4115789999999997</v>
      </c>
    </row>
    <row r="36" spans="1:5" ht="28.8" x14ac:dyDescent="0.3">
      <c r="A36" s="6" t="s">
        <v>16</v>
      </c>
      <c r="B36" s="4">
        <v>-6.9180000000000001</v>
      </c>
      <c r="D36" s="5">
        <v>0.23332220000000001</v>
      </c>
      <c r="E36" s="5">
        <f t="shared" si="1"/>
        <v>-7.504613</v>
      </c>
    </row>
    <row r="37" spans="1:5" x14ac:dyDescent="0.3">
      <c r="A37" s="6" t="s">
        <v>17</v>
      </c>
      <c r="B37" s="7">
        <f>((B35-B36)/-B36)</f>
        <v>3.6537691529343656E-2</v>
      </c>
      <c r="D37" s="5">
        <v>0.26666669999999998</v>
      </c>
      <c r="E37" s="5">
        <f t="shared" si="1"/>
        <v>-6.5971200000000003</v>
      </c>
    </row>
    <row r="38" spans="1:5" x14ac:dyDescent="0.3">
      <c r="D38" s="5">
        <v>0.3000333</v>
      </c>
      <c r="E38" s="5">
        <f t="shared" si="1"/>
        <v>-5.9390919999999996</v>
      </c>
    </row>
    <row r="39" spans="1:5" x14ac:dyDescent="0.3">
      <c r="D39" s="5">
        <v>0.3333333</v>
      </c>
      <c r="E39" s="5">
        <f t="shared" si="1"/>
        <v>-6.0534350000000003</v>
      </c>
    </row>
    <row r="40" spans="1:5" x14ac:dyDescent="0.3">
      <c r="D40" s="5">
        <v>0.36666670000000001</v>
      </c>
      <c r="E40" s="5">
        <f t="shared" si="1"/>
        <v>-7.7084190000000001</v>
      </c>
    </row>
    <row r="41" spans="1:5" x14ac:dyDescent="0.3">
      <c r="D41" s="5">
        <v>0.39998889999999998</v>
      </c>
      <c r="E41" s="5">
        <f t="shared" si="1"/>
        <v>-7.2212069999999997</v>
      </c>
    </row>
    <row r="42" spans="1:5" x14ac:dyDescent="0.3">
      <c r="D42" s="5">
        <v>0.43333329999999998</v>
      </c>
      <c r="E42" s="5" t="str">
        <f t="shared" si="1"/>
        <v>0</v>
      </c>
    </row>
    <row r="43" spans="1:5" x14ac:dyDescent="0.3">
      <c r="D43" s="5">
        <v>0.46666669999999999</v>
      </c>
      <c r="E43" s="5" t="str">
        <f t="shared" si="1"/>
        <v>0</v>
      </c>
    </row>
    <row r="44" spans="1:5" x14ac:dyDescent="0.3">
      <c r="D44" s="5">
        <v>0.5</v>
      </c>
      <c r="E44" s="5"/>
    </row>
    <row r="45" spans="1:5" x14ac:dyDescent="0.3">
      <c r="D45" s="5">
        <v>0.53332219999999997</v>
      </c>
      <c r="E45" s="5"/>
    </row>
    <row r="47" spans="1:5" x14ac:dyDescent="0.3">
      <c r="D47" s="2" t="s">
        <v>12</v>
      </c>
      <c r="E47" s="5">
        <f>AVERAGEIF(E31:E43,"&lt;0")</f>
        <v>-7.1938448999999993</v>
      </c>
    </row>
    <row r="48" spans="1:5" ht="28.8" x14ac:dyDescent="0.3">
      <c r="D48" s="6" t="s">
        <v>16</v>
      </c>
      <c r="E48" s="4">
        <v>-6.9180000000000001</v>
      </c>
    </row>
    <row r="49" spans="4:5" x14ac:dyDescent="0.3">
      <c r="D49" s="6" t="s">
        <v>17</v>
      </c>
      <c r="E49" s="7">
        <f>((E47-E48)/E48)</f>
        <v>3.9873503902861977E-2</v>
      </c>
    </row>
  </sheetData>
  <mergeCells count="4">
    <mergeCell ref="A1:B1"/>
    <mergeCell ref="D1:E1"/>
    <mergeCell ref="A21:B21"/>
    <mergeCell ref="D27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7AA2-4E21-422E-AAC5-48A5CE783F77}">
  <dimension ref="A1:E39"/>
  <sheetViews>
    <sheetView workbookViewId="0">
      <selection activeCell="G36" sqref="G36"/>
    </sheetView>
  </sheetViews>
  <sheetFormatPr defaultColWidth="11.5546875" defaultRowHeight="14.4" x14ac:dyDescent="0.3"/>
  <cols>
    <col min="2" max="2" width="12.109375" customWidth="1"/>
    <col min="5" max="5" width="12.6640625" customWidth="1"/>
  </cols>
  <sheetData>
    <row r="1" spans="1:5" x14ac:dyDescent="0.3">
      <c r="A1" s="9" t="s">
        <v>8</v>
      </c>
      <c r="B1" s="9"/>
      <c r="D1" s="9" t="s">
        <v>9</v>
      </c>
      <c r="E1" s="9"/>
    </row>
    <row r="2" spans="1:5" x14ac:dyDescent="0.3">
      <c r="A2" s="5" t="s">
        <v>0</v>
      </c>
      <c r="B2" s="5" t="s">
        <v>1</v>
      </c>
      <c r="D2" s="5" t="s">
        <v>0</v>
      </c>
      <c r="E2" s="5" t="s">
        <v>1</v>
      </c>
    </row>
    <row r="3" spans="1:5" x14ac:dyDescent="0.3">
      <c r="A3" s="5">
        <v>0</v>
      </c>
      <c r="B3" s="5"/>
      <c r="D3" s="5">
        <v>0</v>
      </c>
      <c r="E3" s="5"/>
    </row>
    <row r="4" spans="1:5" x14ac:dyDescent="0.3">
      <c r="A4" s="5">
        <v>3.3333330000000001E-2</v>
      </c>
      <c r="B4" s="5"/>
      <c r="D4" s="5">
        <v>3.3333330000000001E-2</v>
      </c>
      <c r="E4" s="5"/>
    </row>
    <row r="5" spans="1:5" x14ac:dyDescent="0.3">
      <c r="A5" s="5">
        <v>6.6666669999999997E-2</v>
      </c>
      <c r="B5" s="5">
        <v>-6.1547450000000001</v>
      </c>
      <c r="D5" s="5">
        <v>6.6666669999999997E-2</v>
      </c>
      <c r="E5" s="5">
        <v>-6.8082060000000002</v>
      </c>
    </row>
    <row r="6" spans="1:5" x14ac:dyDescent="0.3">
      <c r="A6" s="5">
        <v>0.10002220000000001</v>
      </c>
      <c r="B6" s="5">
        <v>-8.5841550000000009</v>
      </c>
      <c r="D6" s="5">
        <v>0.1</v>
      </c>
      <c r="E6" s="5">
        <v>-6.4200119999999998</v>
      </c>
    </row>
    <row r="7" spans="1:5" x14ac:dyDescent="0.3">
      <c r="A7" s="5">
        <v>0.13333329999999999</v>
      </c>
      <c r="B7" s="5">
        <v>-7.0400270000000003</v>
      </c>
      <c r="D7" s="5">
        <v>0.13333329999999999</v>
      </c>
      <c r="E7" s="5">
        <v>-6.5156429999999999</v>
      </c>
    </row>
    <row r="8" spans="1:5" x14ac:dyDescent="0.3">
      <c r="A8" s="5">
        <v>0.1666667</v>
      </c>
      <c r="B8" s="5">
        <v>-7.3297929999999996</v>
      </c>
      <c r="D8" s="5">
        <v>0.1666667</v>
      </c>
      <c r="E8" s="5">
        <v>-6.7736460000000003</v>
      </c>
    </row>
    <row r="9" spans="1:5" x14ac:dyDescent="0.3">
      <c r="A9" s="5">
        <v>0.2</v>
      </c>
      <c r="B9" s="5">
        <v>-6.5822039999999999</v>
      </c>
      <c r="D9" s="5">
        <v>0.2</v>
      </c>
      <c r="E9" s="5">
        <v>-6.8645589999999999</v>
      </c>
    </row>
    <row r="10" spans="1:5" x14ac:dyDescent="0.3">
      <c r="A10" s="5">
        <v>0.23333329999999999</v>
      </c>
      <c r="B10" s="5">
        <v>-6.5526479999999996</v>
      </c>
      <c r="D10" s="5">
        <v>0.23332220000000001</v>
      </c>
      <c r="E10" s="5">
        <v>-6.3228099999999996</v>
      </c>
    </row>
    <row r="11" spans="1:5" x14ac:dyDescent="0.3">
      <c r="A11" s="5">
        <v>0.26666669999999998</v>
      </c>
      <c r="B11" s="5"/>
      <c r="D11" s="5">
        <v>0.26665559999999999</v>
      </c>
      <c r="E11" s="5">
        <v>-5.8651689999999999</v>
      </c>
    </row>
    <row r="12" spans="1:5" x14ac:dyDescent="0.3">
      <c r="A12" s="5">
        <v>0.3</v>
      </c>
      <c r="B12" s="5"/>
      <c r="D12" s="5">
        <v>0.3</v>
      </c>
      <c r="E12" s="5">
        <v>-4.8602270000000001</v>
      </c>
    </row>
    <row r="13" spans="1:5" x14ac:dyDescent="0.3">
      <c r="D13" s="5">
        <v>0.3333333</v>
      </c>
      <c r="E13" s="5"/>
    </row>
    <row r="14" spans="1:5" x14ac:dyDescent="0.3">
      <c r="A14" s="4" t="s">
        <v>12</v>
      </c>
      <c r="B14" s="4">
        <f>AVERAGE(B5:B10)</f>
        <v>-7.0405953333333331</v>
      </c>
      <c r="D14" s="5">
        <v>0.36666670000000001</v>
      </c>
      <c r="E14" s="5"/>
    </row>
    <row r="15" spans="1:5" ht="28.8" x14ac:dyDescent="0.3">
      <c r="A15" s="6" t="s">
        <v>13</v>
      </c>
      <c r="B15" s="4">
        <f>_xlfn.STDEV.S(B5:B10)</f>
        <v>0.86013465057714555</v>
      </c>
    </row>
    <row r="16" spans="1:5" ht="32.25" customHeight="1" x14ac:dyDescent="0.3">
      <c r="A16" s="6" t="s">
        <v>14</v>
      </c>
      <c r="B16" s="4" t="s">
        <v>25</v>
      </c>
      <c r="D16" s="4" t="s">
        <v>12</v>
      </c>
      <c r="E16" s="4">
        <f>AVERAGE(E5:E12)</f>
        <v>-6.3037839999999994</v>
      </c>
    </row>
    <row r="17" spans="1:5" ht="28.8" x14ac:dyDescent="0.3">
      <c r="A17" s="6" t="s">
        <v>16</v>
      </c>
      <c r="B17" s="4">
        <v>-6.9180000000000001</v>
      </c>
      <c r="D17" s="6" t="s">
        <v>13</v>
      </c>
      <c r="E17" s="4">
        <f>_xlfn.STDEV.S(E5:E12)</f>
        <v>0.66811841944031791</v>
      </c>
    </row>
    <row r="18" spans="1:5" ht="28.8" x14ac:dyDescent="0.3">
      <c r="A18" s="6" t="s">
        <v>17</v>
      </c>
      <c r="B18" s="7">
        <f>((B14-B17)/B17)</f>
        <v>1.772121036908542E-2</v>
      </c>
      <c r="D18" s="6" t="s">
        <v>14</v>
      </c>
      <c r="E18" s="4" t="s">
        <v>26</v>
      </c>
    </row>
    <row r="19" spans="1:5" ht="28.8" x14ac:dyDescent="0.3">
      <c r="D19" s="6" t="s">
        <v>16</v>
      </c>
      <c r="E19" s="4">
        <v>-6.9180000000000001</v>
      </c>
    </row>
    <row r="20" spans="1:5" x14ac:dyDescent="0.3">
      <c r="A20" s="9" t="s">
        <v>8</v>
      </c>
      <c r="B20" s="9"/>
      <c r="D20" s="6" t="s">
        <v>17</v>
      </c>
      <c r="E20" s="7">
        <f>((E16-E19)/-E19)</f>
        <v>8.8785198034114013E-2</v>
      </c>
    </row>
    <row r="21" spans="1:5" x14ac:dyDescent="0.3">
      <c r="A21" s="5" t="s">
        <v>0</v>
      </c>
      <c r="B21" s="5" t="s">
        <v>1</v>
      </c>
    </row>
    <row r="22" spans="1:5" x14ac:dyDescent="0.3">
      <c r="A22" s="5">
        <v>0</v>
      </c>
      <c r="B22" s="5"/>
      <c r="D22" s="9" t="s">
        <v>9</v>
      </c>
      <c r="E22" s="9"/>
    </row>
    <row r="23" spans="1:5" x14ac:dyDescent="0.3">
      <c r="A23" s="5">
        <v>3.3333330000000001E-2</v>
      </c>
      <c r="B23" s="5"/>
      <c r="D23" s="5" t="s">
        <v>0</v>
      </c>
      <c r="E23" s="5" t="s">
        <v>1</v>
      </c>
    </row>
    <row r="24" spans="1:5" x14ac:dyDescent="0.3">
      <c r="A24" s="5">
        <v>6.6666669999999997E-2</v>
      </c>
      <c r="B24" s="5" t="str">
        <f>IF(AND(B5&gt;=-7.9,B5&lt;=-6.18),B5,"0")</f>
        <v>0</v>
      </c>
      <c r="D24" s="5">
        <v>0</v>
      </c>
      <c r="E24" s="5"/>
    </row>
    <row r="25" spans="1:5" x14ac:dyDescent="0.3">
      <c r="A25" s="5">
        <v>0.10002220000000001</v>
      </c>
      <c r="B25" s="5" t="str">
        <f t="shared" ref="B25:B29" si="0">IF(AND(B6&gt;=-7.9,B6&lt;=-6.18),B6,"0")</f>
        <v>0</v>
      </c>
      <c r="D25" s="5">
        <v>3.3333330000000001E-2</v>
      </c>
      <c r="E25" s="5"/>
    </row>
    <row r="26" spans="1:5" x14ac:dyDescent="0.3">
      <c r="A26" s="5">
        <v>0.13333329999999999</v>
      </c>
      <c r="B26" s="5">
        <f t="shared" si="0"/>
        <v>-7.0400270000000003</v>
      </c>
      <c r="D26" s="5">
        <v>6.6666669999999997E-2</v>
      </c>
      <c r="E26" s="5">
        <f>IF(AND(E5&gt;=-6.97,E5&lt;=-5.63),E5,"0")</f>
        <v>-6.8082060000000002</v>
      </c>
    </row>
    <row r="27" spans="1:5" x14ac:dyDescent="0.3">
      <c r="A27" s="5">
        <v>0.1666667</v>
      </c>
      <c r="B27" s="5">
        <f t="shared" si="0"/>
        <v>-7.3297929999999996</v>
      </c>
      <c r="D27" s="5">
        <v>0.1</v>
      </c>
      <c r="E27" s="5">
        <f t="shared" ref="E27:E33" si="1">IF(AND(E6&gt;=-6.97,E6&lt;=-5.63),E6,"0")</f>
        <v>-6.4200119999999998</v>
      </c>
    </row>
    <row r="28" spans="1:5" x14ac:dyDescent="0.3">
      <c r="A28" s="5">
        <v>0.2</v>
      </c>
      <c r="B28" s="5">
        <f t="shared" si="0"/>
        <v>-6.5822039999999999</v>
      </c>
      <c r="D28" s="5">
        <v>0.13333329999999999</v>
      </c>
      <c r="E28" s="5">
        <f t="shared" si="1"/>
        <v>-6.5156429999999999</v>
      </c>
    </row>
    <row r="29" spans="1:5" x14ac:dyDescent="0.3">
      <c r="A29" s="5">
        <v>0.23333329999999999</v>
      </c>
      <c r="B29" s="5">
        <f t="shared" si="0"/>
        <v>-6.5526479999999996</v>
      </c>
      <c r="D29" s="5">
        <v>0.1666667</v>
      </c>
      <c r="E29" s="5">
        <f t="shared" si="1"/>
        <v>-6.7736460000000003</v>
      </c>
    </row>
    <row r="30" spans="1:5" x14ac:dyDescent="0.3">
      <c r="A30" s="5">
        <v>0.26666669999999998</v>
      </c>
      <c r="B30" s="5"/>
      <c r="D30" s="5">
        <v>0.2</v>
      </c>
      <c r="E30" s="5">
        <f t="shared" si="1"/>
        <v>-6.8645589999999999</v>
      </c>
    </row>
    <row r="31" spans="1:5" x14ac:dyDescent="0.3">
      <c r="A31" s="5">
        <v>0.3</v>
      </c>
      <c r="B31" s="5"/>
      <c r="D31" s="5">
        <v>0.23332220000000001</v>
      </c>
      <c r="E31" s="5">
        <f t="shared" si="1"/>
        <v>-6.3228099999999996</v>
      </c>
    </row>
    <row r="32" spans="1:5" x14ac:dyDescent="0.3">
      <c r="D32" s="5">
        <v>0.26665559999999999</v>
      </c>
      <c r="E32" s="5">
        <f t="shared" si="1"/>
        <v>-5.8651689999999999</v>
      </c>
    </row>
    <row r="33" spans="1:5" x14ac:dyDescent="0.3">
      <c r="A33" s="2" t="s">
        <v>12</v>
      </c>
      <c r="B33" s="5">
        <f>AVERAGEIF(B24:B29,"&lt;0")</f>
        <v>-6.8761679999999998</v>
      </c>
      <c r="D33" s="5">
        <v>0.3</v>
      </c>
      <c r="E33" s="5" t="str">
        <f t="shared" si="1"/>
        <v>0</v>
      </c>
    </row>
    <row r="34" spans="1:5" ht="28.8" x14ac:dyDescent="0.3">
      <c r="A34" s="6" t="s">
        <v>16</v>
      </c>
      <c r="B34" s="4">
        <v>-6.9180000000000001</v>
      </c>
      <c r="D34" s="5">
        <v>0.3333333</v>
      </c>
      <c r="E34" s="5"/>
    </row>
    <row r="35" spans="1:5" x14ac:dyDescent="0.3">
      <c r="A35" s="6" t="s">
        <v>17</v>
      </c>
      <c r="B35" s="7">
        <f>((B33-B34)/-B34)</f>
        <v>6.0468343451865149E-3</v>
      </c>
      <c r="D35" s="5">
        <v>0.36666670000000001</v>
      </c>
      <c r="E35" s="5"/>
    </row>
    <row r="37" spans="1:5" x14ac:dyDescent="0.3">
      <c r="D37" s="2" t="s">
        <v>12</v>
      </c>
      <c r="E37" s="5">
        <f>AVERAGEIF(E26:E33,"&lt;0")</f>
        <v>-6.5100064285714279</v>
      </c>
    </row>
    <row r="38" spans="1:5" ht="28.8" x14ac:dyDescent="0.3">
      <c r="D38" s="6" t="s">
        <v>16</v>
      </c>
      <c r="E38" s="4">
        <v>-6.9180000000000001</v>
      </c>
    </row>
    <row r="39" spans="1:5" x14ac:dyDescent="0.3">
      <c r="D39" s="6" t="s">
        <v>17</v>
      </c>
      <c r="E39" s="7">
        <f>((E37-E38)/-E38)</f>
        <v>5.8975653574526207E-2</v>
      </c>
    </row>
  </sheetData>
  <mergeCells count="4">
    <mergeCell ref="A1:B1"/>
    <mergeCell ref="D1:E1"/>
    <mergeCell ref="A20:B20"/>
    <mergeCell ref="D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CBE6-F214-42A8-B59E-3624B3386590}">
  <dimension ref="A1:E49"/>
  <sheetViews>
    <sheetView topLeftCell="A25" workbookViewId="0">
      <selection activeCell="B32" sqref="B32"/>
    </sheetView>
  </sheetViews>
  <sheetFormatPr defaultColWidth="11.5546875" defaultRowHeight="14.4" x14ac:dyDescent="0.3"/>
  <cols>
    <col min="2" max="2" width="15.109375" customWidth="1"/>
    <col min="5" max="5" width="14.88671875" customWidth="1"/>
  </cols>
  <sheetData>
    <row r="1" spans="1:5" x14ac:dyDescent="0.3">
      <c r="A1" s="9" t="s">
        <v>10</v>
      </c>
      <c r="B1" s="9"/>
      <c r="D1" s="9" t="s">
        <v>11</v>
      </c>
      <c r="E1" s="9"/>
    </row>
    <row r="2" spans="1:5" x14ac:dyDescent="0.3">
      <c r="A2" s="5" t="s">
        <v>0</v>
      </c>
      <c r="B2" s="5" t="s">
        <v>1</v>
      </c>
      <c r="D2" s="5" t="s">
        <v>0</v>
      </c>
      <c r="E2" s="5" t="s">
        <v>1</v>
      </c>
    </row>
    <row r="3" spans="1:5" x14ac:dyDescent="0.3">
      <c r="A3" s="5">
        <v>0</v>
      </c>
      <c r="B3" s="5"/>
      <c r="D3" s="5">
        <v>0</v>
      </c>
      <c r="E3" s="5"/>
    </row>
    <row r="4" spans="1:5" x14ac:dyDescent="0.3">
      <c r="A4" s="5">
        <v>3.3333330000000001E-2</v>
      </c>
      <c r="B4" s="5"/>
      <c r="D4" s="5">
        <v>3.332222E-2</v>
      </c>
      <c r="E4" s="5"/>
    </row>
    <row r="5" spans="1:5" x14ac:dyDescent="0.3">
      <c r="A5" s="5">
        <v>6.6666669999999997E-2</v>
      </c>
      <c r="B5" s="5">
        <v>-5.0234230000000002</v>
      </c>
      <c r="D5" s="5">
        <v>6.6655560000000003E-2</v>
      </c>
      <c r="E5" s="5">
        <v>-7.5314129999999997</v>
      </c>
    </row>
    <row r="6" spans="1:5" x14ac:dyDescent="0.3">
      <c r="A6" s="5">
        <v>0.10001110000000001</v>
      </c>
      <c r="B6" s="5">
        <v>-5.3244579999999999</v>
      </c>
      <c r="D6" s="5">
        <v>9.9988889999999997E-2</v>
      </c>
      <c r="E6" s="5">
        <v>-7.3693989999999996</v>
      </c>
    </row>
    <row r="7" spans="1:5" x14ac:dyDescent="0.3">
      <c r="A7" s="5">
        <v>0.1333444</v>
      </c>
      <c r="B7" s="5">
        <v>-5.50502</v>
      </c>
      <c r="D7" s="5">
        <v>0.1333222</v>
      </c>
      <c r="E7" s="5">
        <v>-7.1779409999999997</v>
      </c>
    </row>
    <row r="8" spans="1:5" x14ac:dyDescent="0.3">
      <c r="A8" s="5">
        <v>0.1666889</v>
      </c>
      <c r="B8" s="5">
        <v>-6.5528199999999996</v>
      </c>
      <c r="D8" s="5">
        <v>0.1666667</v>
      </c>
      <c r="E8" s="5">
        <v>-7.3676409999999999</v>
      </c>
    </row>
    <row r="9" spans="1:5" x14ac:dyDescent="0.3">
      <c r="A9" s="5">
        <v>0.2000111</v>
      </c>
      <c r="B9" s="5">
        <v>-6.9999209999999996</v>
      </c>
      <c r="D9" s="5">
        <v>0.2</v>
      </c>
      <c r="E9" s="5">
        <v>-7.449751</v>
      </c>
    </row>
    <row r="10" spans="1:5" x14ac:dyDescent="0.3">
      <c r="A10" s="5">
        <v>0.23333329999999999</v>
      </c>
      <c r="B10" s="5">
        <v>-6.3205809999999998</v>
      </c>
      <c r="D10" s="5">
        <v>0.23332220000000001</v>
      </c>
      <c r="E10" s="5">
        <v>-6.3951880000000001</v>
      </c>
    </row>
    <row r="11" spans="1:5" x14ac:dyDescent="0.3">
      <c r="A11" s="5">
        <v>0.26666669999999998</v>
      </c>
      <c r="B11" s="5">
        <v>-5.7767650000000001</v>
      </c>
      <c r="D11" s="5">
        <v>0.26665559999999999</v>
      </c>
      <c r="E11" s="5">
        <v>-5.7673100000000002</v>
      </c>
    </row>
    <row r="12" spans="1:5" x14ac:dyDescent="0.3">
      <c r="A12" s="5">
        <v>0.30001109999999998</v>
      </c>
      <c r="B12" s="5">
        <v>-5.8203899999999997</v>
      </c>
      <c r="D12" s="5">
        <v>0.2999889</v>
      </c>
      <c r="E12" s="5">
        <v>-5.675306</v>
      </c>
    </row>
    <row r="13" spans="1:5" x14ac:dyDescent="0.3">
      <c r="A13" s="5">
        <v>0.33343329999999999</v>
      </c>
      <c r="B13" s="5">
        <v>-2.7308910000000002</v>
      </c>
      <c r="D13" s="5">
        <v>0.33332220000000001</v>
      </c>
      <c r="E13" s="5">
        <v>-4.8786189999999996</v>
      </c>
    </row>
    <row r="14" spans="1:5" x14ac:dyDescent="0.3">
      <c r="A14" s="5">
        <v>0.36666670000000001</v>
      </c>
      <c r="B14" s="5">
        <v>-4.9723290000000002</v>
      </c>
      <c r="D14" s="5">
        <v>0.36665560000000003</v>
      </c>
      <c r="E14" s="5">
        <v>-5.0506000000000002</v>
      </c>
    </row>
    <row r="15" spans="1:5" x14ac:dyDescent="0.3">
      <c r="A15" s="5">
        <v>0.43338890000000002</v>
      </c>
      <c r="B15" s="5"/>
      <c r="D15" s="5">
        <v>0.39998889999999998</v>
      </c>
      <c r="E15" s="5">
        <v>-6.0325980000000001</v>
      </c>
    </row>
    <row r="16" spans="1:5" x14ac:dyDescent="0.3">
      <c r="A16" s="5">
        <v>0.46667779999999998</v>
      </c>
      <c r="B16" s="5"/>
      <c r="D16" s="5">
        <v>0.43333329999999998</v>
      </c>
      <c r="E16" s="5">
        <v>-8.514996</v>
      </c>
    </row>
    <row r="17" spans="1:5" x14ac:dyDescent="0.3">
      <c r="D17" s="5">
        <v>0.4666556</v>
      </c>
      <c r="E17" s="5"/>
    </row>
    <row r="18" spans="1:5" x14ac:dyDescent="0.3">
      <c r="D18" s="5">
        <v>0.49998890000000001</v>
      </c>
      <c r="E18" s="5"/>
    </row>
    <row r="22" spans="1:5" x14ac:dyDescent="0.3">
      <c r="A22" s="4" t="s">
        <v>12</v>
      </c>
      <c r="B22" s="4">
        <f>AVERAGE(B5:B14)</f>
        <v>-5.5026597999999991</v>
      </c>
      <c r="D22" s="4" t="s">
        <v>12</v>
      </c>
      <c r="E22" s="4">
        <f>AVERAGE(E5:E16)</f>
        <v>-6.6008968333333327</v>
      </c>
    </row>
    <row r="23" spans="1:5" ht="28.8" x14ac:dyDescent="0.3">
      <c r="A23" s="6" t="s">
        <v>13</v>
      </c>
      <c r="B23" s="4">
        <f>_xlfn.STDEV.S(B5:B14)</f>
        <v>1.1745018413202382</v>
      </c>
      <c r="D23" s="6" t="s">
        <v>13</v>
      </c>
      <c r="E23" s="4">
        <f>_xlfn.STDEV.S(E5:E16)</f>
        <v>1.130092024180247</v>
      </c>
    </row>
    <row r="24" spans="1:5" ht="28.8" x14ac:dyDescent="0.3">
      <c r="A24" s="6" t="s">
        <v>14</v>
      </c>
      <c r="B24" s="4" t="s">
        <v>15</v>
      </c>
      <c r="D24" s="6" t="s">
        <v>14</v>
      </c>
      <c r="E24" s="4" t="s">
        <v>18</v>
      </c>
    </row>
    <row r="25" spans="1:5" ht="28.8" x14ac:dyDescent="0.3">
      <c r="A25" s="6" t="s">
        <v>16</v>
      </c>
      <c r="B25" s="4">
        <v>-6.9180000000000001</v>
      </c>
      <c r="D25" s="6" t="s">
        <v>16</v>
      </c>
      <c r="E25" s="4">
        <v>-6.9180000000000001</v>
      </c>
    </row>
    <row r="26" spans="1:5" x14ac:dyDescent="0.3">
      <c r="A26" s="6" t="s">
        <v>17</v>
      </c>
      <c r="B26" s="7">
        <f>((B22-B25)/-B25)</f>
        <v>0.20458806013298655</v>
      </c>
      <c r="D26" s="6" t="s">
        <v>17</v>
      </c>
      <c r="E26" s="7">
        <f>((E22-E25)/-E25)</f>
        <v>4.5837404837621783E-2</v>
      </c>
    </row>
    <row r="28" spans="1:5" x14ac:dyDescent="0.3">
      <c r="A28" s="9" t="s">
        <v>10</v>
      </c>
      <c r="B28" s="9"/>
      <c r="D28" s="9" t="s">
        <v>11</v>
      </c>
      <c r="E28" s="9"/>
    </row>
    <row r="29" spans="1:5" x14ac:dyDescent="0.3">
      <c r="A29" s="5" t="s">
        <v>0</v>
      </c>
      <c r="B29" s="5" t="s">
        <v>1</v>
      </c>
      <c r="D29" s="5" t="s">
        <v>0</v>
      </c>
      <c r="E29" s="5" t="s">
        <v>1</v>
      </c>
    </row>
    <row r="30" spans="1:5" x14ac:dyDescent="0.3">
      <c r="A30" s="5">
        <v>0</v>
      </c>
      <c r="B30" s="5"/>
      <c r="D30" s="5">
        <v>0</v>
      </c>
      <c r="E30" s="5"/>
    </row>
    <row r="31" spans="1:5" x14ac:dyDescent="0.3">
      <c r="A31" s="5">
        <v>3.3333330000000001E-2</v>
      </c>
      <c r="B31" s="5"/>
      <c r="D31" s="5">
        <v>3.332222E-2</v>
      </c>
      <c r="E31" s="5"/>
    </row>
    <row r="32" spans="1:5" x14ac:dyDescent="0.3">
      <c r="A32" s="5">
        <v>6.6666669999999997E-2</v>
      </c>
      <c r="B32" s="5">
        <f>IF(AND(B5&gt;=-6.678,B5&lt;=-4.328),B5,"0")</f>
        <v>-5.0234230000000002</v>
      </c>
      <c r="D32" s="5">
        <v>6.6655560000000003E-2</v>
      </c>
      <c r="E32" s="5">
        <f>IF(AND(E5&gt;=-7.73,E5&lt;=-5.47),E5,"0")</f>
        <v>-7.5314129999999997</v>
      </c>
    </row>
    <row r="33" spans="1:5" x14ac:dyDescent="0.3">
      <c r="A33" s="5">
        <v>0.10001110000000001</v>
      </c>
      <c r="B33" s="5">
        <f t="shared" ref="B33:B41" si="0">IF(AND(B6&gt;=-6.678,B6&lt;=-4.328),B6,"0")</f>
        <v>-5.3244579999999999</v>
      </c>
      <c r="D33" s="5">
        <v>9.9988889999999997E-2</v>
      </c>
      <c r="E33" s="5">
        <f t="shared" ref="E33:E43" si="1">IF(AND(E6&gt;=-7.73,E6&lt;=-5.47),E6,"0")</f>
        <v>-7.3693989999999996</v>
      </c>
    </row>
    <row r="34" spans="1:5" x14ac:dyDescent="0.3">
      <c r="A34" s="5">
        <v>0.1333444</v>
      </c>
      <c r="B34" s="5">
        <f t="shared" si="0"/>
        <v>-5.50502</v>
      </c>
      <c r="D34" s="5">
        <v>0.1333222</v>
      </c>
      <c r="E34" s="5">
        <f t="shared" si="1"/>
        <v>-7.1779409999999997</v>
      </c>
    </row>
    <row r="35" spans="1:5" x14ac:dyDescent="0.3">
      <c r="A35" s="5">
        <v>0.1666889</v>
      </c>
      <c r="B35" s="5">
        <f t="shared" si="0"/>
        <v>-6.5528199999999996</v>
      </c>
      <c r="D35" s="5">
        <v>0.1666667</v>
      </c>
      <c r="E35" s="5">
        <f t="shared" si="1"/>
        <v>-7.3676409999999999</v>
      </c>
    </row>
    <row r="36" spans="1:5" x14ac:dyDescent="0.3">
      <c r="A36" s="5">
        <v>0.2000111</v>
      </c>
      <c r="B36" s="5" t="str">
        <f t="shared" si="0"/>
        <v>0</v>
      </c>
      <c r="D36" s="5">
        <v>0.2</v>
      </c>
      <c r="E36" s="5">
        <f t="shared" si="1"/>
        <v>-7.449751</v>
      </c>
    </row>
    <row r="37" spans="1:5" x14ac:dyDescent="0.3">
      <c r="A37" s="5">
        <v>0.23333329999999999</v>
      </c>
      <c r="B37" s="5">
        <f t="shared" si="0"/>
        <v>-6.3205809999999998</v>
      </c>
      <c r="D37" s="5">
        <v>0.23332220000000001</v>
      </c>
      <c r="E37" s="5">
        <f t="shared" si="1"/>
        <v>-6.3951880000000001</v>
      </c>
    </row>
    <row r="38" spans="1:5" x14ac:dyDescent="0.3">
      <c r="A38" s="5">
        <v>0.26666669999999998</v>
      </c>
      <c r="B38" s="5">
        <f t="shared" si="0"/>
        <v>-5.7767650000000001</v>
      </c>
      <c r="D38" s="5">
        <v>0.26665559999999999</v>
      </c>
      <c r="E38" s="5">
        <f t="shared" si="1"/>
        <v>-5.7673100000000002</v>
      </c>
    </row>
    <row r="39" spans="1:5" x14ac:dyDescent="0.3">
      <c r="A39" s="5">
        <v>0.30001109999999998</v>
      </c>
      <c r="B39" s="5">
        <f t="shared" si="0"/>
        <v>-5.8203899999999997</v>
      </c>
      <c r="D39" s="5">
        <v>0.2999889</v>
      </c>
      <c r="E39" s="5">
        <f t="shared" si="1"/>
        <v>-5.675306</v>
      </c>
    </row>
    <row r="40" spans="1:5" x14ac:dyDescent="0.3">
      <c r="A40" s="5">
        <v>0.33343329999999999</v>
      </c>
      <c r="B40" s="5" t="str">
        <f t="shared" si="0"/>
        <v>0</v>
      </c>
      <c r="D40" s="5">
        <v>0.33332220000000001</v>
      </c>
      <c r="E40" s="5" t="str">
        <f t="shared" si="1"/>
        <v>0</v>
      </c>
    </row>
    <row r="41" spans="1:5" x14ac:dyDescent="0.3">
      <c r="A41" s="5">
        <v>0.36666670000000001</v>
      </c>
      <c r="B41" s="5">
        <f t="shared" si="0"/>
        <v>-4.9723290000000002</v>
      </c>
      <c r="D41" s="5">
        <v>0.36665560000000003</v>
      </c>
      <c r="E41" s="5" t="str">
        <f t="shared" si="1"/>
        <v>0</v>
      </c>
    </row>
    <row r="42" spans="1:5" x14ac:dyDescent="0.3">
      <c r="A42" s="5">
        <v>0.43338890000000002</v>
      </c>
      <c r="B42" s="5"/>
      <c r="D42" s="5">
        <v>0.39998889999999998</v>
      </c>
      <c r="E42" s="5">
        <f t="shared" si="1"/>
        <v>-6.0325980000000001</v>
      </c>
    </row>
    <row r="43" spans="1:5" x14ac:dyDescent="0.3">
      <c r="A43" s="5">
        <v>0.46667779999999998</v>
      </c>
      <c r="B43" s="5"/>
      <c r="D43" s="5">
        <v>0.43333329999999998</v>
      </c>
      <c r="E43" s="5" t="str">
        <f t="shared" si="1"/>
        <v>0</v>
      </c>
    </row>
    <row r="44" spans="1:5" x14ac:dyDescent="0.3">
      <c r="D44" s="5">
        <v>0.4666556</v>
      </c>
      <c r="E44" s="5"/>
    </row>
    <row r="45" spans="1:5" x14ac:dyDescent="0.3">
      <c r="A45" s="2" t="s">
        <v>12</v>
      </c>
      <c r="B45" s="5">
        <f>AVERAGEIF(B32:B41,"&lt;0")</f>
        <v>-5.6619732500000008</v>
      </c>
      <c r="D45" s="5">
        <v>0.49998890000000001</v>
      </c>
      <c r="E45" s="5"/>
    </row>
    <row r="46" spans="1:5" ht="28.8" x14ac:dyDescent="0.3">
      <c r="A46" s="6" t="s">
        <v>16</v>
      </c>
      <c r="B46" s="4">
        <v>-6.9180000000000001</v>
      </c>
    </row>
    <row r="47" spans="1:5" x14ac:dyDescent="0.3">
      <c r="A47" s="6" t="s">
        <v>17</v>
      </c>
      <c r="B47" s="7">
        <f>((B45-B46)/-B46)</f>
        <v>0.18155922954611148</v>
      </c>
      <c r="D47" s="2" t="s">
        <v>12</v>
      </c>
      <c r="E47" s="5">
        <f>AVERAGEIF(E32:E43,"&lt;0")</f>
        <v>-6.7518385555555547</v>
      </c>
    </row>
    <row r="48" spans="1:5" ht="28.8" x14ac:dyDescent="0.3">
      <c r="D48" s="6" t="s">
        <v>16</v>
      </c>
      <c r="E48" s="4">
        <v>-6.9180000000000001</v>
      </c>
    </row>
    <row r="49" spans="4:5" x14ac:dyDescent="0.3">
      <c r="D49" s="6" t="s">
        <v>17</v>
      </c>
      <c r="E49" s="7">
        <f>((E47-E48)/-E48)</f>
        <v>2.4018711252449476E-2</v>
      </c>
    </row>
  </sheetData>
  <mergeCells count="4">
    <mergeCell ref="A1:B1"/>
    <mergeCell ref="D1:E1"/>
    <mergeCell ref="A28:B28"/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Bonilla Mitrotti</dc:creator>
  <cp:lastModifiedBy>Ariel Cardenas</cp:lastModifiedBy>
  <dcterms:created xsi:type="dcterms:W3CDTF">2023-09-21T15:31:14Z</dcterms:created>
  <dcterms:modified xsi:type="dcterms:W3CDTF">2023-09-23T14:42:00Z</dcterms:modified>
</cp:coreProperties>
</file>