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eihua/Dropbox/EXCEL/ExcelDataAnalysisFD_Examples/"/>
    </mc:Choice>
  </mc:AlternateContent>
  <xr:revisionPtr revIDLastSave="0" documentId="13_ncr:1_{8ACB9C5B-D2D2-DA42-B057-B6B9F13C3A72}" xr6:coauthVersionLast="43" xr6:coauthVersionMax="43" xr10:uidLastSave="{00000000-0000-0000-0000-000000000000}"/>
  <bookViews>
    <workbookView xWindow="0" yWindow="460" windowWidth="28800" windowHeight="15920" xr2:uid="{00000000-000D-0000-FFFF-FFFF00000000}"/>
  </bookViews>
  <sheets>
    <sheet name="LINEST" sheetId="4" r:id="rId1"/>
    <sheet name="Exponential Trend" sheetId="8" r:id="rId2"/>
    <sheet name="Plotting a Logarithmic Trend" sheetId="9" r:id="rId3"/>
    <sheet name="Plotting a Power Trend" sheetId="11" r:id="rId4"/>
    <sheet name="Plotting a Polynomial Trend" sheetId="12" r:id="rId5"/>
  </sheets>
  <externalReferences>
    <externalReference r:id="rId6"/>
  </externalReferences>
  <definedNames>
    <definedName name="Costs_per_Unit" localSheetId="1">#REF!</definedName>
    <definedName name="Costs_per_Unit" localSheetId="0">#REF!</definedName>
    <definedName name="Costs_per_Unit" localSheetId="2">#REF!</definedName>
    <definedName name="Costs_per_Unit" localSheetId="4">#REF!</definedName>
    <definedName name="Costs_per_Unit" localSheetId="3">#REF!</definedName>
    <definedName name="Costs_per_Unit">#REF!</definedName>
    <definedName name="Expenses">[1]Iterate!$C$4</definedName>
    <definedName name="Finley_Sprocket">'[1]Break Even (Solver)'!$B$3:$B$12</definedName>
    <definedName name="Fixed_Costs">'[1]Break Even (Solver)'!$B$9:$C$9</definedName>
    <definedName name="Gross_Margin">[1]Iterate!$C$3</definedName>
    <definedName name="Gross_Profit">[1]Iterate!$C$5</definedName>
    <definedName name="Langstrom_Wrench">'[1]Break Even (Solver)'!$C$3:$C$12</definedName>
    <definedName name="Net_Profit">[1]Iterate!$C$7</definedName>
    <definedName name="NPer" localSheetId="1">#REF!</definedName>
    <definedName name="NPer" localSheetId="0">#REF!</definedName>
    <definedName name="NPer" localSheetId="2">#REF!</definedName>
    <definedName name="NPer" localSheetId="4">#REF!</definedName>
    <definedName name="NPer" localSheetId="3">#REF!</definedName>
    <definedName name="NPer">#REF!</definedName>
    <definedName name="NPer2">'[1]Future Value (2-Inputs)'!$C$3</definedName>
    <definedName name="Price">'[1]Break Even (Solver)'!$B$3:$C$3</definedName>
    <definedName name="Profit">'[1]Break Even (Solver)'!$B$12:$C$12</definedName>
    <definedName name="Profit_Margin">'[1]Break Even (Goal Seek)'!$B$12:$C$12</definedName>
    <definedName name="Profit_Sharing">[1]Iterate!$C$6</definedName>
    <definedName name="Profit_Sharing_Percentage">[1]Iterate!$C$9</definedName>
    <definedName name="Rate" localSheetId="1">#REF!</definedName>
    <definedName name="Rate" localSheetId="0">#REF!</definedName>
    <definedName name="Rate" localSheetId="2">#REF!</definedName>
    <definedName name="Rate" localSheetId="4">#REF!</definedName>
    <definedName name="Rate" localSheetId="3">#REF!</definedName>
    <definedName name="Rate">#REF!</definedName>
    <definedName name="Rate2">'[1]Future Value (2-Inputs)'!$C$2</definedName>
    <definedName name="Revenue">'[1]Break Even (Solver)'!$B$5:$C$5</definedName>
    <definedName name="Total_Costs">'[1]Break Even (Solver)'!$B$10:$C$10</definedName>
    <definedName name="Total_Revenue" localSheetId="1">#REF!</definedName>
    <definedName name="Total_Revenue" localSheetId="0">#REF!</definedName>
    <definedName name="Total_Revenue" localSheetId="2">#REF!</definedName>
    <definedName name="Total_Revenue" localSheetId="4">#REF!</definedName>
    <definedName name="Total_Revenue" localSheetId="3">#REF!</definedName>
    <definedName name="Total_Revenue">#REF!</definedName>
    <definedName name="Unit_Cost">'[1]Break Even (Solver)'!$B$7:$C$7</definedName>
    <definedName name="Units">'[1]Break Even (Solver)'!$B$4:$C$4</definedName>
    <definedName name="Variable_Costs">'[1]Break Even (Solver)'!$B$8:$C$8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2" l="1" a="1"/>
  <c r="E6" i="12" s="1"/>
  <c r="D7" i="11" a="1"/>
  <c r="D7" i="11" s="1"/>
  <c r="E7" i="9" a="1"/>
  <c r="E7" i="9" s="1"/>
  <c r="K5" i="8" a="1"/>
  <c r="K5" i="8" s="1"/>
  <c r="K2" i="8" a="1"/>
  <c r="K2" i="8" s="1"/>
  <c r="H3" i="8" a="1"/>
  <c r="H3" i="8" s="1"/>
  <c r="C3" i="8" a="1"/>
  <c r="C3" i="8" s="1"/>
  <c r="I5" i="4" a="1"/>
  <c r="I5" i="4" s="1"/>
  <c r="I2" i="4" a="1"/>
  <c r="I2" i="4" s="1"/>
  <c r="F2" i="4" a="1"/>
  <c r="F2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2" i="4"/>
  <c r="G6" i="12" l="1"/>
  <c r="F6" i="12"/>
  <c r="E7" i="11"/>
  <c r="F7" i="9"/>
  <c r="L8" i="8"/>
  <c r="L6" i="8"/>
  <c r="K8" i="8"/>
  <c r="K6" i="8"/>
  <c r="L9" i="8"/>
  <c r="L7" i="8"/>
  <c r="L5" i="8"/>
  <c r="K9" i="8"/>
  <c r="K7" i="8"/>
  <c r="L2" i="8"/>
  <c r="H6" i="8"/>
  <c r="H5" i="8"/>
  <c r="H4" i="8"/>
  <c r="C18" i="8"/>
  <c r="C14" i="8"/>
  <c r="C10" i="8"/>
  <c r="C6" i="8"/>
  <c r="C17" i="8"/>
  <c r="C13" i="8"/>
  <c r="C9" i="8"/>
  <c r="C5" i="8"/>
  <c r="C20" i="8"/>
  <c r="C16" i="8"/>
  <c r="C12" i="8"/>
  <c r="C8" i="8"/>
  <c r="C4" i="8"/>
  <c r="C19" i="8"/>
  <c r="C15" i="8"/>
  <c r="C11" i="8"/>
  <c r="C7" i="8"/>
  <c r="J8" i="4"/>
  <c r="J6" i="4"/>
  <c r="I8" i="4"/>
  <c r="I6" i="4"/>
  <c r="J9" i="4"/>
  <c r="J7" i="4"/>
  <c r="J5" i="4"/>
  <c r="I9" i="4"/>
  <c r="I7" i="4"/>
  <c r="J2" i="4"/>
  <c r="F17" i="4"/>
  <c r="F13" i="4"/>
  <c r="F9" i="4"/>
  <c r="F5" i="4"/>
  <c r="F16" i="4"/>
  <c r="F12" i="4"/>
  <c r="F8" i="4"/>
  <c r="F4" i="4"/>
  <c r="F15" i="4"/>
  <c r="F11" i="4"/>
  <c r="F7" i="4"/>
  <c r="F3" i="4"/>
  <c r="F14" i="4"/>
  <c r="F10" i="4"/>
  <c r="F6" i="4"/>
</calcChain>
</file>

<file path=xl/sharedStrings.xml><?xml version="1.0" encoding="utf-8"?>
<sst xmlns="http://schemas.openxmlformats.org/spreadsheetml/2006/main" count="69" uniqueCount="42">
  <si>
    <t>Period</t>
  </si>
  <si>
    <t>1st Quarter</t>
  </si>
  <si>
    <t>Fiscal</t>
  </si>
  <si>
    <t>2nd Quarter</t>
  </si>
  <si>
    <t>3rd Quarter</t>
  </si>
  <si>
    <t>4th Quarter</t>
  </si>
  <si>
    <t>Sales</t>
  </si>
  <si>
    <t>Trend (Equation)</t>
  </si>
  <si>
    <t>(Projected)</t>
  </si>
  <si>
    <t>TREND( )</t>
  </si>
  <si>
    <t>Trend (LINEST( ))</t>
  </si>
  <si>
    <t>Slope (m)</t>
  </si>
  <si>
    <t>y-intercept (b)</t>
  </si>
  <si>
    <t>LINEST( ) Statistics</t>
  </si>
  <si>
    <t>m</t>
  </si>
  <si>
    <t>b</t>
  </si>
  <si>
    <t>se</t>
  </si>
  <si>
    <t>seb</t>
  </si>
  <si>
    <r>
      <t>R</t>
    </r>
    <r>
      <rPr>
        <b/>
        <vertAlign val="superscript"/>
        <sz val="14"/>
        <rFont val="Calibri"/>
        <family val="2"/>
        <scheme val="minor"/>
      </rPr>
      <t>2</t>
    </r>
  </si>
  <si>
    <t>sey</t>
  </si>
  <si>
    <t>F</t>
  </si>
  <si>
    <t>df</t>
  </si>
  <si>
    <t>ssreg</t>
  </si>
  <si>
    <t>ssresid</t>
  </si>
  <si>
    <t>Week</t>
  </si>
  <si>
    <t>Units</t>
  </si>
  <si>
    <t>GROWTH( )</t>
  </si>
  <si>
    <t>Historical Data</t>
  </si>
  <si>
    <t>Future Data</t>
  </si>
  <si>
    <t>Forecast</t>
  </si>
  <si>
    <t>Month</t>
  </si>
  <si>
    <t>Total Employees</t>
  </si>
  <si>
    <t>y = b * EXP(m * x)</t>
  </si>
  <si>
    <t>y = b * m1x</t>
  </si>
  <si>
    <t>m1</t>
  </si>
  <si>
    <t>m = LN(m1)</t>
  </si>
  <si>
    <t>LOGEST( ) Statistics</t>
  </si>
  <si>
    <t>R2</t>
  </si>
  <si>
    <t>List Price</t>
  </si>
  <si>
    <t>Units Sold</t>
  </si>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</sst>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00"/>
  </numFmts>
  <fonts count="12">
    <font>
      <sz val="10"/>
      <name val="Arial"/>
      <family val="2"/>
    </font>
    <font>
      <sz val="10"/>
      <name val="MS Sans Serif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8"/>
      <color theme="3"/>
      <name val="Calibri Light"/>
      <family val="2"/>
      <scheme val="major"/>
    </font>
    <font>
      <b/>
      <vertAlign val="superscript"/>
      <sz val="14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color rgb="FF0432FF"/>
      <name val="Calibri Light"/>
      <family val="2"/>
      <scheme val="major"/>
    </font>
    <font>
      <b/>
      <sz val="18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3" fontId="2" fillId="0" borderId="0" xfId="1" applyNumberFormat="1" applyFont="1" applyAlignment="1">
      <alignment horizontal="center"/>
    </xf>
    <xf numFmtId="0" fontId="4" fillId="0" borderId="0" xfId="1" applyFont="1"/>
    <xf numFmtId="0" fontId="2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3" fontId="3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3" fontId="3" fillId="0" borderId="2" xfId="1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3" fontId="4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/>
    <xf numFmtId="0" fontId="6" fillId="0" borderId="0" xfId="0" applyFont="1"/>
    <xf numFmtId="0" fontId="2" fillId="0" borderId="0" xfId="1" applyNumberFormat="1" applyFont="1"/>
    <xf numFmtId="0" fontId="2" fillId="0" borderId="0" xfId="1" applyFont="1" applyAlignment="1">
      <alignment horizontal="right"/>
    </xf>
    <xf numFmtId="2" fontId="3" fillId="0" borderId="0" xfId="1" applyNumberFormat="1" applyFont="1" applyAlignment="1">
      <alignment horizontal="center"/>
    </xf>
    <xf numFmtId="0" fontId="3" fillId="0" borderId="0" xfId="1" applyNumberFormat="1" applyFont="1"/>
    <xf numFmtId="0" fontId="2" fillId="0" borderId="0" xfId="1" applyNumberFormat="1" applyFont="1" applyAlignment="1">
      <alignment horizontal="right"/>
    </xf>
    <xf numFmtId="0" fontId="3" fillId="0" borderId="3" xfId="1" applyFont="1" applyBorder="1"/>
    <xf numFmtId="0" fontId="3" fillId="0" borderId="0" xfId="0" applyFont="1"/>
    <xf numFmtId="0" fontId="4" fillId="0" borderId="0" xfId="1" applyNumberFormat="1" applyFont="1"/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2" fillId="0" borderId="0" xfId="0" applyFont="1"/>
    <xf numFmtId="0" fontId="9" fillId="0" borderId="0" xfId="4" applyFont="1"/>
    <xf numFmtId="165" fontId="3" fillId="0" borderId="0" xfId="2" applyNumberFormat="1" applyFont="1"/>
    <xf numFmtId="165" fontId="6" fillId="0" borderId="0" xfId="2" applyNumberFormat="1" applyFont="1"/>
    <xf numFmtId="0" fontId="2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7" fontId="3" fillId="0" borderId="0" xfId="3" applyNumberFormat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4" applyFont="1"/>
    <xf numFmtId="0" fontId="2" fillId="0" borderId="2" xfId="1" applyFont="1" applyBorder="1" applyAlignment="1">
      <alignment horizontal="center"/>
    </xf>
    <xf numFmtId="0" fontId="11" fillId="0" borderId="0" xfId="4" applyFont="1"/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/>
    <xf numFmtId="0" fontId="3" fillId="0" borderId="0" xfId="1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3" fillId="0" borderId="0" xfId="1" applyNumberFormat="1" applyFont="1" applyBorder="1"/>
    <xf numFmtId="1" fontId="2" fillId="0" borderId="0" xfId="1" applyNumberFormat="1" applyFont="1" applyBorder="1" applyAlignment="1">
      <alignment horizontal="center"/>
    </xf>
    <xf numFmtId="0" fontId="4" fillId="0" borderId="0" xfId="1" applyNumberFormat="1" applyFont="1" applyBorder="1"/>
    <xf numFmtId="0" fontId="3" fillId="0" borderId="2" xfId="1" applyNumberFormat="1" applyFont="1" applyBorder="1" applyAlignment="1">
      <alignment horizontal="center"/>
    </xf>
    <xf numFmtId="0" fontId="4" fillId="0" borderId="2" xfId="1" applyNumberFormat="1" applyFont="1" applyBorder="1"/>
    <xf numFmtId="0" fontId="2" fillId="0" borderId="0" xfId="0" applyFont="1" applyAlignment="1"/>
    <xf numFmtId="1" fontId="2" fillId="0" borderId="0" xfId="1" applyNumberFormat="1" applyFont="1"/>
    <xf numFmtId="1" fontId="3" fillId="0" borderId="1" xfId="1" applyNumberFormat="1" applyFont="1" applyBorder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3" fillId="0" borderId="1" xfId="0" applyNumberFormat="1" applyFont="1" applyBorder="1"/>
    <xf numFmtId="1" fontId="3" fillId="0" borderId="0" xfId="0" applyNumberFormat="1" applyFon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0" xfId="0" applyNumberFormat="1"/>
    <xf numFmtId="1" fontId="4" fillId="0" borderId="0" xfId="1" applyNumberFormat="1" applyFont="1"/>
  </cellXfs>
  <cellStyles count="5">
    <cellStyle name="Comma" xfId="2" builtinId="3"/>
    <cellStyle name="Currency" xfId="3" builtinId="4"/>
    <cellStyle name="Normal" xfId="0" builtinId="0"/>
    <cellStyle name="Normal_TREND" xfId="1" xr:uid="{00000000-0005-0000-0000-000003000000}"/>
    <cellStyle name="Title" xfId="4" builtinId="1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384659834561745"/>
          <c:w val="0.7108433734939763"/>
          <c:h val="0.5798833322257890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LINEST!$B$2:$B$21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LINEST!$D$2:$D$21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3-44D1-ACAA-2742146FB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2080"/>
        <c:axId val="10828944"/>
      </c:scatterChart>
      <c:valAx>
        <c:axId val="108320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28944"/>
        <c:crosses val="autoZero"/>
        <c:crossBetween val="midCat"/>
      </c:valAx>
      <c:valAx>
        <c:axId val="10828944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2080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36648566411213"/>
                  <c:y val="-9.39129184194441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"/>
            <c:dispRSqr val="0"/>
            <c:dispEq val="0"/>
          </c:trendline>
          <c:xVal>
            <c:numRef>
              <c:f>LINEST!$C$2:$C$13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LINEST!$D$2:$D$13</c:f>
              <c:numCache>
                <c:formatCode>#,##0</c:formatCode>
                <c:ptCount val="12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BC-B445-A31D-920E40B66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6080"/>
        <c:axId val="100670672"/>
      </c:scatterChart>
      <c:valAx>
        <c:axId val="6755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70672"/>
        <c:crosses val="autoZero"/>
        <c:crossBetween val="midCat"/>
      </c:valAx>
      <c:valAx>
        <c:axId val="1006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'Exponential Trend'!$A$3:$A$20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'Exponential Trend'!$B$3:$B$20</c:f>
              <c:numCache>
                <c:formatCode>#,##0</c:formatCode>
                <c:ptCount val="18"/>
                <c:pt idx="0">
                  <c:v>11</c:v>
                </c:pt>
                <c:pt idx="1">
                  <c:v>15</c:v>
                </c:pt>
                <c:pt idx="2">
                  <c:v>27</c:v>
                </c:pt>
                <c:pt idx="3">
                  <c:v>44</c:v>
                </c:pt>
                <c:pt idx="4">
                  <c:v>59</c:v>
                </c:pt>
                <c:pt idx="5">
                  <c:v>112</c:v>
                </c:pt>
                <c:pt idx="6">
                  <c:v>125</c:v>
                </c:pt>
                <c:pt idx="7">
                  <c:v>136</c:v>
                </c:pt>
                <c:pt idx="8">
                  <c:v>157</c:v>
                </c:pt>
                <c:pt idx="9">
                  <c:v>298</c:v>
                </c:pt>
                <c:pt idx="10">
                  <c:v>503</c:v>
                </c:pt>
                <c:pt idx="11">
                  <c:v>875</c:v>
                </c:pt>
                <c:pt idx="12">
                  <c:v>1452</c:v>
                </c:pt>
                <c:pt idx="13">
                  <c:v>3293</c:v>
                </c:pt>
                <c:pt idx="14">
                  <c:v>3902</c:v>
                </c:pt>
                <c:pt idx="15">
                  <c:v>4837</c:v>
                </c:pt>
                <c:pt idx="16">
                  <c:v>6693</c:v>
                </c:pt>
                <c:pt idx="17">
                  <c:v>9283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C-C445-AF87-EC3365B97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71712"/>
        <c:axId val="102631488"/>
      </c:scatterChart>
      <c:valAx>
        <c:axId val="10737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31488"/>
        <c:crosses val="autoZero"/>
        <c:crossBetween val="midCat"/>
      </c:valAx>
      <c:valAx>
        <c:axId val="1026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7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'Plotting a Logarithmic Trend'!$A$2:$A$17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'Plotting a Logarithmic Trend'!$B$2:$B$17</c:f>
              <c:numCache>
                <c:formatCode>_(* #,##0_);_(* \(#,##0\);_(* "-"??_);_(@_)</c:formatCode>
                <c:ptCount val="16"/>
                <c:pt idx="0">
                  <c:v>99</c:v>
                </c:pt>
                <c:pt idx="1">
                  <c:v>251</c:v>
                </c:pt>
                <c:pt idx="2">
                  <c:v>444</c:v>
                </c:pt>
                <c:pt idx="3">
                  <c:v>474</c:v>
                </c:pt>
                <c:pt idx="4">
                  <c:v>475</c:v>
                </c:pt>
                <c:pt idx="5">
                  <c:v>498</c:v>
                </c:pt>
                <c:pt idx="6">
                  <c:v>500</c:v>
                </c:pt>
                <c:pt idx="7">
                  <c:v>525</c:v>
                </c:pt>
                <c:pt idx="8">
                  <c:v>552</c:v>
                </c:pt>
                <c:pt idx="9">
                  <c:v>556</c:v>
                </c:pt>
                <c:pt idx="10">
                  <c:v>575</c:v>
                </c:pt>
                <c:pt idx="11">
                  <c:v>608</c:v>
                </c:pt>
                <c:pt idx="12">
                  <c:v>625</c:v>
                </c:pt>
                <c:pt idx="13">
                  <c:v>632</c:v>
                </c:pt>
                <c:pt idx="14">
                  <c:v>647</c:v>
                </c:pt>
                <c:pt idx="15">
                  <c:v>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D-6645-B681-5548BD36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3488"/>
        <c:axId val="38277456"/>
      </c:scatterChart>
      <c:valAx>
        <c:axId val="3819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7456"/>
        <c:crosses val="autoZero"/>
        <c:crossBetween val="midCat"/>
      </c:valAx>
      <c:valAx>
        <c:axId val="382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1"/>
            <c:dispEq val="1"/>
            <c:trendlineLbl>
              <c:layout>
                <c:manualLayout>
                  <c:x val="-0.54875244066087769"/>
                  <c:y val="-0.19754207641555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'Plotting a Power Trend'!$A$2:$A$10</c:f>
              <c:numCache>
                <c:formatCode>"$"#,##0.00_);\("$"#,##0.00\)</c:formatCode>
                <c:ptCount val="9"/>
                <c:pt idx="0">
                  <c:v>6.99</c:v>
                </c:pt>
                <c:pt idx="1">
                  <c:v>7.99</c:v>
                </c:pt>
                <c:pt idx="2">
                  <c:v>8.99</c:v>
                </c:pt>
                <c:pt idx="3">
                  <c:v>9.99</c:v>
                </c:pt>
                <c:pt idx="4">
                  <c:v>10.99</c:v>
                </c:pt>
                <c:pt idx="5">
                  <c:v>11.99</c:v>
                </c:pt>
                <c:pt idx="6">
                  <c:v>12.99</c:v>
                </c:pt>
                <c:pt idx="7">
                  <c:v>13.99</c:v>
                </c:pt>
                <c:pt idx="8">
                  <c:v>14.99</c:v>
                </c:pt>
              </c:numCache>
            </c:numRef>
          </c:xVal>
          <c:yVal>
            <c:numRef>
              <c:f>'Plotting a Power Trend'!$B$2:$B$10</c:f>
              <c:numCache>
                <c:formatCode>_(* #,##0_);_(* \(#,##0\);_(* "-"??_);_(@_)</c:formatCode>
                <c:ptCount val="9"/>
                <c:pt idx="0">
                  <c:v>9985</c:v>
                </c:pt>
                <c:pt idx="1">
                  <c:v>8110</c:v>
                </c:pt>
                <c:pt idx="2">
                  <c:v>6039</c:v>
                </c:pt>
                <c:pt idx="3">
                  <c:v>5721</c:v>
                </c:pt>
                <c:pt idx="4">
                  <c:v>4555</c:v>
                </c:pt>
                <c:pt idx="5">
                  <c:v>4075</c:v>
                </c:pt>
                <c:pt idx="6">
                  <c:v>3290</c:v>
                </c:pt>
                <c:pt idx="7">
                  <c:v>2592</c:v>
                </c:pt>
                <c:pt idx="8">
                  <c:v>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B-B948-996E-FF687C2F4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02016"/>
        <c:axId val="110743600"/>
      </c:scatterChart>
      <c:valAx>
        <c:axId val="11070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3600"/>
        <c:crosses val="autoZero"/>
        <c:crossBetween val="midCat"/>
      </c:valAx>
      <c:valAx>
        <c:axId val="1107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'Plotting a Polynomial Trend'!$A$2:$A$11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'Plotting a Polynomial Trend'!$B$2:$B$11</c:f>
              <c:numCache>
                <c:formatCode>0.0</c:formatCode>
                <c:ptCount val="10"/>
                <c:pt idx="0">
                  <c:v>16.100000000000001</c:v>
                </c:pt>
                <c:pt idx="1">
                  <c:v>18.2</c:v>
                </c:pt>
                <c:pt idx="2">
                  <c:v>19.7</c:v>
                </c:pt>
                <c:pt idx="3">
                  <c:v>10.5</c:v>
                </c:pt>
                <c:pt idx="4">
                  <c:v>12.2</c:v>
                </c:pt>
                <c:pt idx="5">
                  <c:v>20.7</c:v>
                </c:pt>
                <c:pt idx="6">
                  <c:v>19</c:v>
                </c:pt>
                <c:pt idx="7">
                  <c:v>20.100000000000001</c:v>
                </c:pt>
                <c:pt idx="8">
                  <c:v>21.3</c:v>
                </c:pt>
                <c:pt idx="9">
                  <c:v>18.399999999999999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4D-124B-963E-07A682936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38240"/>
        <c:axId val="107498592"/>
      </c:scatterChart>
      <c:valAx>
        <c:axId val="7463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8592"/>
        <c:crosses val="autoZero"/>
        <c:crossBetween val="midCat"/>
      </c:valAx>
      <c:valAx>
        <c:axId val="1074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285750</xdr:colOff>
      <xdr:row>5</xdr:row>
      <xdr:rowOff>142875</xdr:rowOff>
    </xdr:from>
    <xdr:to>
      <xdr:col>32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673100</xdr:colOff>
      <xdr:row>0</xdr:row>
      <xdr:rowOff>190500</xdr:rowOff>
    </xdr:from>
    <xdr:to>
      <xdr:col>22</xdr:col>
      <xdr:colOff>177800</xdr:colOff>
      <xdr:row>14</xdr:row>
      <xdr:rowOff>213975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AAC1CF-D9F4-594F-82CC-5694128970B0}"/>
            </a:ext>
          </a:extLst>
        </xdr:cNvPr>
        <xdr:cNvSpPr/>
      </xdr:nvSpPr>
      <xdr:spPr>
        <a:xfrm>
          <a:off x="11366500" y="190500"/>
          <a:ext cx="6096000" cy="3477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R</a:t>
          </a:r>
          <a:r>
            <a:rPr lang="en-US" b="1" baseline="30000">
              <a:solidFill>
                <a:srgbClr val="0432FF"/>
              </a:solidFill>
            </a:rPr>
            <a:t>2</a:t>
          </a:r>
          <a:r>
            <a:rPr lang="en-US"/>
            <a:t> (</a:t>
          </a:r>
          <a:r>
            <a:rPr lang="en-US" u="sng"/>
            <a:t>coefficient of determination)</a:t>
          </a:r>
          <a:r>
            <a:rPr lang="en-US" b="1"/>
            <a:t>: </a:t>
          </a:r>
        </a:p>
        <a:p>
          <a:pPr lvl="1">
            <a:lnSpc>
              <a:spcPct val="100000"/>
            </a:lnSpc>
          </a:pPr>
          <a:r>
            <a:rPr lang="en-US" sz="1600"/>
            <a:t>the square of the correlation. </a:t>
          </a:r>
        </a:p>
        <a:p>
          <a:pPr lvl="1">
            <a:lnSpc>
              <a:spcPct val="100000"/>
            </a:lnSpc>
          </a:pPr>
          <a:r>
            <a:rPr lang="en-US" sz="1600"/>
            <a:t>How well the trend line fits the data. (R2 &lt; 0.7 means not very good fit for the data)</a:t>
          </a:r>
          <a:endParaRPr lang="en-US" b="1">
            <a:solidFill>
              <a:srgbClr val="0432FF"/>
            </a:solidFill>
            <a:highlight>
              <a:srgbClr val="FFFF00"/>
            </a:highlight>
          </a:endParaRPr>
        </a:p>
        <a:p>
          <a:pPr>
            <a:lnSpc>
              <a:spcPct val="100000"/>
            </a:lnSpc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 Linear </a:t>
          </a:r>
          <a:r>
            <a:rPr lang="en-US"/>
            <a:t>Trend Line </a:t>
          </a:r>
          <a:r>
            <a:rPr lang="en-US" b="1">
              <a:solidFill>
                <a:srgbClr val="FF0000"/>
              </a:solidFill>
            </a:rPr>
            <a:t>y = mx + b</a:t>
          </a:r>
        </a:p>
        <a:p>
          <a:pPr marL="742950" lvl="1" indent="-285750">
            <a:lnSpc>
              <a:spcPct val="100000"/>
            </a:lnSpc>
            <a:buFont typeface="Arial" panose="020B0604020202020204" pitchFamily="34" charset="0"/>
            <a:buChar char="•"/>
          </a:pPr>
          <a:r>
            <a:rPr lang="en-US" sz="1600"/>
            <a:t>Trend Function: </a:t>
          </a:r>
          <a:r>
            <a:rPr lang="en-US" sz="1600" b="1">
              <a:solidFill>
                <a:srgbClr val="FF0000"/>
              </a:solidFill>
            </a:rPr>
            <a:t>TREND</a:t>
          </a:r>
          <a:r>
            <a:rPr lang="en-US" sz="1600"/>
            <a:t>(known_ys, know_xs, new_xs, </a:t>
          </a:r>
          <a:r>
            <a:rPr lang="en-US" sz="1600" b="1">
              <a:solidFill>
                <a:srgbClr val="FF40FF"/>
              </a:solidFill>
            </a:rPr>
            <a:t>const</a:t>
          </a:r>
          <a:r>
            <a:rPr lang="en-US" sz="1600"/>
            <a:t>)</a:t>
          </a:r>
        </a:p>
        <a:p>
          <a:pPr marL="742950" lvl="1" indent="-285750">
            <a:lnSpc>
              <a:spcPct val="100000"/>
            </a:lnSpc>
            <a:buFont typeface="Arial" panose="020B0604020202020204" pitchFamily="34" charset="0"/>
            <a:buChar char="•"/>
          </a:pPr>
          <a:r>
            <a:rPr lang="en-US" sz="1600"/>
            <a:t>Get regression value: </a:t>
          </a:r>
          <a:r>
            <a:rPr lang="en-US" sz="1600" b="1">
              <a:solidFill>
                <a:srgbClr val="FF0000"/>
              </a:solidFill>
            </a:rPr>
            <a:t>Linest</a:t>
          </a:r>
          <a:r>
            <a:rPr lang="en-US" sz="1600"/>
            <a:t>(known_ys, know_xs, </a:t>
          </a:r>
          <a:r>
            <a:rPr lang="en-US" sz="1600" b="1">
              <a:solidFill>
                <a:srgbClr val="FF40FF"/>
              </a:solidFill>
            </a:rPr>
            <a:t>const</a:t>
          </a:r>
          <a:r>
            <a:rPr lang="en-US" sz="1600"/>
            <a:t>,</a:t>
          </a:r>
          <a:r>
            <a:rPr lang="en-US" sz="1600" b="1">
              <a:solidFill>
                <a:srgbClr val="FF40FF"/>
              </a:solidFill>
            </a:rPr>
            <a:t> stats</a:t>
          </a:r>
          <a:r>
            <a:rPr lang="en-US" sz="1600"/>
            <a:t>)</a:t>
          </a:r>
        </a:p>
        <a:p>
          <a:pPr marL="1200150" lvl="2" indent="-285750">
            <a:lnSpc>
              <a:spcPct val="100000"/>
            </a:lnSpc>
            <a:buFont typeface="Courier New" panose="02070309020205020404" pitchFamily="49" charset="0"/>
            <a:buChar char="o"/>
          </a:pPr>
          <a:r>
            <a:rPr lang="en-US" sz="1600">
              <a:solidFill>
                <a:prstClr val="black"/>
              </a:solidFill>
            </a:rPr>
            <a:t>Return </a:t>
          </a:r>
          <a:r>
            <a:rPr lang="en-US" sz="1600" b="1">
              <a:solidFill>
                <a:srgbClr val="0432FF"/>
              </a:solidFill>
            </a:rPr>
            <a:t>(m, b)</a:t>
          </a:r>
          <a:endParaRPr lang="en-US" sz="1600"/>
        </a:p>
        <a:p>
          <a:pPr lvl="1"/>
          <a:r>
            <a:rPr lang="en-US" sz="1600" b="1">
              <a:solidFill>
                <a:srgbClr val="0432FF"/>
              </a:solidFill>
            </a:rPr>
            <a:t>const: </a:t>
          </a:r>
          <a:r>
            <a:rPr lang="en-US" sz="1600">
              <a:solidFill>
                <a:prstClr val="black"/>
              </a:solidFill>
            </a:rPr>
            <a:t>determine the y-intercept</a:t>
          </a:r>
        </a:p>
        <a:p>
          <a:pPr marL="1200150" lvl="2" indent="-285750">
            <a:lnSpc>
              <a:spcPct val="100000"/>
            </a:lnSpc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en-US" sz="1400" b="1">
              <a:solidFill>
                <a:srgbClr val="FF0000"/>
              </a:solidFill>
            </a:rPr>
            <a:t>False</a:t>
          </a:r>
          <a:r>
            <a:rPr lang="en-US" sz="1400">
              <a:solidFill>
                <a:prstClr val="black"/>
              </a:solidFill>
            </a:rPr>
            <a:t> places it at </a:t>
          </a:r>
          <a:r>
            <a:rPr lang="en-US" sz="1400">
              <a:solidFill>
                <a:srgbClr val="FF0000"/>
              </a:solidFill>
            </a:rPr>
            <a:t>0</a:t>
          </a:r>
        </a:p>
        <a:p>
          <a:pPr marL="1200150" lvl="2" indent="-285750">
            <a:lnSpc>
              <a:spcPct val="100000"/>
            </a:lnSpc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en-US" sz="1400" b="1">
              <a:solidFill>
                <a:srgbClr val="FF0000"/>
              </a:solidFill>
            </a:rPr>
            <a:t>True</a:t>
          </a:r>
          <a:r>
            <a:rPr lang="en-US" sz="1400">
              <a:solidFill>
                <a:prstClr val="black"/>
              </a:solidFill>
            </a:rPr>
            <a:t> (the default) calculates the y-intercept</a:t>
          </a:r>
          <a:endParaRPr lang="en-US" sz="1000">
            <a:solidFill>
              <a:prstClr val="black"/>
            </a:solidFill>
          </a:endParaRPr>
        </a:p>
        <a:p>
          <a:pPr lvl="1"/>
          <a:r>
            <a:rPr lang="en-US" sz="1600" b="1">
              <a:solidFill>
                <a:srgbClr val="0432FF"/>
              </a:solidFill>
            </a:rPr>
            <a:t>stats:</a:t>
          </a:r>
          <a:endParaRPr lang="en-US" sz="1600">
            <a:solidFill>
              <a:srgbClr val="0432FF"/>
            </a:solidFill>
          </a:endParaRPr>
        </a:p>
        <a:p>
          <a:pPr marL="1200150" lvl="2" indent="-285750">
            <a:lnSpc>
              <a:spcPct val="100000"/>
            </a:lnSpc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en-US" sz="1400" b="1">
              <a:solidFill>
                <a:srgbClr val="FF0000"/>
              </a:solidFill>
            </a:rPr>
            <a:t>False </a:t>
          </a:r>
          <a:r>
            <a:rPr lang="en-US" sz="1400">
              <a:solidFill>
                <a:prstClr val="black"/>
              </a:solidFill>
            </a:rPr>
            <a:t>enter the function as a </a:t>
          </a:r>
          <a:r>
            <a:rPr lang="en-US" sz="1400" b="1">
              <a:solidFill>
                <a:srgbClr val="FF0000"/>
              </a:solidFill>
            </a:rPr>
            <a:t>1×2 array</a:t>
          </a:r>
          <a:endParaRPr lang="en-US" sz="1400">
            <a:solidFill>
              <a:srgbClr val="FF0000"/>
            </a:solidFill>
          </a:endParaRPr>
        </a:p>
        <a:p>
          <a:pPr marL="1200150" lvl="2" indent="-285750">
            <a:lnSpc>
              <a:spcPct val="100000"/>
            </a:lnSpc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en-US" sz="1400" b="1">
              <a:solidFill>
                <a:srgbClr val="FF0000"/>
              </a:solidFill>
            </a:rPr>
            <a:t>True </a:t>
          </a:r>
          <a:r>
            <a:rPr lang="en-US" sz="1400">
              <a:solidFill>
                <a:prstClr val="black"/>
              </a:solidFill>
            </a:rPr>
            <a:t>enter the function as a </a:t>
          </a:r>
          <a:r>
            <a:rPr lang="en-US" sz="1400" b="1">
              <a:solidFill>
                <a:srgbClr val="FF0000"/>
              </a:solidFill>
            </a:rPr>
            <a:t>5×2 array</a:t>
          </a:r>
          <a:endParaRPr lang="en-US" sz="1600"/>
        </a:p>
      </xdr:txBody>
    </xdr:sp>
    <xdr:clientData/>
  </xdr:twoCellAnchor>
  <xdr:twoCellAnchor>
    <xdr:from>
      <xdr:col>5</xdr:col>
      <xdr:colOff>44450</xdr:colOff>
      <xdr:row>9</xdr:row>
      <xdr:rowOff>44450</xdr:rowOff>
    </xdr:from>
    <xdr:to>
      <xdr:col>10</xdr:col>
      <xdr:colOff>508000</xdr:colOff>
      <xdr:row>30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BB4866-9713-8445-970A-C6CA85511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1003300</xdr:colOff>
      <xdr:row>10</xdr:row>
      <xdr:rowOff>215900</xdr:rowOff>
    </xdr:from>
    <xdr:to>
      <xdr:col>14</xdr:col>
      <xdr:colOff>419100</xdr:colOff>
      <xdr:row>16</xdr:row>
      <xdr:rowOff>68456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68A94C6-8746-914B-ADF7-4DFA535CEB13}"/>
            </a:ext>
          </a:extLst>
        </xdr:cNvPr>
        <xdr:cNvSpPr/>
      </xdr:nvSpPr>
      <xdr:spPr>
        <a:xfrm>
          <a:off x="7023100" y="2692400"/>
          <a:ext cx="6096000" cy="13003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Exponential </a:t>
          </a:r>
          <a:r>
            <a:rPr lang="en-US">
              <a:solidFill>
                <a:prstClr val="black"/>
              </a:solidFill>
            </a:rPr>
            <a:t>Trend Line </a:t>
          </a:r>
          <a:r>
            <a:rPr lang="en-US" b="1">
              <a:solidFill>
                <a:srgbClr val="FF0000"/>
              </a:solidFill>
            </a:rPr>
            <a:t>y = b e </a:t>
          </a:r>
          <a:r>
            <a:rPr lang="en-US" b="1" baseline="30000">
              <a:solidFill>
                <a:srgbClr val="FF0000"/>
              </a:solidFill>
            </a:rPr>
            <a:t>mx  </a:t>
          </a:r>
          <a:r>
            <a:rPr lang="en-US" b="1">
              <a:solidFill>
                <a:srgbClr val="FF0000"/>
              </a:solidFill>
            </a:rPr>
            <a:t>= b (e</a:t>
          </a:r>
          <a:r>
            <a:rPr lang="en-US" b="1" baseline="30000">
              <a:solidFill>
                <a:srgbClr val="FF0000"/>
              </a:solidFill>
            </a:rPr>
            <a:t>m</a:t>
          </a:r>
          <a:r>
            <a:rPr lang="en-US" b="1">
              <a:solidFill>
                <a:srgbClr val="FF0000"/>
              </a:solidFill>
            </a:rPr>
            <a:t>)</a:t>
          </a:r>
          <a:r>
            <a:rPr lang="en-US" b="1" baseline="30000">
              <a:solidFill>
                <a:srgbClr val="FF0000"/>
              </a:solidFill>
            </a:rPr>
            <a:t>x 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>
              <a:solidFill>
                <a:prstClr val="black"/>
              </a:solidFill>
            </a:rPr>
            <a:t>Forecast: </a:t>
          </a:r>
          <a:r>
            <a:rPr lang="en-US" sz="1600" b="1">
              <a:solidFill>
                <a:srgbClr val="FF0000"/>
              </a:solidFill>
            </a:rPr>
            <a:t>Growth</a:t>
          </a:r>
          <a:r>
            <a:rPr lang="en-US" sz="1600">
              <a:solidFill>
                <a:prstClr val="black"/>
              </a:solidFill>
            </a:rPr>
            <a:t>(known_ys, know_xs, new_xs, const)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>
              <a:solidFill>
                <a:prstClr val="black"/>
              </a:solidFill>
            </a:rPr>
            <a:t>Get regression value: </a:t>
          </a:r>
          <a:r>
            <a:rPr lang="en-US" sz="1600" b="1">
              <a:solidFill>
                <a:srgbClr val="FF0000"/>
              </a:solidFill>
            </a:rPr>
            <a:t>Logest</a:t>
          </a:r>
          <a:r>
            <a:rPr lang="en-US" sz="1600">
              <a:solidFill>
                <a:prstClr val="black"/>
              </a:solidFill>
            </a:rPr>
            <a:t>(known_ys, know_xs, const, stats)</a:t>
          </a:r>
        </a:p>
        <a:p>
          <a:pPr marL="1143000" lvl="2" indent="-228600">
            <a:spcBef>
              <a:spcPts val="500"/>
            </a:spcBef>
            <a:buFont typeface="Courier New" panose="02070309020205020404" pitchFamily="49" charset="0"/>
            <a:buChar char="o"/>
          </a:pPr>
          <a:r>
            <a:rPr lang="en-US" sz="1600">
              <a:solidFill>
                <a:prstClr val="black"/>
              </a:solidFill>
            </a:rPr>
            <a:t>Return </a:t>
          </a:r>
          <a:r>
            <a:rPr lang="en-US" sz="1600" b="1">
              <a:solidFill>
                <a:srgbClr val="0432FF"/>
              </a:solidFill>
            </a:rPr>
            <a:t>(e</a:t>
          </a:r>
          <a:r>
            <a:rPr lang="en-US" sz="1600" b="1" baseline="30000">
              <a:solidFill>
                <a:srgbClr val="0432FF"/>
              </a:solidFill>
            </a:rPr>
            <a:t>m</a:t>
          </a:r>
          <a:r>
            <a:rPr lang="en-US" sz="1600" b="1">
              <a:solidFill>
                <a:srgbClr val="0432FF"/>
              </a:solidFill>
            </a:rPr>
            <a:t>, b)</a:t>
          </a:r>
        </a:p>
      </xdr:txBody>
    </xdr:sp>
    <xdr:clientData/>
  </xdr:twoCellAnchor>
  <xdr:twoCellAnchor>
    <xdr:from>
      <xdr:col>4</xdr:col>
      <xdr:colOff>476250</xdr:colOff>
      <xdr:row>16</xdr:row>
      <xdr:rowOff>69850</xdr:rowOff>
    </xdr:from>
    <xdr:to>
      <xdr:col>10</xdr:col>
      <xdr:colOff>234950</xdr:colOff>
      <xdr:row>27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CA197-6774-8849-A102-21D9E925D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38100</xdr:rowOff>
    </xdr:from>
    <xdr:to>
      <xdr:col>13</xdr:col>
      <xdr:colOff>419100</xdr:colOff>
      <xdr:row>4</xdr:row>
      <xdr:rowOff>62915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550C73A-41FF-A941-B4AC-8CF21AB03A1F}"/>
            </a:ext>
          </a:extLst>
        </xdr:cNvPr>
        <xdr:cNvSpPr/>
      </xdr:nvSpPr>
      <xdr:spPr>
        <a:xfrm>
          <a:off x="3644900" y="38100"/>
          <a:ext cx="6692900" cy="9900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Logarithmic </a:t>
          </a:r>
          <a:r>
            <a:rPr lang="en-US">
              <a:solidFill>
                <a:prstClr val="black"/>
              </a:solidFill>
            </a:rPr>
            <a:t>Trend Line </a:t>
          </a:r>
          <a:r>
            <a:rPr lang="en-US" b="1">
              <a:solidFill>
                <a:srgbClr val="FF0000"/>
              </a:solidFill>
            </a:rPr>
            <a:t>y = m * ln (x) + b</a:t>
          </a:r>
          <a:r>
            <a:rPr lang="en-US" b="1">
              <a:solidFill>
                <a:srgbClr val="FF40FF"/>
              </a:solidFill>
            </a:rPr>
            <a:t> </a:t>
          </a:r>
          <a:endParaRPr lang="en-US" b="1">
            <a:solidFill>
              <a:srgbClr val="002060"/>
            </a:solidFill>
          </a:endParaRP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>
              <a:solidFill>
                <a:prstClr val="black"/>
              </a:solidFill>
            </a:rPr>
            <a:t>Get regression value: </a:t>
          </a:r>
          <a:r>
            <a:rPr lang="en-US" sz="1600" b="1">
              <a:solidFill>
                <a:srgbClr val="FF0000"/>
              </a:solidFill>
            </a:rPr>
            <a:t>Linest</a:t>
          </a:r>
          <a:r>
            <a:rPr lang="en-US" sz="1600">
              <a:solidFill>
                <a:prstClr val="black"/>
              </a:solidFill>
            </a:rPr>
            <a:t>(known_ys, </a:t>
          </a:r>
          <a:r>
            <a:rPr lang="en-US" sz="1600" b="1">
              <a:solidFill>
                <a:srgbClr val="FF0000"/>
              </a:solidFill>
            </a:rPr>
            <a:t>LN</a:t>
          </a:r>
          <a:r>
            <a:rPr lang="en-US" sz="1600">
              <a:solidFill>
                <a:prstClr val="black"/>
              </a:solidFill>
            </a:rPr>
            <a:t>(know_xs), const, stats)</a:t>
          </a:r>
        </a:p>
        <a:p>
          <a:pPr marL="1143000" lvl="2" indent="-228600">
            <a:spcBef>
              <a:spcPts val="500"/>
            </a:spcBef>
            <a:buFont typeface="Courier New" panose="02070309020205020404" pitchFamily="49" charset="0"/>
            <a:buChar char="o"/>
          </a:pPr>
          <a:r>
            <a:rPr lang="en-US" sz="1600">
              <a:solidFill>
                <a:prstClr val="black"/>
              </a:solidFill>
            </a:rPr>
            <a:t>Return </a:t>
          </a:r>
          <a:r>
            <a:rPr lang="en-US" sz="1600" b="1">
              <a:solidFill>
                <a:srgbClr val="0432FF"/>
              </a:solidFill>
            </a:rPr>
            <a:t>(m, b)</a:t>
          </a:r>
          <a:endParaRPr lang="en-US" sz="1600">
            <a:solidFill>
              <a:prstClr val="black"/>
            </a:solidFill>
          </a:endParaRPr>
        </a:p>
      </xdr:txBody>
    </xdr:sp>
    <xdr:clientData/>
  </xdr:twoCellAnchor>
  <xdr:twoCellAnchor>
    <xdr:from>
      <xdr:col>8</xdr:col>
      <xdr:colOff>285750</xdr:colOff>
      <xdr:row>9</xdr:row>
      <xdr:rowOff>6350</xdr:rowOff>
    </xdr:from>
    <xdr:to>
      <xdr:col>17</xdr:col>
      <xdr:colOff>266700</xdr:colOff>
      <xdr:row>26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EFAA9E-CEEE-5B46-BB66-C161D306A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279400</xdr:colOff>
      <xdr:row>5</xdr:row>
      <xdr:rowOff>111040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2B52B25-4D80-5A47-8538-8B9DD719A41F}"/>
            </a:ext>
          </a:extLst>
        </xdr:cNvPr>
        <xdr:cNvSpPr/>
      </xdr:nvSpPr>
      <xdr:spPr>
        <a:xfrm>
          <a:off x="2540000" y="0"/>
          <a:ext cx="7010400" cy="13175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Power </a:t>
          </a:r>
          <a:r>
            <a:rPr lang="en-US">
              <a:solidFill>
                <a:prstClr val="black"/>
              </a:solidFill>
            </a:rPr>
            <a:t>Trend Line </a:t>
          </a:r>
          <a:r>
            <a:rPr lang="en-US" b="1">
              <a:solidFill>
                <a:srgbClr val="FF0000"/>
              </a:solidFill>
            </a:rPr>
            <a:t>y = m * x</a:t>
          </a:r>
          <a:r>
            <a:rPr lang="en-US" b="1" baseline="30000">
              <a:solidFill>
                <a:srgbClr val="FF0000"/>
              </a:solidFill>
            </a:rPr>
            <a:t>b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>
              <a:solidFill>
                <a:prstClr val="black"/>
              </a:solidFill>
            </a:rPr>
            <a:t>Get regression value: </a:t>
          </a:r>
          <a:r>
            <a:rPr lang="en-US" sz="1600" b="1">
              <a:solidFill>
                <a:srgbClr val="FF0000"/>
              </a:solidFill>
            </a:rPr>
            <a:t>Linest</a:t>
          </a:r>
          <a:r>
            <a:rPr lang="en-US" sz="1600">
              <a:solidFill>
                <a:prstClr val="black"/>
              </a:solidFill>
            </a:rPr>
            <a:t>(</a:t>
          </a:r>
          <a:r>
            <a:rPr lang="en-US" sz="1600" b="1">
              <a:solidFill>
                <a:srgbClr val="FF0000"/>
              </a:solidFill>
            </a:rPr>
            <a:t>LN</a:t>
          </a:r>
          <a:r>
            <a:rPr lang="en-US" sz="1600">
              <a:solidFill>
                <a:prstClr val="black"/>
              </a:solidFill>
            </a:rPr>
            <a:t>(known_ys), </a:t>
          </a:r>
          <a:r>
            <a:rPr lang="en-US" sz="1600" b="1">
              <a:solidFill>
                <a:srgbClr val="FF0000"/>
              </a:solidFill>
            </a:rPr>
            <a:t>LN</a:t>
          </a:r>
          <a:r>
            <a:rPr lang="en-US" sz="1600">
              <a:solidFill>
                <a:prstClr val="black"/>
              </a:solidFill>
            </a:rPr>
            <a:t>(know_xs), const, stats)</a:t>
          </a:r>
        </a:p>
        <a:p>
          <a:pPr marL="1143000" lvl="2" indent="-228600">
            <a:spcBef>
              <a:spcPts val="500"/>
            </a:spcBef>
            <a:buFont typeface="Courier New" panose="02070309020205020404" pitchFamily="49" charset="0"/>
            <a:buChar char="o"/>
          </a:pPr>
          <a:r>
            <a:rPr lang="en-US" sz="1600">
              <a:solidFill>
                <a:prstClr val="black"/>
              </a:solidFill>
            </a:rPr>
            <a:t>Return </a:t>
          </a:r>
          <a:r>
            <a:rPr lang="en-US" sz="1600" b="1">
              <a:solidFill>
                <a:srgbClr val="0432FF"/>
              </a:solidFill>
            </a:rPr>
            <a:t>(b, C = b*lnm)</a:t>
          </a:r>
        </a:p>
        <a:p>
          <a:pPr marL="1143000" lvl="2" indent="-228600">
            <a:spcBef>
              <a:spcPts val="500"/>
            </a:spcBef>
            <a:buFont typeface="Courier New" panose="02070309020205020404" pitchFamily="49" charset="0"/>
            <a:buChar char="o"/>
          </a:pPr>
          <a:r>
            <a:rPr lang="en-US" sz="1600" b="1">
              <a:solidFill>
                <a:srgbClr val="0432FF"/>
              </a:solidFill>
            </a:rPr>
            <a:t>m = exp(C/b)</a:t>
          </a:r>
        </a:p>
      </xdr:txBody>
    </xdr:sp>
    <xdr:clientData/>
  </xdr:twoCellAnchor>
  <xdr:twoCellAnchor>
    <xdr:from>
      <xdr:col>9</xdr:col>
      <xdr:colOff>133350</xdr:colOff>
      <xdr:row>9</xdr:row>
      <xdr:rowOff>6350</xdr:rowOff>
    </xdr:from>
    <xdr:to>
      <xdr:col>19</xdr:col>
      <xdr:colOff>444500</xdr:colOff>
      <xdr:row>35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C22A98-82A8-024E-97BB-C3EEF5D20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14</xdr:col>
      <xdr:colOff>457200</xdr:colOff>
      <xdr:row>4</xdr:row>
      <xdr:rowOff>24815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9440946-0B56-A94A-B281-AA2F80595B60}"/>
            </a:ext>
          </a:extLst>
        </xdr:cNvPr>
        <xdr:cNvSpPr/>
      </xdr:nvSpPr>
      <xdr:spPr>
        <a:xfrm>
          <a:off x="2717800" y="0"/>
          <a:ext cx="7188200" cy="9900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Polynomial </a:t>
          </a:r>
          <a:r>
            <a:rPr lang="en-US">
              <a:solidFill>
                <a:prstClr val="black"/>
              </a:solidFill>
            </a:rPr>
            <a:t>Trend Line </a:t>
          </a:r>
          <a:r>
            <a:rPr lang="en-US" b="1">
              <a:solidFill>
                <a:srgbClr val="FF0000"/>
              </a:solidFill>
            </a:rPr>
            <a:t>y = m</a:t>
          </a:r>
          <a:r>
            <a:rPr lang="en-US" b="1" baseline="-25000">
              <a:solidFill>
                <a:srgbClr val="FF0000"/>
              </a:solidFill>
            </a:rPr>
            <a:t>n</a:t>
          </a:r>
          <a:r>
            <a:rPr lang="en-US" b="1">
              <a:solidFill>
                <a:srgbClr val="FF0000"/>
              </a:solidFill>
            </a:rPr>
            <a:t> * x</a:t>
          </a:r>
          <a:r>
            <a:rPr lang="en-US" b="1" baseline="30000">
              <a:solidFill>
                <a:srgbClr val="FF0000"/>
              </a:solidFill>
            </a:rPr>
            <a:t>n </a:t>
          </a:r>
          <a:r>
            <a:rPr lang="en-US" b="1">
              <a:solidFill>
                <a:srgbClr val="FF0000"/>
              </a:solidFill>
            </a:rPr>
            <a:t>+ ….. m</a:t>
          </a:r>
          <a:r>
            <a:rPr lang="en-US" b="1" baseline="-25000">
              <a:solidFill>
                <a:srgbClr val="FF0000"/>
              </a:solidFill>
            </a:rPr>
            <a:t>1</a:t>
          </a:r>
          <a:r>
            <a:rPr lang="en-US" b="1">
              <a:solidFill>
                <a:srgbClr val="FF0000"/>
              </a:solidFill>
            </a:rPr>
            <a:t> * x</a:t>
          </a:r>
          <a:r>
            <a:rPr lang="en-US" b="1" baseline="30000">
              <a:solidFill>
                <a:srgbClr val="FF0000"/>
              </a:solidFill>
            </a:rPr>
            <a:t>1 </a:t>
          </a:r>
          <a:r>
            <a:rPr lang="en-US" b="1">
              <a:solidFill>
                <a:srgbClr val="FF0000"/>
              </a:solidFill>
            </a:rPr>
            <a:t>+ b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>
              <a:solidFill>
                <a:prstClr val="black"/>
              </a:solidFill>
            </a:rPr>
            <a:t>Get regression value: </a:t>
          </a:r>
          <a:r>
            <a:rPr lang="en-US" sz="1600" b="1">
              <a:solidFill>
                <a:srgbClr val="FF0000"/>
              </a:solidFill>
            </a:rPr>
            <a:t>Linest</a:t>
          </a:r>
          <a:r>
            <a:rPr lang="en-US" sz="1600">
              <a:solidFill>
                <a:prstClr val="black"/>
              </a:solidFill>
            </a:rPr>
            <a:t>(known_ys, know_xs </a:t>
          </a:r>
          <a:r>
            <a:rPr lang="en-US" sz="1600" b="1">
              <a:solidFill>
                <a:srgbClr val="FF0000"/>
              </a:solidFill>
            </a:rPr>
            <a:t>^ {1,2,…n}</a:t>
          </a:r>
          <a:r>
            <a:rPr lang="en-US" sz="1600">
              <a:solidFill>
                <a:prstClr val="black"/>
              </a:solidFill>
            </a:rPr>
            <a:t>, const, stats)</a:t>
          </a:r>
        </a:p>
        <a:p>
          <a:pPr marL="1143000" lvl="2" indent="-228600">
            <a:spcBef>
              <a:spcPts val="500"/>
            </a:spcBef>
            <a:buFont typeface="Courier New" panose="02070309020205020404" pitchFamily="49" charset="0"/>
            <a:buChar char="o"/>
          </a:pPr>
          <a:r>
            <a:rPr lang="en-US" sz="1600">
              <a:solidFill>
                <a:prstClr val="black"/>
              </a:solidFill>
            </a:rPr>
            <a:t>Return </a:t>
          </a:r>
          <a:r>
            <a:rPr lang="en-US" sz="1600" b="1">
              <a:solidFill>
                <a:srgbClr val="0432FF"/>
              </a:solidFill>
            </a:rPr>
            <a:t>(m1,m2…., b)</a:t>
          </a:r>
          <a:endParaRPr lang="en-US"/>
        </a:p>
      </xdr:txBody>
    </xdr:sp>
    <xdr:clientData/>
  </xdr:twoCellAnchor>
  <xdr:twoCellAnchor>
    <xdr:from>
      <xdr:col>9</xdr:col>
      <xdr:colOff>628650</xdr:colOff>
      <xdr:row>9</xdr:row>
      <xdr:rowOff>6350</xdr:rowOff>
    </xdr:from>
    <xdr:to>
      <xdr:col>16</xdr:col>
      <xdr:colOff>488950</xdr:colOff>
      <xdr:row>24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3DB7BD-2646-F34B-B18E-95337DFB4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Paul/Documents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 2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  <row r="7">
          <cell r="C7">
            <v>100000</v>
          </cell>
        </row>
        <row r="9">
          <cell r="C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  <cell r="C12">
            <v>8032.1285140562686</v>
          </cell>
        </row>
      </sheetData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"/>
  <sheetViews>
    <sheetView tabSelected="1" zoomScaleNormal="100" workbookViewId="0">
      <selection activeCell="O22" sqref="O22"/>
    </sheetView>
  </sheetViews>
  <sheetFormatPr baseColWidth="10" defaultColWidth="9.1640625" defaultRowHeight="13"/>
  <cols>
    <col min="1" max="1" width="13" style="19" customWidth="1"/>
    <col min="2" max="2" width="15.1640625" style="4" bestFit="1" customWidth="1"/>
    <col min="3" max="3" width="8.6640625" style="19" bestFit="1" customWidth="1"/>
    <col min="4" max="4" width="10.5" style="17" customWidth="1"/>
    <col min="5" max="5" width="18" style="17" bestFit="1" customWidth="1"/>
    <col min="6" max="6" width="11.33203125" style="66" bestFit="1" customWidth="1"/>
    <col min="7" max="7" width="20.33203125" style="4" bestFit="1" customWidth="1"/>
    <col min="8" max="8" width="8.1640625" style="4" customWidth="1"/>
    <col min="9" max="9" width="17.1640625" style="4" bestFit="1" customWidth="1"/>
    <col min="10" max="10" width="18" style="4" bestFit="1" customWidth="1"/>
    <col min="11" max="11" width="9.33203125" style="4" bestFit="1" customWidth="1"/>
    <col min="12" max="17" width="5.5" style="4" customWidth="1"/>
    <col min="18" max="18" width="7.5" style="4" bestFit="1" customWidth="1"/>
    <col min="19" max="16384" width="9.1640625" style="4"/>
  </cols>
  <sheetData>
    <row r="1" spans="1:19" ht="19">
      <c r="A1" s="1" t="s">
        <v>6</v>
      </c>
      <c r="B1" s="1"/>
      <c r="C1" s="1" t="s">
        <v>0</v>
      </c>
      <c r="D1" s="3" t="s">
        <v>6</v>
      </c>
      <c r="E1" s="20" t="s">
        <v>7</v>
      </c>
      <c r="F1" s="57" t="s">
        <v>9</v>
      </c>
      <c r="G1" s="20" t="s">
        <v>10</v>
      </c>
      <c r="H1" s="2"/>
      <c r="I1" s="22" t="s">
        <v>11</v>
      </c>
      <c r="J1" s="22" t="s">
        <v>12</v>
      </c>
      <c r="K1" s="1"/>
      <c r="L1" s="2"/>
      <c r="M1" s="2"/>
      <c r="N1" s="2"/>
    </row>
    <row r="2" spans="1:19" ht="19">
      <c r="A2" s="5"/>
      <c r="B2" s="6" t="s">
        <v>1</v>
      </c>
      <c r="C2" s="12">
        <v>1</v>
      </c>
      <c r="D2" s="8">
        <v>259846</v>
      </c>
      <c r="E2" s="8">
        <f>1407.6*C2+259800</f>
        <v>261207.6</v>
      </c>
      <c r="F2" s="58">
        <f t="array" ref="F2:F17">TREND(D2:D13,C2:C13,C2:C17)</f>
        <v>261207.80769230769</v>
      </c>
      <c r="G2" s="8"/>
      <c r="H2" s="23"/>
      <c r="I2" s="24">
        <f t="array" ref="I2:J2">LINEST(D2:D13,C2:C13)</f>
        <v>1407.6258741258744</v>
      </c>
      <c r="J2" s="11">
        <v>259800.18181818182</v>
      </c>
      <c r="K2" s="25"/>
      <c r="L2" s="2"/>
      <c r="M2" s="2"/>
      <c r="N2" s="2"/>
      <c r="R2"/>
      <c r="S2"/>
    </row>
    <row r="3" spans="1:19" ht="19">
      <c r="A3" s="1" t="s">
        <v>2</v>
      </c>
      <c r="B3" s="2" t="s">
        <v>3</v>
      </c>
      <c r="C3" s="11">
        <v>2</v>
      </c>
      <c r="D3" s="9">
        <v>262587</v>
      </c>
      <c r="E3" s="8">
        <f t="shared" ref="E3:E17" si="0">1407.6*C3+259800</f>
        <v>262615.2</v>
      </c>
      <c r="F3" s="59">
        <v>262615.43356643355</v>
      </c>
      <c r="G3" s="9"/>
      <c r="H3" s="23"/>
      <c r="I3" s="24"/>
      <c r="J3" s="11"/>
      <c r="K3" s="2"/>
      <c r="L3" s="2"/>
      <c r="M3" s="2"/>
      <c r="N3" s="2"/>
      <c r="R3"/>
      <c r="S3"/>
    </row>
    <row r="4" spans="1:19" ht="19">
      <c r="A4" s="10">
        <v>2017</v>
      </c>
      <c r="B4" s="2" t="s">
        <v>4</v>
      </c>
      <c r="C4" s="11">
        <v>3</v>
      </c>
      <c r="D4" s="9">
        <v>260643</v>
      </c>
      <c r="E4" s="8">
        <f t="shared" si="0"/>
        <v>264022.8</v>
      </c>
      <c r="F4" s="59">
        <v>264023.05944055947</v>
      </c>
      <c r="G4" s="9"/>
      <c r="H4" s="26"/>
      <c r="I4" s="46" t="s">
        <v>13</v>
      </c>
      <c r="J4" s="46"/>
      <c r="K4" s="2"/>
      <c r="L4" s="2"/>
      <c r="M4" s="2"/>
      <c r="N4" s="2"/>
      <c r="R4"/>
      <c r="S4"/>
    </row>
    <row r="5" spans="1:19" ht="19">
      <c r="A5" s="11"/>
      <c r="B5" s="2" t="s">
        <v>5</v>
      </c>
      <c r="C5" s="11">
        <v>4</v>
      </c>
      <c r="D5" s="9">
        <v>267129</v>
      </c>
      <c r="E5" s="8">
        <f t="shared" si="0"/>
        <v>265430.40000000002</v>
      </c>
      <c r="F5" s="59">
        <v>265430.68531468534</v>
      </c>
      <c r="G5" s="9"/>
      <c r="H5" s="23" t="s">
        <v>14</v>
      </c>
      <c r="I5" s="27">
        <f t="array" ref="I5:J9">LINEST(D2:D13,C2:C13,,TRUE)</f>
        <v>1407.6258741258744</v>
      </c>
      <c r="J5" s="27">
        <v>259800.18181818182</v>
      </c>
      <c r="K5" s="20" t="s">
        <v>15</v>
      </c>
      <c r="L5" s="2"/>
      <c r="M5" s="2"/>
      <c r="N5" s="2"/>
      <c r="R5"/>
      <c r="S5"/>
    </row>
    <row r="6" spans="1:19" ht="19">
      <c r="A6" s="12"/>
      <c r="B6" s="6" t="s">
        <v>1</v>
      </c>
      <c r="C6" s="12">
        <v>5</v>
      </c>
      <c r="D6" s="8">
        <v>266471</v>
      </c>
      <c r="E6" s="8">
        <f t="shared" si="0"/>
        <v>266838</v>
      </c>
      <c r="F6" s="58">
        <v>266838.3111888112</v>
      </c>
      <c r="G6" s="8"/>
      <c r="H6" s="26" t="s">
        <v>16</v>
      </c>
      <c r="I6" s="27">
        <v>237.7017321151352</v>
      </c>
      <c r="J6" s="27">
        <v>1749.4373796273301</v>
      </c>
      <c r="K6" s="20" t="s">
        <v>17</v>
      </c>
      <c r="L6" s="2"/>
      <c r="M6" s="2"/>
      <c r="N6" s="2"/>
      <c r="R6"/>
      <c r="S6"/>
    </row>
    <row r="7" spans="1:19" ht="22">
      <c r="A7" s="1" t="s">
        <v>2</v>
      </c>
      <c r="B7" s="2" t="s">
        <v>3</v>
      </c>
      <c r="C7" s="11">
        <v>6</v>
      </c>
      <c r="D7" s="9">
        <v>269843</v>
      </c>
      <c r="E7" s="8">
        <f t="shared" si="0"/>
        <v>268245.59999999998</v>
      </c>
      <c r="F7" s="59">
        <v>268245.93706293707</v>
      </c>
      <c r="G7" s="9"/>
      <c r="H7" s="26" t="s">
        <v>18</v>
      </c>
      <c r="I7" s="27">
        <v>0.77811259319686255</v>
      </c>
      <c r="J7" s="27">
        <v>2842.4992917196259</v>
      </c>
      <c r="K7" s="20" t="s">
        <v>19</v>
      </c>
      <c r="L7" s="2"/>
      <c r="M7" s="2"/>
      <c r="N7" s="2"/>
      <c r="R7"/>
      <c r="S7"/>
    </row>
    <row r="8" spans="1:19" ht="19">
      <c r="A8" s="10">
        <v>2018</v>
      </c>
      <c r="B8" s="2" t="s">
        <v>4</v>
      </c>
      <c r="C8" s="11">
        <v>7</v>
      </c>
      <c r="D8" s="9">
        <v>272803</v>
      </c>
      <c r="E8" s="8">
        <f t="shared" si="0"/>
        <v>269653.2</v>
      </c>
      <c r="F8" s="59">
        <v>269653.56293706293</v>
      </c>
      <c r="G8" s="9"/>
      <c r="H8" s="26" t="s">
        <v>20</v>
      </c>
      <c r="I8" s="27">
        <v>35.067902428875477</v>
      </c>
      <c r="J8" s="27">
        <v>10</v>
      </c>
      <c r="K8" s="20" t="s">
        <v>21</v>
      </c>
      <c r="L8" s="2"/>
      <c r="M8" s="2"/>
      <c r="N8" s="2"/>
      <c r="R8"/>
      <c r="S8"/>
    </row>
    <row r="9" spans="1:19" ht="19">
      <c r="A9" s="11"/>
      <c r="B9" s="2" t="s">
        <v>5</v>
      </c>
      <c r="C9" s="11">
        <v>8</v>
      </c>
      <c r="D9" s="9">
        <v>275649</v>
      </c>
      <c r="E9" s="8">
        <f t="shared" si="0"/>
        <v>271060.8</v>
      </c>
      <c r="F9" s="59">
        <v>271061.1888111888</v>
      </c>
      <c r="G9" s="9"/>
      <c r="H9" s="26" t="s">
        <v>22</v>
      </c>
      <c r="I9" s="27">
        <v>283341716.01573426</v>
      </c>
      <c r="J9" s="27">
        <v>80798022.234265745</v>
      </c>
      <c r="K9" s="20" t="s">
        <v>23</v>
      </c>
      <c r="L9" s="2"/>
      <c r="M9" s="2"/>
      <c r="N9" s="2"/>
      <c r="R9"/>
      <c r="S9"/>
    </row>
    <row r="10" spans="1:19" ht="19">
      <c r="A10" s="12"/>
      <c r="B10" s="6" t="s">
        <v>1</v>
      </c>
      <c r="C10" s="12">
        <v>9</v>
      </c>
      <c r="D10" s="8">
        <v>270117</v>
      </c>
      <c r="E10" s="8">
        <f t="shared" si="0"/>
        <v>272468.40000000002</v>
      </c>
      <c r="F10" s="58">
        <v>272468.81468531472</v>
      </c>
      <c r="G10" s="8"/>
      <c r="H10" s="25"/>
      <c r="I10" s="2"/>
      <c r="J10" s="2"/>
      <c r="K10" s="2"/>
      <c r="L10" s="2"/>
      <c r="M10" s="2"/>
      <c r="N10" s="2"/>
      <c r="R10"/>
      <c r="S10"/>
    </row>
    <row r="11" spans="1:19" ht="19">
      <c r="A11" s="1" t="s">
        <v>2</v>
      </c>
      <c r="B11" s="2" t="s">
        <v>3</v>
      </c>
      <c r="C11" s="11">
        <v>10</v>
      </c>
      <c r="D11" s="9">
        <v>275315</v>
      </c>
      <c r="E11" s="8">
        <f t="shared" si="0"/>
        <v>273876</v>
      </c>
      <c r="F11" s="59">
        <v>273876.44055944058</v>
      </c>
      <c r="G11" s="9"/>
      <c r="H11" s="25"/>
      <c r="I11" s="26"/>
      <c r="J11" s="2"/>
      <c r="K11" s="2"/>
      <c r="L11" s="2"/>
      <c r="M11" s="2"/>
      <c r="N11" s="2"/>
      <c r="R11"/>
      <c r="S11"/>
    </row>
    <row r="12" spans="1:19" ht="19">
      <c r="A12" s="10">
        <v>2019</v>
      </c>
      <c r="B12" s="2" t="s">
        <v>4</v>
      </c>
      <c r="C12" s="11">
        <v>11</v>
      </c>
      <c r="D12" s="9">
        <v>270451</v>
      </c>
      <c r="E12" s="8">
        <f t="shared" si="0"/>
        <v>275283.59999999998</v>
      </c>
      <c r="F12" s="59">
        <v>275284.06643356645</v>
      </c>
      <c r="G12" s="9"/>
      <c r="H12" s="25"/>
      <c r="I12" s="2"/>
      <c r="J12" s="2"/>
      <c r="K12" s="2"/>
      <c r="L12" s="2"/>
      <c r="M12" s="2"/>
      <c r="N12" s="2"/>
      <c r="R12"/>
      <c r="S12"/>
    </row>
    <row r="13" spans="1:19" ht="19">
      <c r="A13" s="13"/>
      <c r="B13" s="14" t="s">
        <v>5</v>
      </c>
      <c r="C13" s="11">
        <v>12</v>
      </c>
      <c r="D13" s="15">
        <v>276543</v>
      </c>
      <c r="E13" s="8">
        <f t="shared" si="0"/>
        <v>276691.20000000001</v>
      </c>
      <c r="F13" s="60">
        <v>276691.69230769231</v>
      </c>
      <c r="G13" s="15"/>
      <c r="H13" s="25"/>
      <c r="I13" s="2"/>
      <c r="J13" s="2"/>
      <c r="K13" s="2"/>
      <c r="L13" s="2"/>
      <c r="M13" s="2"/>
      <c r="N13" s="2"/>
      <c r="R13"/>
      <c r="S13"/>
    </row>
    <row r="14" spans="1:19" ht="19">
      <c r="A14" s="12"/>
      <c r="B14" s="6" t="s">
        <v>1</v>
      </c>
      <c r="C14" s="7">
        <v>13</v>
      </c>
      <c r="D14" s="8"/>
      <c r="E14" s="8">
        <f t="shared" si="0"/>
        <v>278098.8</v>
      </c>
      <c r="F14" s="61">
        <v>278099.31818181818</v>
      </c>
      <c r="G14" s="8"/>
      <c r="H14" s="25"/>
      <c r="I14" s="2"/>
      <c r="J14" s="2"/>
      <c r="K14" s="2"/>
      <c r="L14" s="2"/>
      <c r="M14" s="2"/>
      <c r="N14" s="2"/>
      <c r="R14"/>
      <c r="S14"/>
    </row>
    <row r="15" spans="1:19" ht="19">
      <c r="A15" s="47" t="s">
        <v>2</v>
      </c>
      <c r="B15" s="48" t="s">
        <v>3</v>
      </c>
      <c r="C15" s="49">
        <v>14</v>
      </c>
      <c r="D15" s="50"/>
      <c r="E15" s="8">
        <f t="shared" si="0"/>
        <v>279506.40000000002</v>
      </c>
      <c r="F15" s="62">
        <v>279506.94405594404</v>
      </c>
      <c r="G15" s="51"/>
      <c r="H15" s="25"/>
      <c r="I15" s="2"/>
      <c r="J15" s="2"/>
      <c r="K15" s="2"/>
      <c r="L15" s="2"/>
      <c r="M15" s="2"/>
      <c r="N15" s="2"/>
      <c r="R15"/>
      <c r="S15"/>
    </row>
    <row r="16" spans="1:19" ht="19">
      <c r="A16" s="52">
        <v>2020</v>
      </c>
      <c r="B16" s="48" t="s">
        <v>4</v>
      </c>
      <c r="C16" s="49">
        <v>15</v>
      </c>
      <c r="D16" s="50"/>
      <c r="E16" s="8">
        <f t="shared" si="0"/>
        <v>280914</v>
      </c>
      <c r="F16" s="63">
        <v>280914.56993006996</v>
      </c>
      <c r="G16" s="53"/>
      <c r="H16" s="29"/>
      <c r="R16"/>
      <c r="S16"/>
    </row>
    <row r="17" spans="1:19" ht="19">
      <c r="A17" s="44" t="s">
        <v>8</v>
      </c>
      <c r="B17" s="14" t="s">
        <v>5</v>
      </c>
      <c r="C17" s="54">
        <v>16</v>
      </c>
      <c r="D17" s="15"/>
      <c r="E17" s="8">
        <f t="shared" si="0"/>
        <v>282321.59999999998</v>
      </c>
      <c r="F17" s="64">
        <v>282322.19580419583</v>
      </c>
      <c r="G17" s="55"/>
      <c r="H17" s="29"/>
      <c r="R17"/>
      <c r="S17"/>
    </row>
    <row r="18" spans="1:19">
      <c r="A18"/>
      <c r="B18"/>
      <c r="C18"/>
      <c r="D18"/>
      <c r="E18"/>
      <c r="F18" s="65"/>
    </row>
    <row r="19" spans="1:19">
      <c r="A19" s="16"/>
    </row>
    <row r="20" spans="1:19">
      <c r="A20" s="18"/>
    </row>
    <row r="21" spans="1:19">
      <c r="A21" s="16"/>
    </row>
  </sheetData>
  <mergeCells count="1">
    <mergeCell ref="I4:J4"/>
  </mergeCells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"/>
  <sheetViews>
    <sheetView workbookViewId="0">
      <selection activeCell="N22" sqref="N22"/>
    </sheetView>
  </sheetViews>
  <sheetFormatPr baseColWidth="10" defaultColWidth="9.1640625" defaultRowHeight="19"/>
  <cols>
    <col min="1" max="2" width="9.1640625" style="28"/>
    <col min="3" max="3" width="12.1640625" style="28" bestFit="1" customWidth="1"/>
    <col min="4" max="4" width="18.1640625" style="28" bestFit="1" customWidth="1"/>
    <col min="5" max="5" width="12" style="28" bestFit="1" customWidth="1"/>
    <col min="6" max="7" width="9.1640625" style="28"/>
    <col min="8" max="8" width="14.5" style="28" bestFit="1" customWidth="1"/>
    <col min="9" max="10" width="9.1640625" style="28"/>
    <col min="11" max="12" width="16.83203125" style="28" customWidth="1"/>
    <col min="13" max="13" width="12" style="28" bestFit="1" customWidth="1"/>
    <col min="14" max="16384" width="9.1640625" style="28"/>
  </cols>
  <sheetData>
    <row r="1" spans="1:13" s="33" customFormat="1" ht="24">
      <c r="A1" s="45" t="s">
        <v>27</v>
      </c>
      <c r="B1" s="43"/>
      <c r="G1" s="45" t="s">
        <v>28</v>
      </c>
      <c r="J1" s="2"/>
      <c r="K1" s="36" t="s">
        <v>34</v>
      </c>
      <c r="L1" s="36" t="s">
        <v>15</v>
      </c>
      <c r="M1" s="36" t="s">
        <v>35</v>
      </c>
    </row>
    <row r="2" spans="1:13">
      <c r="A2" s="30" t="s">
        <v>24</v>
      </c>
      <c r="B2" s="30" t="s">
        <v>25</v>
      </c>
      <c r="C2" s="56" t="s">
        <v>26</v>
      </c>
      <c r="D2" s="56" t="s">
        <v>32</v>
      </c>
      <c r="E2" s="56" t="s">
        <v>33</v>
      </c>
      <c r="G2" s="30" t="s">
        <v>24</v>
      </c>
      <c r="H2" s="30" t="s">
        <v>29</v>
      </c>
      <c r="I2" s="32"/>
      <c r="J2" s="23"/>
      <c r="K2" s="37">
        <f t="array" ref="K2:L2">LOGEST(B3:B20,A3:A20)</f>
        <v>1.4974830720850938</v>
      </c>
      <c r="L2" s="11">
        <v>7.1874559755153404</v>
      </c>
      <c r="M2" s="25"/>
    </row>
    <row r="3" spans="1:13">
      <c r="A3" s="28">
        <v>1</v>
      </c>
      <c r="B3" s="31">
        <v>11</v>
      </c>
      <c r="C3" s="31">
        <f t="array" ref="C3:C20">GROWTH(B3:B20,A3:A20,A3:A20)</f>
        <v>10.763093654691076</v>
      </c>
      <c r="D3" s="31"/>
      <c r="E3" s="31"/>
      <c r="G3" s="28">
        <v>19</v>
      </c>
      <c r="H3" s="34">
        <f t="array" ref="H3:H6">GROWTH(B3:B20,A3:A20,G3:G6)</f>
        <v>15433.048116572207</v>
      </c>
      <c r="J3" s="23"/>
      <c r="K3" s="37"/>
      <c r="L3" s="11"/>
      <c r="M3" s="2"/>
    </row>
    <row r="4" spans="1:13">
      <c r="A4" s="28">
        <v>2</v>
      </c>
      <c r="B4" s="31">
        <v>15</v>
      </c>
      <c r="C4" s="31">
        <v>16.117550551166374</v>
      </c>
      <c r="D4" s="31"/>
      <c r="E4" s="31"/>
      <c r="G4" s="28">
        <v>20</v>
      </c>
      <c r="H4" s="34">
        <v>23110.728305241639</v>
      </c>
      <c r="J4" s="26"/>
      <c r="K4" s="46" t="s">
        <v>36</v>
      </c>
      <c r="L4" s="46"/>
      <c r="M4" s="2"/>
    </row>
    <row r="5" spans="1:13">
      <c r="A5" s="28">
        <v>3</v>
      </c>
      <c r="B5" s="31">
        <v>27</v>
      </c>
      <c r="C5" s="31">
        <v>24.135759113847417</v>
      </c>
      <c r="D5" s="31"/>
      <c r="E5" s="31"/>
      <c r="G5" s="28">
        <v>21</v>
      </c>
      <c r="H5" s="34">
        <v>34607.924420657146</v>
      </c>
      <c r="J5" s="26" t="s">
        <v>34</v>
      </c>
      <c r="K5" s="27">
        <f t="array" ref="K5:L9">LOGEST(B3:B20,A3:A20,,TRUE)</f>
        <v>1.4974830720850938</v>
      </c>
      <c r="L5" s="27">
        <v>7.1874559755153404</v>
      </c>
      <c r="M5" s="22" t="s">
        <v>15</v>
      </c>
    </row>
    <row r="6" spans="1:13">
      <c r="A6" s="28">
        <v>4</v>
      </c>
      <c r="B6" s="31">
        <v>44</v>
      </c>
      <c r="C6" s="31">
        <v>36.14289070491003</v>
      </c>
      <c r="D6" s="31"/>
      <c r="E6" s="31"/>
      <c r="G6" s="28">
        <v>22</v>
      </c>
      <c r="H6" s="34">
        <v>51824.780979934447</v>
      </c>
      <c r="J6" s="26" t="s">
        <v>16</v>
      </c>
      <c r="K6" s="27">
        <v>1.1325275867666854E-2</v>
      </c>
      <c r="L6" s="27">
        <v>0.122588809342157</v>
      </c>
      <c r="M6" s="20" t="s">
        <v>17</v>
      </c>
    </row>
    <row r="7" spans="1:13">
      <c r="A7" s="28">
        <v>5</v>
      </c>
      <c r="B7" s="31">
        <v>59</v>
      </c>
      <c r="C7" s="31">
        <v>54.123367006824459</v>
      </c>
      <c r="D7" s="31"/>
      <c r="E7" s="31"/>
      <c r="J7" s="26" t="s">
        <v>37</v>
      </c>
      <c r="K7" s="27">
        <v>0.98756965085242365</v>
      </c>
      <c r="L7" s="27">
        <v>0.24928473218482092</v>
      </c>
      <c r="M7" s="20" t="s">
        <v>19</v>
      </c>
    </row>
    <row r="8" spans="1:13">
      <c r="A8" s="28">
        <v>6</v>
      </c>
      <c r="B8" s="31">
        <v>112</v>
      </c>
      <c r="C8" s="31">
        <v>81.048825896968495</v>
      </c>
      <c r="D8" s="31"/>
      <c r="E8" s="31"/>
      <c r="J8" s="26" t="s">
        <v>20</v>
      </c>
      <c r="K8" s="27">
        <v>1271.1722113388648</v>
      </c>
      <c r="L8" s="27">
        <v>16</v>
      </c>
      <c r="M8" s="20" t="s">
        <v>21</v>
      </c>
    </row>
    <row r="9" spans="1:13">
      <c r="A9" s="28">
        <v>7</v>
      </c>
      <c r="B9" s="31">
        <v>125</v>
      </c>
      <c r="C9" s="31">
        <v>121.36924479308227</v>
      </c>
      <c r="D9" s="31"/>
      <c r="E9" s="31"/>
      <c r="J9" s="26" t="s">
        <v>22</v>
      </c>
      <c r="K9" s="27">
        <v>78.994299265451687</v>
      </c>
      <c r="L9" s="27">
        <v>0.99428604320732628</v>
      </c>
      <c r="M9" s="20" t="s">
        <v>23</v>
      </c>
    </row>
    <row r="10" spans="1:13">
      <c r="A10" s="28">
        <v>8</v>
      </c>
      <c r="B10" s="31">
        <v>136</v>
      </c>
      <c r="C10" s="31">
        <v>181.74838954939261</v>
      </c>
      <c r="D10" s="31"/>
      <c r="E10" s="31"/>
    </row>
    <row r="11" spans="1:13">
      <c r="A11" s="28">
        <v>9</v>
      </c>
      <c r="B11" s="31">
        <v>157</v>
      </c>
      <c r="C11" s="31">
        <v>272.1651367289428</v>
      </c>
      <c r="D11" s="31"/>
      <c r="E11" s="31"/>
    </row>
    <row r="12" spans="1:13">
      <c r="A12" s="28">
        <v>10</v>
      </c>
      <c r="B12" s="31">
        <v>298</v>
      </c>
      <c r="C12" s="31">
        <v>407.56268506331696</v>
      </c>
      <c r="D12" s="31"/>
      <c r="E12" s="31"/>
    </row>
    <row r="13" spans="1:13">
      <c r="A13" s="28">
        <v>11</v>
      </c>
      <c r="B13" s="31">
        <v>503</v>
      </c>
      <c r="C13" s="31">
        <v>610.31822169586542</v>
      </c>
      <c r="D13" s="31"/>
      <c r="E13" s="31"/>
    </row>
    <row r="14" spans="1:13">
      <c r="A14" s="28">
        <v>12</v>
      </c>
      <c r="B14" s="31">
        <v>875</v>
      </c>
      <c r="C14" s="31">
        <v>913.94120557463589</v>
      </c>
      <c r="D14" s="31"/>
      <c r="E14" s="31"/>
    </row>
    <row r="15" spans="1:13">
      <c r="A15" s="28">
        <v>13</v>
      </c>
      <c r="B15" s="31">
        <v>1452</v>
      </c>
      <c r="C15" s="31">
        <v>1368.6114842290599</v>
      </c>
      <c r="D15" s="31"/>
      <c r="E15" s="31"/>
    </row>
    <row r="16" spans="1:13">
      <c r="A16" s="28">
        <v>14</v>
      </c>
      <c r="B16" s="31">
        <v>3293</v>
      </c>
      <c r="C16" s="31">
        <v>2049.4725298942726</v>
      </c>
      <c r="D16" s="31"/>
      <c r="E16" s="31"/>
    </row>
    <row r="17" spans="1:5">
      <c r="A17" s="28">
        <v>15</v>
      </c>
      <c r="B17" s="31">
        <v>3902</v>
      </c>
      <c r="C17" s="31">
        <v>3069.0504202200841</v>
      </c>
      <c r="D17" s="31"/>
      <c r="E17" s="31"/>
    </row>
    <row r="18" spans="1:5">
      <c r="A18" s="28">
        <v>16</v>
      </c>
      <c r="B18" s="31">
        <v>4837</v>
      </c>
      <c r="C18" s="31">
        <v>4595.8510516552196</v>
      </c>
      <c r="D18" s="31"/>
      <c r="E18" s="31"/>
    </row>
    <row r="19" spans="1:5">
      <c r="A19" s="28">
        <v>17</v>
      </c>
      <c r="B19" s="31">
        <v>6693</v>
      </c>
      <c r="C19" s="31">
        <v>6882.2091516781666</v>
      </c>
      <c r="D19" s="31"/>
      <c r="E19" s="31"/>
    </row>
    <row r="20" spans="1:5">
      <c r="A20" s="28">
        <v>18</v>
      </c>
      <c r="B20" s="31">
        <v>9283</v>
      </c>
      <c r="C20" s="31">
        <v>10305.991703187166</v>
      </c>
      <c r="D20" s="31"/>
      <c r="E20" s="31"/>
    </row>
    <row r="21" spans="1:5">
      <c r="B21" s="31"/>
      <c r="C21" s="31"/>
      <c r="D21" s="31"/>
      <c r="E21" s="31"/>
    </row>
    <row r="22" spans="1:5">
      <c r="B22" s="31"/>
      <c r="C22" s="31"/>
      <c r="D22" s="31"/>
      <c r="E22" s="31"/>
    </row>
  </sheetData>
  <mergeCells count="1">
    <mergeCell ref="K4:L4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workbookViewId="0">
      <selection activeCell="F15" sqref="F15"/>
    </sheetView>
  </sheetViews>
  <sheetFormatPr baseColWidth="10" defaultColWidth="9.1640625" defaultRowHeight="18"/>
  <cols>
    <col min="1" max="1" width="9.1640625" style="21"/>
    <col min="2" max="2" width="20.1640625" style="21" bestFit="1" customWidth="1"/>
    <col min="3" max="16384" width="9.1640625" style="21"/>
  </cols>
  <sheetData>
    <row r="1" spans="1:6" ht="19">
      <c r="A1" s="30" t="s">
        <v>30</v>
      </c>
      <c r="B1" s="30" t="s">
        <v>31</v>
      </c>
    </row>
    <row r="2" spans="1:6" ht="19">
      <c r="A2" s="28">
        <v>1</v>
      </c>
      <c r="B2" s="34">
        <v>99</v>
      </c>
    </row>
    <row r="3" spans="1:6" ht="19">
      <c r="A3" s="28">
        <v>2</v>
      </c>
      <c r="B3" s="34">
        <v>251</v>
      </c>
    </row>
    <row r="4" spans="1:6" ht="19">
      <c r="A4" s="28">
        <v>3</v>
      </c>
      <c r="B4" s="34">
        <v>444</v>
      </c>
    </row>
    <row r="5" spans="1:6" ht="19">
      <c r="A5" s="28">
        <v>4</v>
      </c>
      <c r="B5" s="34">
        <v>474</v>
      </c>
    </row>
    <row r="6" spans="1:6" ht="19">
      <c r="A6" s="28">
        <v>5</v>
      </c>
      <c r="B6" s="34">
        <v>475</v>
      </c>
    </row>
    <row r="7" spans="1:6" ht="19">
      <c r="A7" s="28">
        <v>6</v>
      </c>
      <c r="B7" s="34">
        <v>498</v>
      </c>
      <c r="E7" s="21">
        <f t="array" ref="E7:F7">LINEST(B2:B17,LN(A2:A17))</f>
        <v>182.85270688713791</v>
      </c>
      <c r="F7" s="21">
        <v>157.03545964622072</v>
      </c>
    </row>
    <row r="8" spans="1:6" ht="19">
      <c r="A8" s="28">
        <v>7</v>
      </c>
      <c r="B8" s="34">
        <v>500</v>
      </c>
    </row>
    <row r="9" spans="1:6" ht="19">
      <c r="A9" s="28">
        <v>8</v>
      </c>
      <c r="B9" s="34">
        <v>525</v>
      </c>
    </row>
    <row r="10" spans="1:6" ht="19">
      <c r="A10" s="28">
        <v>9</v>
      </c>
      <c r="B10" s="34">
        <v>552</v>
      </c>
    </row>
    <row r="11" spans="1:6" ht="19">
      <c r="A11" s="28">
        <v>10</v>
      </c>
      <c r="B11" s="34">
        <v>556</v>
      </c>
    </row>
    <row r="12" spans="1:6" ht="19">
      <c r="A12" s="28">
        <v>11</v>
      </c>
      <c r="B12" s="34">
        <v>575</v>
      </c>
    </row>
    <row r="13" spans="1:6" ht="19">
      <c r="A13" s="28">
        <v>12</v>
      </c>
      <c r="B13" s="34">
        <v>608</v>
      </c>
    </row>
    <row r="14" spans="1:6" ht="19">
      <c r="A14" s="28">
        <v>13</v>
      </c>
      <c r="B14" s="34">
        <v>625</v>
      </c>
    </row>
    <row r="15" spans="1:6" ht="19">
      <c r="A15" s="28">
        <v>14</v>
      </c>
      <c r="B15" s="34">
        <v>632</v>
      </c>
    </row>
    <row r="16" spans="1:6" ht="19">
      <c r="A16" s="28">
        <v>15</v>
      </c>
      <c r="B16" s="34">
        <v>647</v>
      </c>
    </row>
    <row r="17" spans="1:2" ht="19">
      <c r="A17" s="28">
        <v>16</v>
      </c>
      <c r="B17" s="34">
        <v>660</v>
      </c>
    </row>
    <row r="18" spans="1:2">
      <c r="A18" s="21">
        <v>17</v>
      </c>
      <c r="B18" s="35"/>
    </row>
    <row r="19" spans="1:2">
      <c r="A19" s="21">
        <v>18</v>
      </c>
      <c r="B19" s="35"/>
    </row>
    <row r="20" spans="1:2">
      <c r="A20" s="21">
        <v>19</v>
      </c>
      <c r="B20" s="35"/>
    </row>
    <row r="21" spans="1:2">
      <c r="A21" s="21">
        <v>20</v>
      </c>
      <c r="B21" s="35"/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H12" sqref="H12"/>
    </sheetView>
  </sheetViews>
  <sheetFormatPr baseColWidth="10" defaultColWidth="8.83203125" defaultRowHeight="13"/>
  <cols>
    <col min="1" max="1" width="11.5" bestFit="1" customWidth="1"/>
    <col min="2" max="2" width="12.6640625" bestFit="1" customWidth="1"/>
    <col min="3" max="3" width="9.1640625" customWidth="1"/>
  </cols>
  <sheetData>
    <row r="1" spans="1:5" ht="19">
      <c r="A1" s="32" t="s">
        <v>38</v>
      </c>
      <c r="B1" s="32" t="s">
        <v>39</v>
      </c>
    </row>
    <row r="2" spans="1:5" ht="19">
      <c r="A2" s="38">
        <v>6.99</v>
      </c>
      <c r="B2" s="34">
        <v>9985</v>
      </c>
    </row>
    <row r="3" spans="1:5" ht="19">
      <c r="A3" s="38">
        <v>7.99</v>
      </c>
      <c r="B3" s="34">
        <v>8110</v>
      </c>
    </row>
    <row r="4" spans="1:5" ht="19">
      <c r="A4" s="38">
        <v>8.99</v>
      </c>
      <c r="B4" s="34">
        <v>6039</v>
      </c>
    </row>
    <row r="5" spans="1:5" ht="19">
      <c r="A5" s="38">
        <v>9.99</v>
      </c>
      <c r="B5" s="34">
        <v>5721</v>
      </c>
    </row>
    <row r="6" spans="1:5" ht="19">
      <c r="A6" s="38">
        <v>10.99</v>
      </c>
      <c r="B6" s="34">
        <v>4555</v>
      </c>
    </row>
    <row r="7" spans="1:5" ht="19">
      <c r="A7" s="38">
        <v>11.99</v>
      </c>
      <c r="B7" s="34">
        <v>4075</v>
      </c>
      <c r="D7">
        <f t="array" ref="D7:E7">LINEST(LN(B2:B10),LN(A2:A10))</f>
        <v>-1.9055033899861225</v>
      </c>
      <c r="E7">
        <v>12.956412016293539</v>
      </c>
    </row>
    <row r="8" spans="1:5" ht="19">
      <c r="A8" s="38">
        <v>12.99</v>
      </c>
      <c r="B8" s="34">
        <v>3290</v>
      </c>
    </row>
    <row r="9" spans="1:5" ht="19">
      <c r="A9" s="38">
        <v>13.99</v>
      </c>
      <c r="B9" s="34">
        <v>2592</v>
      </c>
    </row>
    <row r="10" spans="1:5" ht="19">
      <c r="A10" s="38">
        <v>14.99</v>
      </c>
      <c r="B10" s="34">
        <v>2289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>
      <selection activeCell="G13" sqref="G13"/>
    </sheetView>
  </sheetViews>
  <sheetFormatPr baseColWidth="10" defaultColWidth="8.83203125" defaultRowHeight="13"/>
  <cols>
    <col min="3" max="3" width="9.1640625" style="42"/>
  </cols>
  <sheetData>
    <row r="1" spans="1:12" s="39" customFormat="1" ht="19">
      <c r="A1" s="30" t="s">
        <v>40</v>
      </c>
      <c r="B1" s="30" t="s">
        <v>41</v>
      </c>
      <c r="C1"/>
      <c r="D1"/>
      <c r="E1"/>
      <c r="F1"/>
      <c r="G1"/>
      <c r="H1"/>
      <c r="I1"/>
      <c r="J1"/>
      <c r="K1"/>
      <c r="L1"/>
    </row>
    <row r="2" spans="1:12" ht="19">
      <c r="A2" s="40">
        <v>1</v>
      </c>
      <c r="B2" s="41">
        <v>16.100000000000001</v>
      </c>
      <c r="C2"/>
    </row>
    <row r="3" spans="1:12" ht="19">
      <c r="A3" s="40">
        <v>2</v>
      </c>
      <c r="B3" s="41">
        <v>18.2</v>
      </c>
      <c r="C3"/>
    </row>
    <row r="4" spans="1:12" ht="19">
      <c r="A4" s="40">
        <v>3</v>
      </c>
      <c r="B4" s="41">
        <v>19.7</v>
      </c>
      <c r="C4"/>
    </row>
    <row r="5" spans="1:12" ht="19">
      <c r="A5" s="40">
        <v>4</v>
      </c>
      <c r="B5" s="41">
        <v>10.5</v>
      </c>
      <c r="C5"/>
    </row>
    <row r="6" spans="1:12" ht="19">
      <c r="A6" s="40">
        <v>5</v>
      </c>
      <c r="B6" s="41">
        <v>12.2</v>
      </c>
      <c r="C6"/>
      <c r="E6">
        <f t="array" ref="E6:G6">LINEST(B2:B11,A2:A11^{1,2})</f>
        <v>9.8863636363636348E-2</v>
      </c>
      <c r="F6">
        <v>-0.6123484848484847</v>
      </c>
      <c r="G6">
        <v>17.181666666666668</v>
      </c>
    </row>
    <row r="7" spans="1:12" ht="19">
      <c r="A7" s="40">
        <v>6</v>
      </c>
      <c r="B7" s="41">
        <v>20.7</v>
      </c>
      <c r="C7"/>
    </row>
    <row r="8" spans="1:12" ht="19">
      <c r="A8" s="40">
        <v>7</v>
      </c>
      <c r="B8" s="41">
        <v>19</v>
      </c>
      <c r="C8"/>
    </row>
    <row r="9" spans="1:12" ht="19">
      <c r="A9" s="40">
        <v>8</v>
      </c>
      <c r="B9" s="41">
        <v>20.100000000000001</v>
      </c>
      <c r="C9"/>
    </row>
    <row r="10" spans="1:12" ht="19">
      <c r="A10" s="40">
        <v>9</v>
      </c>
      <c r="B10" s="41">
        <v>21.3</v>
      </c>
      <c r="C10"/>
    </row>
    <row r="11" spans="1:12" ht="19">
      <c r="A11" s="40">
        <v>10</v>
      </c>
      <c r="B11" s="41">
        <v>18.399999999999999</v>
      </c>
      <c r="C11"/>
    </row>
    <row r="12" spans="1:12">
      <c r="A12" s="42"/>
      <c r="C1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LINEST</vt:lpstr>
      <vt:lpstr>Exponential Trend</vt:lpstr>
      <vt:lpstr>Plotting a Logarithmic Trend</vt:lpstr>
      <vt:lpstr>Plotting a Power Trend</vt:lpstr>
      <vt:lpstr>Plotting a Polynomial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Microsoft Office User</cp:lastModifiedBy>
  <dcterms:created xsi:type="dcterms:W3CDTF">2013-03-19T11:53:06Z</dcterms:created>
  <dcterms:modified xsi:type="dcterms:W3CDTF">2019-05-02T19:18:45Z</dcterms:modified>
</cp:coreProperties>
</file>