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meihua/Dropbox/EXCEL/ExcelDataAnalysisFD_Examples/"/>
    </mc:Choice>
  </mc:AlternateContent>
  <xr:revisionPtr revIDLastSave="0" documentId="13_ncr:1_{9234B614-930F-254C-AA4C-019B0E654775}" xr6:coauthVersionLast="43" xr6:coauthVersionMax="43" xr10:uidLastSave="{00000000-0000-0000-0000-000000000000}"/>
  <bookViews>
    <workbookView xWindow="0" yWindow="460" windowWidth="28800" windowHeight="15920" tabRatio="521" activeTab="12" xr2:uid="{00000000-000D-0000-FFFF-FFFF00000000}"/>
  </bookViews>
  <sheets>
    <sheet name="FV" sheetId="1" r:id="rId1"/>
    <sheet name="PV" sheetId="2" r:id="rId2"/>
    <sheet name="PMT" sheetId="3" r:id="rId3"/>
    <sheet name="PPMT &amp; IPMT" sheetId="5" r:id="rId4"/>
    <sheet name="CUMPRINC &amp; CUMIPMT" sheetId="4" r:id="rId5"/>
    <sheet name="RATE" sheetId="7" r:id="rId6"/>
    <sheet name="NPER" sheetId="6" r:id="rId7"/>
    <sheet name="IRR" sheetId="9" r:id="rId8"/>
    <sheet name="NPV" sheetId="8" r:id="rId9"/>
    <sheet name="SLN" sheetId="10" r:id="rId10"/>
    <sheet name="DB" sheetId="11" r:id="rId11"/>
    <sheet name="DDB" sheetId="12" r:id="rId12"/>
    <sheet name="SYD"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3" l="1"/>
  <c r="F6" i="13"/>
  <c r="F7" i="13"/>
  <c r="F4" i="13"/>
  <c r="I5" i="12"/>
  <c r="I6" i="12"/>
  <c r="I7" i="12"/>
  <c r="I4" i="12"/>
  <c r="J5" i="12" s="1"/>
  <c r="K5" i="12" s="1"/>
  <c r="E8" i="13"/>
  <c r="E5" i="13"/>
  <c r="E6" i="13"/>
  <c r="E7" i="13"/>
  <c r="E4" i="13"/>
  <c r="B7" i="8"/>
  <c r="B6" i="9"/>
  <c r="B7" i="6"/>
  <c r="B8" i="7"/>
  <c r="F3" i="5"/>
  <c r="F4" i="5"/>
  <c r="F5" i="5"/>
  <c r="F6" i="5"/>
  <c r="F7" i="5"/>
  <c r="F2" i="5"/>
  <c r="E3" i="5"/>
  <c r="E4" i="5"/>
  <c r="G4" i="5" s="1"/>
  <c r="E5" i="5"/>
  <c r="E6" i="5"/>
  <c r="E7" i="5"/>
  <c r="E2" i="5"/>
  <c r="G3" i="5"/>
  <c r="G5" i="5"/>
  <c r="G7" i="5"/>
  <c r="B5" i="3"/>
  <c r="B5" i="2"/>
  <c r="B7" i="1"/>
  <c r="K5" i="11"/>
  <c r="K6" i="11"/>
  <c r="K4" i="11"/>
  <c r="J5" i="11"/>
  <c r="J6" i="11"/>
  <c r="J7" i="11"/>
  <c r="K7" i="11" s="1"/>
  <c r="J4" i="11"/>
  <c r="I5" i="11"/>
  <c r="I6" i="11"/>
  <c r="I4" i="11"/>
  <c r="G5" i="10"/>
  <c r="G6" i="10"/>
  <c r="G7" i="10"/>
  <c r="G4" i="10"/>
  <c r="H4" i="10" s="1"/>
  <c r="I4" i="10" s="1"/>
  <c r="B5" i="10"/>
  <c r="G2" i="5" l="1"/>
  <c r="G6" i="5"/>
  <c r="J4" i="12"/>
  <c r="K4" i="12" s="1"/>
  <c r="J7" i="12"/>
  <c r="K7" i="12" s="1"/>
  <c r="J6" i="12"/>
  <c r="K6" i="12" s="1"/>
  <c r="H7" i="10"/>
  <c r="I7" i="10" s="1"/>
  <c r="H6" i="10"/>
  <c r="I6" i="10" s="1"/>
  <c r="H5" i="10"/>
  <c r="I5" i="10" s="1"/>
  <c r="E2" i="4"/>
  <c r="F2" i="4"/>
  <c r="E3" i="4"/>
  <c r="F3" i="4"/>
  <c r="E4" i="4"/>
  <c r="F4" i="4"/>
  <c r="E5" i="4"/>
  <c r="F5" i="4"/>
  <c r="E6" i="4"/>
  <c r="F6" i="4"/>
  <c r="E7" i="4"/>
  <c r="F7" i="4"/>
  <c r="B5" i="5" l="1"/>
  <c r="G7" i="4"/>
  <c r="G6" i="4"/>
  <c r="G5" i="4"/>
  <c r="B5" i="4"/>
  <c r="G2" i="4" l="1"/>
  <c r="G3" i="4"/>
  <c r="G4" i="4"/>
</calcChain>
</file>

<file path=xl/sharedStrings.xml><?xml version="1.0" encoding="utf-8"?>
<sst xmlns="http://schemas.openxmlformats.org/spreadsheetml/2006/main" count="106" uniqueCount="50">
  <si>
    <t>Interest Rate (Annual)</t>
  </si>
  <si>
    <t>Term (Years)</t>
  </si>
  <si>
    <t>Deposit Per Period</t>
  </si>
  <si>
    <t>Initial Deposit</t>
  </si>
  <si>
    <t>Deposit Type</t>
  </si>
  <si>
    <t>Future Value</t>
  </si>
  <si>
    <t>The Future Value of an Investment</t>
  </si>
  <si>
    <t>Inflation Rate</t>
  </si>
  <si>
    <t>Years from Now</t>
  </si>
  <si>
    <t>Value in Today's Dollars</t>
  </si>
  <si>
    <t>Calculating the Effect of Inflation</t>
  </si>
  <si>
    <t>Loan Payment Analysis</t>
  </si>
  <si>
    <t>Periods (Years)</t>
  </si>
  <si>
    <t>Principal</t>
  </si>
  <si>
    <t>Monthly Payment</t>
  </si>
  <si>
    <t>Year</t>
  </si>
  <si>
    <t>Cumulative Principal</t>
  </si>
  <si>
    <t>Cumulative Interest</t>
  </si>
  <si>
    <t>Total</t>
  </si>
  <si>
    <t>1 - 5</t>
  </si>
  <si>
    <t>Period</t>
  </si>
  <si>
    <t>Interest</t>
  </si>
  <si>
    <t>Loan Term Analysis</t>
  </si>
  <si>
    <t>Payment (Monthly)</t>
  </si>
  <si>
    <t>Balloon Payment</t>
  </si>
  <si>
    <t>Type</t>
  </si>
  <si>
    <t>Term (Months)</t>
  </si>
  <si>
    <t>Loan Rate Analysis</t>
  </si>
  <si>
    <t>Guess</t>
  </si>
  <si>
    <t>CASH FLOW</t>
  </si>
  <si>
    <t>Net Cash Flow</t>
  </si>
  <si>
    <t>DISCOUNTING</t>
  </si>
  <si>
    <t>Discount Rate</t>
  </si>
  <si>
    <t>Net Present Value</t>
  </si>
  <si>
    <t>Internal Rate of Return</t>
  </si>
  <si>
    <t>Straight-Line Depreciation for Computer Purchases</t>
  </si>
  <si>
    <t>Depreciation (Annual)</t>
  </si>
  <si>
    <t>Cost of Computers</t>
  </si>
  <si>
    <t>Salvage Value of Computers</t>
  </si>
  <si>
    <t>Useful Life of Computers</t>
  </si>
  <si>
    <t>Fixed-Declining Balance Depreciation for Computer Purchases</t>
  </si>
  <si>
    <t>Depreciation</t>
  </si>
  <si>
    <t>Double-Declining Balance Depreciation for Computer Purchases</t>
  </si>
  <si>
    <t>Sum-of-the-Years-Digits Depreciation for Computer Purchases</t>
  </si>
  <si>
    <t>Annual Depreciation Expense</t>
  </si>
  <si>
    <t>Accumulated Depreciation</t>
  </si>
  <si>
    <t>Carrying Value</t>
  </si>
  <si>
    <t>Beginning of year 1</t>
  </si>
  <si>
    <t>End of Year</t>
  </si>
  <si>
    <t>Total Depreciation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</si>
</sst>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0.0"/>
  </numFmts>
  <fonts count="18">
    <font>
      <sz val="10"/>
      <name val="Arial"/>
      <family val="2"/>
    </font>
    <font>
      <sz val="14"/>
      <color theme="1"/>
      <name val="Calibri"/>
      <family val="2"/>
      <scheme val="minor"/>
    </font>
    <font>
      <sz val="18"/>
      <color theme="3"/>
      <name val="Calibri Light"/>
      <family val="2"/>
      <scheme val="major"/>
    </font>
    <font>
      <sz val="14"/>
      <name val="Calibri"/>
      <family val="2"/>
      <scheme val="minor"/>
    </font>
    <font>
      <b/>
      <sz val="14"/>
      <name val="Calibri"/>
      <family val="2"/>
      <scheme val="minor"/>
    </font>
    <font>
      <sz val="10"/>
      <color theme="1"/>
      <name val="Arial"/>
      <family val="2"/>
    </font>
    <font>
      <sz val="14"/>
      <name val="Arial"/>
      <family val="2"/>
    </font>
    <font>
      <sz val="14"/>
      <color theme="1"/>
      <name val="Arial"/>
      <family val="2"/>
    </font>
    <font>
      <sz val="10"/>
      <name val="Arial"/>
      <family val="2"/>
    </font>
    <font>
      <b/>
      <sz val="13"/>
      <color theme="3"/>
      <name val="Calibri"/>
      <family val="2"/>
      <scheme val="minor"/>
    </font>
    <font>
      <sz val="12"/>
      <name val="Arial"/>
      <family val="2"/>
    </font>
    <font>
      <sz val="13"/>
      <name val="Calibri"/>
      <family val="2"/>
      <scheme val="minor"/>
    </font>
    <font>
      <b/>
      <sz val="13"/>
      <name val="Calibri"/>
      <family val="2"/>
      <scheme val="minor"/>
    </font>
    <font>
      <b/>
      <sz val="10"/>
      <name val="Arial"/>
      <family val="2"/>
    </font>
    <font>
      <b/>
      <sz val="18"/>
      <color theme="3"/>
      <name val="Calibri Light"/>
      <family val="2"/>
      <scheme val="major"/>
    </font>
    <font>
      <b/>
      <sz val="18"/>
      <color rgb="FF0432FF"/>
      <name val="Calibri"/>
      <family val="2"/>
      <scheme val="minor"/>
    </font>
    <font>
      <sz val="18"/>
      <color rgb="FF0432FF"/>
      <name val="Calibri"/>
      <family val="2"/>
      <scheme val="minor"/>
    </font>
    <font>
      <b/>
      <sz val="14"/>
      <color rgb="FF0432FF"/>
      <name val="Calibri"/>
      <family val="2"/>
      <scheme val="minor"/>
    </font>
  </fonts>
  <fills count="2">
    <fill>
      <patternFill patternType="none"/>
    </fill>
    <fill>
      <patternFill patternType="gray125"/>
    </fill>
  </fills>
  <borders count="16">
    <border>
      <left/>
      <right/>
      <top/>
      <bottom/>
      <diagonal/>
    </border>
    <border>
      <left/>
      <right/>
      <top/>
      <bottom style="thick">
        <color theme="4"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s>
  <cellStyleXfs count="6">
    <xf numFmtId="0" fontId="0" fillId="0" borderId="0"/>
    <xf numFmtId="0" fontId="2" fillId="0" borderId="0" applyNumberFormat="0" applyFill="0" applyBorder="0" applyAlignment="0" applyProtection="0"/>
    <xf numFmtId="0" fontId="5" fillId="0" borderId="0"/>
    <xf numFmtId="43" fontId="8" fillId="0" borderId="0" applyFont="0" applyFill="0" applyBorder="0" applyAlignment="0" applyProtection="0"/>
    <xf numFmtId="0" fontId="9" fillId="0" borderId="1" applyNumberFormat="0" applyFill="0" applyAlignment="0" applyProtection="0"/>
    <xf numFmtId="44" fontId="8" fillId="0" borderId="0" applyFont="0" applyFill="0" applyBorder="0" applyAlignment="0" applyProtection="0"/>
  </cellStyleXfs>
  <cellXfs count="115">
    <xf numFmtId="0" fontId="0" fillId="0" borderId="0" xfId="0"/>
    <xf numFmtId="0" fontId="3" fillId="0" borderId="0" xfId="0" applyFont="1" applyAlignment="1">
      <alignment horizontal="right"/>
    </xf>
    <xf numFmtId="0" fontId="3" fillId="0" borderId="0" xfId="0" applyFont="1"/>
    <xf numFmtId="6" fontId="3" fillId="0" borderId="0" xfId="0" applyNumberFormat="1" applyFont="1"/>
    <xf numFmtId="0" fontId="4" fillId="0" borderId="0" xfId="0" applyFont="1" applyAlignment="1">
      <alignment horizontal="right"/>
    </xf>
    <xf numFmtId="8" fontId="3" fillId="0" borderId="0" xfId="0" applyNumberFormat="1" applyFont="1"/>
    <xf numFmtId="0" fontId="6" fillId="0" borderId="0" xfId="0" applyFont="1"/>
    <xf numFmtId="0" fontId="7" fillId="0" borderId="0" xfId="2" applyFont="1"/>
    <xf numFmtId="10" fontId="3" fillId="0" borderId="0" xfId="0" applyNumberFormat="1" applyFont="1"/>
    <xf numFmtId="165" fontId="3" fillId="0" borderId="0" xfId="0" applyNumberFormat="1" applyFont="1"/>
    <xf numFmtId="0" fontId="2" fillId="0" borderId="0" xfId="1" applyAlignment="1">
      <alignment vertical="center"/>
    </xf>
    <xf numFmtId="0" fontId="3" fillId="0" borderId="0" xfId="0" applyFont="1" applyAlignment="1">
      <alignment vertical="center"/>
    </xf>
    <xf numFmtId="0" fontId="3" fillId="0" borderId="0" xfId="0" applyFont="1" applyAlignment="1">
      <alignment horizontal="center"/>
    </xf>
    <xf numFmtId="0" fontId="10" fillId="0" borderId="0" xfId="0" applyFont="1"/>
    <xf numFmtId="0" fontId="11" fillId="0" borderId="0" xfId="0" applyFont="1"/>
    <xf numFmtId="8" fontId="11" fillId="0" borderId="0" xfId="0" applyNumberFormat="1" applyFont="1"/>
    <xf numFmtId="0" fontId="4" fillId="0" borderId="0" xfId="0" applyFont="1"/>
    <xf numFmtId="0" fontId="4" fillId="0" borderId="0" xfId="0" applyFont="1" applyAlignment="1">
      <alignment horizontal="left"/>
    </xf>
    <xf numFmtId="9" fontId="3" fillId="0" borderId="0" xfId="0" applyNumberFormat="1" applyFont="1"/>
    <xf numFmtId="0" fontId="13" fillId="0" borderId="0" xfId="0" applyFont="1"/>
    <xf numFmtId="0" fontId="0" fillId="0" borderId="0" xfId="0" applyAlignment="1">
      <alignment horizontal="center"/>
    </xf>
    <xf numFmtId="6" fontId="0" fillId="0" borderId="0" xfId="0" applyNumberFormat="1"/>
    <xf numFmtId="0" fontId="14" fillId="0" borderId="0" xfId="1" applyFont="1"/>
    <xf numFmtId="0" fontId="9" fillId="0" borderId="1" xfId="4"/>
    <xf numFmtId="0" fontId="3" fillId="0" borderId="2" xfId="0" applyFont="1" applyBorder="1"/>
    <xf numFmtId="0" fontId="3" fillId="0" borderId="5" xfId="0" applyFont="1" applyBorder="1"/>
    <xf numFmtId="0" fontId="3" fillId="0" borderId="0" xfId="0" applyFont="1" applyBorder="1"/>
    <xf numFmtId="6" fontId="3" fillId="0" borderId="6" xfId="0" applyNumberFormat="1" applyFont="1" applyBorder="1"/>
    <xf numFmtId="8" fontId="3" fillId="0" borderId="0" xfId="0" applyNumberFormat="1" applyFont="1" applyBorder="1"/>
    <xf numFmtId="8" fontId="3" fillId="0" borderId="6" xfId="0" applyNumberFormat="1" applyFont="1" applyBorder="1"/>
    <xf numFmtId="0" fontId="3" fillId="0" borderId="7" xfId="0" applyFont="1" applyBorder="1"/>
    <xf numFmtId="0" fontId="3" fillId="0" borderId="8" xfId="0" applyFont="1" applyBorder="1"/>
    <xf numFmtId="8" fontId="3" fillId="0" borderId="8" xfId="0" applyNumberFormat="1" applyFont="1" applyBorder="1"/>
    <xf numFmtId="8" fontId="3" fillId="0" borderId="9" xfId="0" applyNumberFormat="1" applyFont="1" applyBorder="1"/>
    <xf numFmtId="0" fontId="3" fillId="0" borderId="2" xfId="0" applyFont="1" applyBorder="1" applyAlignment="1">
      <alignment horizontal="center"/>
    </xf>
    <xf numFmtId="0" fontId="4" fillId="0" borderId="3" xfId="0" applyFont="1" applyBorder="1" applyAlignment="1">
      <alignment horizontal="center"/>
    </xf>
    <xf numFmtId="44" fontId="4" fillId="0" borderId="3" xfId="5" applyFont="1" applyBorder="1" applyAlignment="1">
      <alignment horizontal="center"/>
    </xf>
    <xf numFmtId="0" fontId="4"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7" fontId="3" fillId="0" borderId="0" xfId="5" applyNumberFormat="1" applyFont="1" applyBorder="1" applyAlignment="1">
      <alignment horizontal="center"/>
    </xf>
    <xf numFmtId="8" fontId="3" fillId="0" borderId="0" xfId="0" applyNumberFormat="1"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8" fontId="3" fillId="0" borderId="8" xfId="0" applyNumberFormat="1" applyFont="1" applyBorder="1" applyAlignment="1">
      <alignment horizontal="center"/>
    </xf>
    <xf numFmtId="7" fontId="3" fillId="0" borderId="8" xfId="5" applyNumberFormat="1" applyFont="1" applyBorder="1" applyAlignment="1">
      <alignment horizontal="center"/>
    </xf>
    <xf numFmtId="6" fontId="3" fillId="0" borderId="6" xfId="0" applyNumberFormat="1" applyFont="1" applyBorder="1" applyAlignment="1">
      <alignment horizontal="right"/>
    </xf>
    <xf numFmtId="8" fontId="3" fillId="0" borderId="6" xfId="0" applyNumberFormat="1" applyFont="1" applyBorder="1" applyAlignment="1">
      <alignment horizontal="right"/>
    </xf>
    <xf numFmtId="8" fontId="3" fillId="0" borderId="9" xfId="0" applyNumberFormat="1" applyFont="1" applyBorder="1" applyAlignment="1">
      <alignment horizontal="right"/>
    </xf>
    <xf numFmtId="0" fontId="3" fillId="0" borderId="3" xfId="0" applyFont="1" applyBorder="1"/>
    <xf numFmtId="0" fontId="3" fillId="0" borderId="4" xfId="0" applyFont="1" applyBorder="1"/>
    <xf numFmtId="6" fontId="3" fillId="0" borderId="0" xfId="0" applyNumberFormat="1" applyFont="1" applyBorder="1"/>
    <xf numFmtId="6" fontId="3" fillId="0" borderId="8" xfId="0" applyNumberFormat="1" applyFont="1" applyBorder="1"/>
    <xf numFmtId="6" fontId="3" fillId="0" borderId="9" xfId="0" applyNumberFormat="1" applyFont="1" applyBorder="1"/>
    <xf numFmtId="0" fontId="3" fillId="0" borderId="5" xfId="0" applyFont="1" applyBorder="1" applyAlignment="1">
      <alignment horizontal="right"/>
    </xf>
    <xf numFmtId="0" fontId="3" fillId="0" borderId="7" xfId="0" applyFont="1" applyBorder="1" applyAlignment="1">
      <alignment horizontal="right"/>
    </xf>
    <xf numFmtId="0" fontId="3" fillId="0" borderId="2" xfId="0" applyFont="1" applyBorder="1" applyAlignment="1">
      <alignment horizontal="right"/>
    </xf>
    <xf numFmtId="0" fontId="3" fillId="0" borderId="3" xfId="0" applyFont="1" applyBorder="1" applyAlignment="1">
      <alignment horizontal="center"/>
    </xf>
    <xf numFmtId="8" fontId="6" fillId="0" borderId="0" xfId="0" applyNumberFormat="1" applyFont="1"/>
    <xf numFmtId="0" fontId="15" fillId="0" borderId="0" xfId="1" applyFont="1"/>
    <xf numFmtId="0" fontId="15" fillId="0" borderId="2" xfId="1" applyFont="1" applyBorder="1"/>
    <xf numFmtId="0" fontId="6" fillId="0" borderId="4" xfId="0" applyFont="1" applyBorder="1"/>
    <xf numFmtId="164" fontId="3" fillId="0" borderId="6" xfId="0" applyNumberFormat="1" applyFont="1" applyBorder="1"/>
    <xf numFmtId="0" fontId="3" fillId="0" borderId="6" xfId="0" applyFont="1" applyBorder="1"/>
    <xf numFmtId="0" fontId="4" fillId="0" borderId="7" xfId="0" applyFont="1" applyBorder="1" applyAlignment="1">
      <alignment horizontal="right"/>
    </xf>
    <xf numFmtId="8" fontId="4" fillId="0" borderId="9" xfId="0" applyNumberFormat="1" applyFont="1" applyBorder="1"/>
    <xf numFmtId="0" fontId="1" fillId="0" borderId="4" xfId="2" applyFont="1" applyBorder="1"/>
    <xf numFmtId="6" fontId="1" fillId="0" borderId="6" xfId="2" applyNumberFormat="1" applyFont="1" applyBorder="1"/>
    <xf numFmtId="9" fontId="1" fillId="0" borderId="6" xfId="2" applyNumberFormat="1" applyFont="1" applyBorder="1"/>
    <xf numFmtId="0" fontId="1" fillId="0" borderId="6" xfId="2" applyFont="1" applyBorder="1"/>
    <xf numFmtId="6" fontId="1" fillId="0" borderId="9" xfId="2" applyNumberFormat="1" applyFont="1" applyBorder="1"/>
    <xf numFmtId="8" fontId="7" fillId="0" borderId="0" xfId="2" applyNumberFormat="1" applyFont="1"/>
    <xf numFmtId="0" fontId="1" fillId="0" borderId="5" xfId="2" applyFont="1" applyBorder="1" applyAlignment="1">
      <alignment horizontal="right"/>
    </xf>
    <xf numFmtId="0" fontId="1" fillId="0" borderId="7" xfId="2" applyFont="1" applyBorder="1" applyAlignment="1">
      <alignment horizontal="right"/>
    </xf>
    <xf numFmtId="0" fontId="15" fillId="0" borderId="2" xfId="1" applyFont="1" applyBorder="1" applyAlignment="1"/>
    <xf numFmtId="0" fontId="15" fillId="0" borderId="4" xfId="1" applyFont="1" applyBorder="1" applyAlignment="1"/>
    <xf numFmtId="0" fontId="4" fillId="0" borderId="5" xfId="0" applyFont="1" applyBorder="1" applyAlignment="1">
      <alignment horizontal="right"/>
    </xf>
    <xf numFmtId="10" fontId="3" fillId="0" borderId="6" xfId="0" applyNumberFormat="1" applyFont="1" applyBorder="1"/>
    <xf numFmtId="165" fontId="3" fillId="0" borderId="6" xfId="0" applyNumberFormat="1" applyFont="1" applyBorder="1"/>
    <xf numFmtId="0" fontId="16" fillId="0" borderId="0" xfId="1" applyFont="1"/>
    <xf numFmtId="0" fontId="10" fillId="0" borderId="4" xfId="0" applyFont="1" applyBorder="1"/>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applyAlignment="1">
      <alignment horizontal="center"/>
    </xf>
    <xf numFmtId="0" fontId="4" fillId="0" borderId="11" xfId="0" applyFont="1" applyBorder="1" applyAlignment="1">
      <alignment horizontal="center" wrapText="1"/>
    </xf>
    <xf numFmtId="16" fontId="3" fillId="0" borderId="14" xfId="0" quotePrefix="1" applyNumberFormat="1" applyFont="1" applyBorder="1" applyAlignment="1">
      <alignment horizontal="center"/>
    </xf>
    <xf numFmtId="0" fontId="15" fillId="0" borderId="2" xfId="1" applyFont="1" applyBorder="1" applyAlignment="1">
      <alignment horizontal="right"/>
    </xf>
    <xf numFmtId="0" fontId="3" fillId="0" borderId="4" xfId="0" applyFont="1" applyBorder="1" applyAlignment="1">
      <alignment horizontal="right"/>
    </xf>
    <xf numFmtId="0" fontId="3" fillId="0" borderId="6" xfId="0" applyNumberFormat="1" applyFont="1" applyBorder="1" applyAlignment="1">
      <alignment horizontal="right"/>
    </xf>
    <xf numFmtId="0" fontId="3" fillId="0" borderId="6" xfId="3" applyNumberFormat="1" applyFont="1" applyBorder="1" applyAlignment="1">
      <alignment horizontal="right"/>
    </xf>
    <xf numFmtId="9" fontId="3" fillId="0" borderId="6" xfId="3" applyNumberFormat="1" applyFont="1" applyBorder="1" applyAlignment="1">
      <alignment horizontal="right"/>
    </xf>
    <xf numFmtId="164" fontId="3" fillId="0" borderId="9" xfId="3" applyNumberFormat="1" applyFont="1" applyBorder="1" applyAlignment="1">
      <alignment horizontal="right"/>
    </xf>
    <xf numFmtId="0" fontId="11" fillId="0" borderId="4" xfId="0" applyFont="1" applyBorder="1"/>
    <xf numFmtId="0" fontId="12" fillId="0" borderId="5" xfId="0" applyFont="1" applyBorder="1" applyAlignment="1">
      <alignment horizontal="right"/>
    </xf>
    <xf numFmtId="10" fontId="11" fillId="0" borderId="6" xfId="0" applyNumberFormat="1" applyFont="1" applyBorder="1"/>
    <xf numFmtId="6" fontId="11" fillId="0" borderId="6" xfId="0" applyNumberFormat="1" applyFont="1" applyBorder="1"/>
    <xf numFmtId="0" fontId="11" fillId="0" borderId="6" xfId="3" applyNumberFormat="1" applyFont="1" applyBorder="1"/>
    <xf numFmtId="0" fontId="12" fillId="0" borderId="7" xfId="0" applyFont="1" applyBorder="1" applyAlignment="1">
      <alignment horizontal="right"/>
    </xf>
    <xf numFmtId="166" fontId="11" fillId="0" borderId="9" xfId="3" applyNumberFormat="1" applyFont="1" applyBorder="1"/>
    <xf numFmtId="0" fontId="4" fillId="0" borderId="2" xfId="0" applyFont="1" applyBorder="1" applyAlignment="1">
      <alignment horizontal="right"/>
    </xf>
    <xf numFmtId="0" fontId="3" fillId="0" borderId="4" xfId="0" applyFont="1" applyBorder="1" applyAlignment="1">
      <alignment horizontal="center"/>
    </xf>
    <xf numFmtId="9" fontId="3" fillId="0" borderId="0" xfId="0" applyNumberFormat="1" applyFont="1" applyBorder="1"/>
    <xf numFmtId="0" fontId="3" fillId="0" borderId="9" xfId="0" applyFont="1" applyBorder="1"/>
    <xf numFmtId="10" fontId="17" fillId="0" borderId="8" xfId="0" applyNumberFormat="1" applyFont="1" applyBorder="1"/>
    <xf numFmtId="0" fontId="4" fillId="0" borderId="3" xfId="0" applyFont="1" applyBorder="1" applyAlignment="1">
      <alignment horizontal="right"/>
    </xf>
    <xf numFmtId="0" fontId="4" fillId="0" borderId="0" xfId="0" applyFont="1" applyBorder="1" applyAlignment="1">
      <alignment horizontal="right"/>
    </xf>
    <xf numFmtId="0" fontId="4" fillId="0" borderId="8" xfId="0" applyFont="1" applyBorder="1" applyAlignment="1">
      <alignment horizontal="right"/>
    </xf>
    <xf numFmtId="0" fontId="9" fillId="0" borderId="0" xfId="4" applyFont="1" applyBorder="1" applyAlignment="1">
      <alignment horizontal="right"/>
    </xf>
    <xf numFmtId="0" fontId="9" fillId="0" borderId="0" xfId="4" applyBorder="1"/>
    <xf numFmtId="0" fontId="4" fillId="0" borderId="6" xfId="0" applyFont="1" applyBorder="1"/>
    <xf numFmtId="8" fontId="17" fillId="0" borderId="8" xfId="0" applyNumberFormat="1" applyFont="1" applyBorder="1"/>
    <xf numFmtId="165" fontId="3" fillId="0" borderId="9" xfId="0" applyNumberFormat="1" applyFont="1" applyBorder="1"/>
  </cellXfs>
  <cellStyles count="6">
    <cellStyle name="Comma" xfId="3" builtinId="3"/>
    <cellStyle name="Currency" xfId="5" builtinId="4"/>
    <cellStyle name="Heading 2" xfId="4" builtinId="17"/>
    <cellStyle name="Normal" xfId="0" builtinId="0"/>
    <cellStyle name="Normal 2" xfId="2" xr:uid="{00000000-0005-0000-0000-000003000000}"/>
    <cellStyle name="Title" xfId="1" builtinId="1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SLN!$F$4:$F$7</c:f>
              <c:numCache>
                <c:formatCode>General</c:formatCode>
                <c:ptCount val="4"/>
                <c:pt idx="0">
                  <c:v>1</c:v>
                </c:pt>
                <c:pt idx="1">
                  <c:v>2</c:v>
                </c:pt>
                <c:pt idx="2">
                  <c:v>3</c:v>
                </c:pt>
                <c:pt idx="3">
                  <c:v>4</c:v>
                </c:pt>
              </c:numCache>
            </c:numRef>
          </c:xVal>
          <c:yVal>
            <c:numRef>
              <c:f>SLN!$G$4:$G$7</c:f>
              <c:numCache>
                <c:formatCode>"$"#,##0.00_);[Red]\("$"#,##0.00\)</c:formatCode>
                <c:ptCount val="4"/>
                <c:pt idx="0">
                  <c:v>2000</c:v>
                </c:pt>
                <c:pt idx="1">
                  <c:v>2000</c:v>
                </c:pt>
                <c:pt idx="2">
                  <c:v>2000</c:v>
                </c:pt>
                <c:pt idx="3">
                  <c:v>2000</c:v>
                </c:pt>
              </c:numCache>
            </c:numRef>
          </c:yVal>
          <c:smooth val="0"/>
          <c:extLst>
            <c:ext xmlns:c16="http://schemas.microsoft.com/office/drawing/2014/chart" uri="{C3380CC4-5D6E-409C-BE32-E72D297353CC}">
              <c16:uniqueId val="{00000000-37A1-5A4E-BFDE-2D93829BF748}"/>
            </c:ext>
          </c:extLst>
        </c:ser>
        <c:dLbls>
          <c:showLegendKey val="0"/>
          <c:showVal val="0"/>
          <c:showCatName val="0"/>
          <c:showSerName val="0"/>
          <c:showPercent val="0"/>
          <c:showBubbleSize val="0"/>
        </c:dLbls>
        <c:axId val="885194832"/>
        <c:axId val="879588672"/>
      </c:scatterChart>
      <c:valAx>
        <c:axId val="88519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88672"/>
        <c:crosses val="autoZero"/>
        <c:crossBetween val="midCat"/>
      </c:valAx>
      <c:valAx>
        <c:axId val="879588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9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6.1990376202974628E-3"/>
                  <c:y val="-0.52082750072907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DB!$H$4:$H$7</c:f>
              <c:numCache>
                <c:formatCode>General</c:formatCode>
                <c:ptCount val="4"/>
                <c:pt idx="0">
                  <c:v>1</c:v>
                </c:pt>
                <c:pt idx="1">
                  <c:v>2</c:v>
                </c:pt>
                <c:pt idx="2">
                  <c:v>3</c:v>
                </c:pt>
                <c:pt idx="3">
                  <c:v>4</c:v>
                </c:pt>
              </c:numCache>
            </c:numRef>
          </c:xVal>
          <c:yVal>
            <c:numRef>
              <c:f>DB!$I$4:$I$7</c:f>
              <c:numCache>
                <c:formatCode>"$"#,##0_);[Red]\("$"#,##0\)</c:formatCode>
                <c:ptCount val="4"/>
                <c:pt idx="0">
                  <c:v>4318</c:v>
                </c:pt>
                <c:pt idx="1">
                  <c:v>2124.4560000000001</c:v>
                </c:pt>
                <c:pt idx="2">
                  <c:v>1045.232352</c:v>
                </c:pt>
                <c:pt idx="3">
                  <c:v>512</c:v>
                </c:pt>
              </c:numCache>
            </c:numRef>
          </c:yVal>
          <c:smooth val="0"/>
          <c:extLst>
            <c:ext xmlns:c16="http://schemas.microsoft.com/office/drawing/2014/chart" uri="{C3380CC4-5D6E-409C-BE32-E72D297353CC}">
              <c16:uniqueId val="{00000000-D0FB-8E4F-BB7C-D7E679173D86}"/>
            </c:ext>
          </c:extLst>
        </c:ser>
        <c:dLbls>
          <c:showLegendKey val="0"/>
          <c:showVal val="0"/>
          <c:showCatName val="0"/>
          <c:showSerName val="0"/>
          <c:showPercent val="0"/>
          <c:showBubbleSize val="0"/>
        </c:dLbls>
        <c:axId val="882542048"/>
        <c:axId val="882191600"/>
      </c:scatterChart>
      <c:valAx>
        <c:axId val="8825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91600"/>
        <c:crosses val="autoZero"/>
        <c:crossBetween val="midCat"/>
      </c:valAx>
      <c:valAx>
        <c:axId val="88219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2.2189851268591427E-2"/>
                  <c:y val="-0.588649387576552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DDB!$H$4:$H$7</c:f>
              <c:numCache>
                <c:formatCode>General</c:formatCode>
                <c:ptCount val="4"/>
                <c:pt idx="0">
                  <c:v>1</c:v>
                </c:pt>
                <c:pt idx="1">
                  <c:v>2</c:v>
                </c:pt>
                <c:pt idx="2">
                  <c:v>3</c:v>
                </c:pt>
                <c:pt idx="3">
                  <c:v>4</c:v>
                </c:pt>
              </c:numCache>
            </c:numRef>
          </c:xVal>
          <c:yVal>
            <c:numRef>
              <c:f>DDB!$I$4:$I$7</c:f>
              <c:numCache>
                <c:formatCode>"$"#,##0_);[Red]\("$"#,##0\)</c:formatCode>
                <c:ptCount val="4"/>
                <c:pt idx="0">
                  <c:v>4250</c:v>
                </c:pt>
                <c:pt idx="1">
                  <c:v>2125</c:v>
                </c:pt>
                <c:pt idx="2">
                  <c:v>1062.5</c:v>
                </c:pt>
                <c:pt idx="3">
                  <c:v>531.25</c:v>
                </c:pt>
              </c:numCache>
            </c:numRef>
          </c:yVal>
          <c:smooth val="0"/>
          <c:extLst>
            <c:ext xmlns:c16="http://schemas.microsoft.com/office/drawing/2014/chart" uri="{C3380CC4-5D6E-409C-BE32-E72D297353CC}">
              <c16:uniqueId val="{00000000-0682-0644-A27D-37B9E21190B0}"/>
            </c:ext>
          </c:extLst>
        </c:ser>
        <c:dLbls>
          <c:showLegendKey val="0"/>
          <c:showVal val="0"/>
          <c:showCatName val="0"/>
          <c:showSerName val="0"/>
          <c:showPercent val="0"/>
          <c:showBubbleSize val="0"/>
        </c:dLbls>
        <c:axId val="879683968"/>
        <c:axId val="879680864"/>
      </c:scatterChart>
      <c:valAx>
        <c:axId val="87968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0864"/>
        <c:crosses val="autoZero"/>
        <c:crossBetween val="midCat"/>
      </c:valAx>
      <c:valAx>
        <c:axId val="87968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508000</xdr:colOff>
      <xdr:row>9</xdr:row>
      <xdr:rowOff>11569</xdr:rowOff>
    </xdr:to>
    <xdr:sp macro="" textlink="">
      <xdr:nvSpPr>
        <xdr:cNvPr id="2" name="Rectangle 1">
          <a:extLst>
            <a:ext uri="{FF2B5EF4-FFF2-40B4-BE49-F238E27FC236}">
              <a16:creationId xmlns:a16="http://schemas.microsoft.com/office/drawing/2014/main" id="{8B12F8D7-D378-424C-B5F0-25BE3476F46E}"/>
            </a:ext>
          </a:extLst>
        </xdr:cNvPr>
        <xdr:cNvSpPr/>
      </xdr:nvSpPr>
      <xdr:spPr>
        <a:xfrm>
          <a:off x="5905500" y="0"/>
          <a:ext cx="6096000" cy="2246769"/>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Future Value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FV</a:t>
          </a:r>
          <a:r>
            <a:rPr lang="en-US" sz="1600">
              <a:solidFill>
                <a:prstClr val="black"/>
              </a:solidFill>
              <a:highlight>
                <a:srgbClr val="FFFF00"/>
              </a:highlight>
            </a:rPr>
            <a:t>(rate, nper, pmt [, pv][,type])</a:t>
          </a:r>
        </a:p>
        <a:p>
          <a:pPr marL="1200150" lvl="2" indent="-285750">
            <a:spcBef>
              <a:spcPts val="200"/>
            </a:spcBef>
            <a:buFont typeface="Courier New" panose="02070309020205020404" pitchFamily="49" charset="0"/>
            <a:buChar char="o"/>
          </a:pPr>
          <a:r>
            <a:rPr lang="en-US" sz="1600">
              <a:solidFill>
                <a:prstClr val="black"/>
              </a:solidFill>
            </a:rPr>
            <a:t>Rate: the interest rate of investment</a:t>
          </a:r>
        </a:p>
        <a:p>
          <a:pPr marL="1200150" lvl="2" indent="-285750">
            <a:spcBef>
              <a:spcPts val="200"/>
            </a:spcBef>
            <a:buFont typeface="Courier New" panose="02070309020205020404" pitchFamily="49" charset="0"/>
            <a:buChar char="o"/>
          </a:pPr>
          <a:r>
            <a:rPr lang="en-US" sz="1600">
              <a:solidFill>
                <a:prstClr val="black"/>
              </a:solidFill>
            </a:rPr>
            <a:t>nper: the term of the investment</a:t>
          </a:r>
        </a:p>
        <a:p>
          <a:pPr marL="1200150" lvl="2" indent="-285750">
            <a:spcBef>
              <a:spcPts val="200"/>
            </a:spcBef>
            <a:buFont typeface="Courier New" panose="02070309020205020404" pitchFamily="49" charset="0"/>
            <a:buChar char="o"/>
          </a:pPr>
          <a:r>
            <a:rPr lang="en-US" sz="1600">
              <a:solidFill>
                <a:prstClr val="black"/>
              </a:solidFill>
            </a:rPr>
            <a:t>pmt: amount of each regular deposit (negative value)</a:t>
          </a:r>
        </a:p>
        <a:p>
          <a:pPr marL="1200150" lvl="2" indent="-285750">
            <a:spcBef>
              <a:spcPts val="200"/>
            </a:spcBef>
            <a:buFont typeface="Courier New" panose="02070309020205020404" pitchFamily="49" charset="0"/>
            <a:buChar char="o"/>
          </a:pPr>
          <a:r>
            <a:rPr lang="en-US" sz="1600">
              <a:solidFill>
                <a:prstClr val="black"/>
              </a:solidFill>
            </a:rPr>
            <a:t>pv: initial investment (negative value)</a:t>
          </a:r>
        </a:p>
        <a:p>
          <a:pPr marL="1200150" lvl="2" indent="-285750">
            <a:spcBef>
              <a:spcPts val="200"/>
            </a:spcBef>
            <a:buFont typeface="Courier New" panose="02070309020205020404" pitchFamily="49" charset="0"/>
            <a:buChar char="o"/>
          </a:pPr>
          <a:r>
            <a:rPr lang="en-US" sz="1600">
              <a:solidFill>
                <a:prstClr val="black"/>
              </a:solidFill>
            </a:rPr>
            <a:t>type: when deposits are due (0 for end of period, 1 for beginning of period)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1143000</xdr:colOff>
      <xdr:row>14</xdr:row>
      <xdr:rowOff>178078</xdr:rowOff>
    </xdr:to>
    <xdr:sp macro="" textlink="">
      <xdr:nvSpPr>
        <xdr:cNvPr id="2" name="Rectangle 1">
          <a:extLst>
            <a:ext uri="{FF2B5EF4-FFF2-40B4-BE49-F238E27FC236}">
              <a16:creationId xmlns:a16="http://schemas.microsoft.com/office/drawing/2014/main" id="{A4D56CB0-283B-AE42-84D8-A3F8DDE7363E}"/>
            </a:ext>
          </a:extLst>
        </xdr:cNvPr>
        <xdr:cNvSpPr/>
      </xdr:nvSpPr>
      <xdr:spPr>
        <a:xfrm>
          <a:off x="0" y="1803400"/>
          <a:ext cx="6096000" cy="1867178"/>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Returning the </a:t>
          </a:r>
          <a:r>
            <a:rPr lang="en-US" b="1">
              <a:solidFill>
                <a:srgbClr val="0432FF"/>
              </a:solidFill>
            </a:rPr>
            <a:t>Fixed-Declining</a:t>
          </a:r>
          <a:r>
            <a:rPr lang="en-US">
              <a:solidFill>
                <a:prstClr val="black"/>
              </a:solidFill>
            </a:rPr>
            <a:t> Balance </a:t>
          </a:r>
          <a:r>
            <a:rPr lang="en-US" b="1">
              <a:solidFill>
                <a:srgbClr val="FF0000"/>
              </a:solidFill>
            </a:rPr>
            <a:t>Depreciation</a:t>
          </a:r>
          <a:r>
            <a:rPr lang="en-US">
              <a:solidFill>
                <a:prstClr val="black"/>
              </a:solidFill>
            </a:rPr>
            <a:t> </a:t>
          </a:r>
          <a:r>
            <a:rPr lang="zh-CN" altLang="en-US" sz="1400">
              <a:solidFill>
                <a:prstClr val="black"/>
              </a:solidFill>
              <a:latin typeface="等线 Light" panose="02010600030101010101" pitchFamily="2" charset="-122"/>
              <a:ea typeface="等线 Light" panose="02010600030101010101" pitchFamily="2" charset="-122"/>
            </a:rPr>
            <a:t>固定下降余额折旧</a:t>
          </a:r>
          <a:endParaRPr lang="en-US">
            <a:solidFill>
              <a:prstClr val="black"/>
            </a:solidFill>
          </a:endParaRPr>
        </a:p>
        <a:p>
          <a:pPr marL="742950" lvl="1" indent="-285750">
            <a:spcBef>
              <a:spcPts val="200"/>
            </a:spcBef>
            <a:buFont typeface="Arial" panose="020B0604020202020204" pitchFamily="34" charset="0"/>
            <a:buChar char="•"/>
          </a:pPr>
          <a:r>
            <a:rPr lang="en-US" sz="1600" b="1">
              <a:solidFill>
                <a:srgbClr val="0432FF"/>
              </a:solidFill>
              <a:highlight>
                <a:srgbClr val="FFFF00"/>
              </a:highlight>
            </a:rPr>
            <a:t>DB</a:t>
          </a:r>
          <a:r>
            <a:rPr lang="en-US" sz="1600">
              <a:solidFill>
                <a:prstClr val="black"/>
              </a:solidFill>
              <a:highlight>
                <a:srgbClr val="FFFF00"/>
              </a:highlight>
            </a:rPr>
            <a:t>(cost, salvage, life, period[, month])</a:t>
          </a:r>
          <a:endParaRPr lang="en-US" sz="1600">
            <a:solidFill>
              <a:prstClr val="black"/>
            </a:solidFill>
          </a:endParaRPr>
        </a:p>
        <a:p>
          <a:pPr marL="742950" lvl="1" indent="-285750">
            <a:spcBef>
              <a:spcPts val="200"/>
            </a:spcBef>
            <a:buFont typeface="Courier New" panose="02070309020205020404" pitchFamily="49" charset="0"/>
            <a:buChar char="o"/>
          </a:pPr>
          <a:r>
            <a:rPr lang="en-US" sz="1600">
              <a:solidFill>
                <a:prstClr val="black"/>
              </a:solidFill>
            </a:rPr>
            <a:t>Some assets produce more in earlier years than in later years. For those assets, accountants use accelerated methods of depreciation, which take more depreciation in the earlier years than in the later years.</a:t>
          </a:r>
        </a:p>
      </xdr:txBody>
    </xdr:sp>
    <xdr:clientData/>
  </xdr:twoCellAnchor>
  <xdr:twoCellAnchor>
    <xdr:from>
      <xdr:col>5</xdr:col>
      <xdr:colOff>577850</xdr:colOff>
      <xdr:row>8</xdr:row>
      <xdr:rowOff>133350</xdr:rowOff>
    </xdr:from>
    <xdr:to>
      <xdr:col>9</xdr:col>
      <xdr:colOff>349250</xdr:colOff>
      <xdr:row>19</xdr:row>
      <xdr:rowOff>222250</xdr:rowOff>
    </xdr:to>
    <xdr:graphicFrame macro="">
      <xdr:nvGraphicFramePr>
        <xdr:cNvPr id="3" name="Chart 2">
          <a:extLst>
            <a:ext uri="{FF2B5EF4-FFF2-40B4-BE49-F238E27FC236}">
              <a16:creationId xmlns:a16="http://schemas.microsoft.com/office/drawing/2014/main" id="{F4244DC7-B90B-0D48-A9EF-C08F93AFA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1143000</xdr:colOff>
      <xdr:row>15</xdr:row>
      <xdr:rowOff>239425</xdr:rowOff>
    </xdr:to>
    <xdr:sp macro="" textlink="">
      <xdr:nvSpPr>
        <xdr:cNvPr id="2" name="Rectangle 1">
          <a:extLst>
            <a:ext uri="{FF2B5EF4-FFF2-40B4-BE49-F238E27FC236}">
              <a16:creationId xmlns:a16="http://schemas.microsoft.com/office/drawing/2014/main" id="{047BBA58-C133-504A-BDAA-EFD09EE0EA9D}"/>
            </a:ext>
          </a:extLst>
        </xdr:cNvPr>
        <xdr:cNvSpPr/>
      </xdr:nvSpPr>
      <xdr:spPr>
        <a:xfrm>
          <a:off x="0" y="1803400"/>
          <a:ext cx="6096000" cy="216982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Determining the </a:t>
          </a:r>
          <a:r>
            <a:rPr lang="en-US" b="1">
              <a:solidFill>
                <a:srgbClr val="0432FF"/>
              </a:solidFill>
            </a:rPr>
            <a:t>Double-Declining Balance </a:t>
          </a:r>
          <a:r>
            <a:rPr lang="en-US" b="1">
              <a:solidFill>
                <a:srgbClr val="FF0000"/>
              </a:solidFill>
            </a:rPr>
            <a:t>Depreciation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DDB</a:t>
          </a:r>
          <a:r>
            <a:rPr lang="en-US" sz="1600">
              <a:solidFill>
                <a:prstClr val="black"/>
              </a:solidFill>
              <a:highlight>
                <a:srgbClr val="FFFF00"/>
              </a:highlight>
            </a:rPr>
            <a:t>(cost, salvage, life, period[, factor])</a:t>
          </a:r>
          <a:endParaRPr lang="en-US" sz="1600">
            <a:solidFill>
              <a:prstClr val="black"/>
            </a:solidFill>
          </a:endParaRPr>
        </a:p>
        <a:p>
          <a:pPr marL="742950" lvl="1" indent="-285750">
            <a:spcBef>
              <a:spcPts val="200"/>
            </a:spcBef>
            <a:buFont typeface="Courier New" panose="02070309020205020404" pitchFamily="49" charset="0"/>
            <a:buChar char="o"/>
          </a:pPr>
          <a:r>
            <a:rPr lang="en-US" sz="1600">
              <a:solidFill>
                <a:prstClr val="black"/>
              </a:solidFill>
            </a:rPr>
            <a:t>Double-declining balance is an accelerated depreciation method that takes the rate you would apply by using straight-line depreciation, double it, and then applies the doubled rate to the carrying value of the asset.</a:t>
          </a:r>
          <a:endParaRPr lang="en-US" sz="1600">
            <a:solidFill>
              <a:prstClr val="black"/>
            </a:solidFill>
            <a:highlight>
              <a:srgbClr val="FFFF00"/>
            </a:highlight>
          </a:endParaRPr>
        </a:p>
        <a:p>
          <a:pPr marL="742950" lvl="1" indent="-285750">
            <a:spcBef>
              <a:spcPts val="200"/>
            </a:spcBef>
            <a:buFont typeface="Courier New" panose="02070309020205020404" pitchFamily="49" charset="0"/>
            <a:buChar char="o"/>
          </a:pPr>
          <a:r>
            <a:rPr lang="en-US" sz="1600">
              <a:solidFill>
                <a:prstClr val="black"/>
              </a:solidFill>
            </a:rPr>
            <a:t>DDB function does not depreciate the asset below the salvage value.</a:t>
          </a:r>
          <a:endParaRPr lang="en-US">
            <a:solidFill>
              <a:prstClr val="black"/>
            </a:solidFill>
          </a:endParaRPr>
        </a:p>
      </xdr:txBody>
    </xdr:sp>
    <xdr:clientData/>
  </xdr:twoCellAnchor>
  <xdr:twoCellAnchor>
    <xdr:from>
      <xdr:col>5</xdr:col>
      <xdr:colOff>577850</xdr:colOff>
      <xdr:row>8</xdr:row>
      <xdr:rowOff>133350</xdr:rowOff>
    </xdr:from>
    <xdr:to>
      <xdr:col>9</xdr:col>
      <xdr:colOff>349250</xdr:colOff>
      <xdr:row>19</xdr:row>
      <xdr:rowOff>222250</xdr:rowOff>
    </xdr:to>
    <xdr:graphicFrame macro="">
      <xdr:nvGraphicFramePr>
        <xdr:cNvPr id="3" name="Chart 2">
          <a:extLst>
            <a:ext uri="{FF2B5EF4-FFF2-40B4-BE49-F238E27FC236}">
              <a16:creationId xmlns:a16="http://schemas.microsoft.com/office/drawing/2014/main" id="{F7427BFD-9E56-014F-9348-C57AFDE8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508000</xdr:colOff>
      <xdr:row>4</xdr:row>
      <xdr:rowOff>130592</xdr:rowOff>
    </xdr:to>
    <xdr:sp macro="" textlink="">
      <xdr:nvSpPr>
        <xdr:cNvPr id="2" name="Rectangle 1">
          <a:extLst>
            <a:ext uri="{FF2B5EF4-FFF2-40B4-BE49-F238E27FC236}">
              <a16:creationId xmlns:a16="http://schemas.microsoft.com/office/drawing/2014/main" id="{013F97CA-5C44-8F4C-AEF2-15226A94EE3D}"/>
            </a:ext>
          </a:extLst>
        </xdr:cNvPr>
        <xdr:cNvSpPr/>
      </xdr:nvSpPr>
      <xdr:spPr>
        <a:xfrm>
          <a:off x="5054600" y="0"/>
          <a:ext cx="6096000" cy="115929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Present Value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PV</a:t>
          </a:r>
          <a:r>
            <a:rPr lang="en-US" sz="1600">
              <a:solidFill>
                <a:prstClr val="black"/>
              </a:solidFill>
              <a:highlight>
                <a:srgbClr val="FFFF00"/>
              </a:highlight>
            </a:rPr>
            <a:t>(rate, nper, pmt [, fv][,type])</a:t>
          </a:r>
        </a:p>
        <a:p>
          <a:pPr marL="1200150" lvl="2" indent="-285750">
            <a:spcBef>
              <a:spcPts val="200"/>
            </a:spcBef>
            <a:buFont typeface="Courier New" panose="02070309020205020404" pitchFamily="49" charset="0"/>
            <a:buChar char="o"/>
          </a:pPr>
          <a:r>
            <a:rPr lang="en-US" sz="1600">
              <a:solidFill>
                <a:prstClr val="black"/>
              </a:solidFill>
            </a:rPr>
            <a:t>Present value is used to recognize the time value of money.</a:t>
          </a:r>
          <a:endParaRPr lang="en-US">
            <a:solidFill>
              <a:prstClr val="black"/>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38100</xdr:colOff>
      <xdr:row>6</xdr:row>
      <xdr:rowOff>153382</xdr:rowOff>
    </xdr:to>
    <xdr:sp macro="" textlink="">
      <xdr:nvSpPr>
        <xdr:cNvPr id="2" name="Rectangle 1">
          <a:extLst>
            <a:ext uri="{FF2B5EF4-FFF2-40B4-BE49-F238E27FC236}">
              <a16:creationId xmlns:a16="http://schemas.microsoft.com/office/drawing/2014/main" id="{E93C78EF-D241-444C-B0E6-A256C73CAED6}"/>
            </a:ext>
          </a:extLst>
        </xdr:cNvPr>
        <xdr:cNvSpPr/>
      </xdr:nvSpPr>
      <xdr:spPr>
        <a:xfrm>
          <a:off x="4051300" y="0"/>
          <a:ext cx="6096000" cy="167738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Determining </a:t>
          </a:r>
          <a:r>
            <a:rPr lang="en-US" b="1">
              <a:solidFill>
                <a:srgbClr val="0432FF"/>
              </a:solidFill>
            </a:rPr>
            <a:t>Loan Payments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PMT</a:t>
          </a:r>
          <a:r>
            <a:rPr lang="en-US" sz="1600">
              <a:solidFill>
                <a:prstClr val="black"/>
              </a:solidFill>
              <a:highlight>
                <a:srgbClr val="FFFF00"/>
              </a:highlight>
            </a:rPr>
            <a:t>(rate, nper, pmt [, fv][,type])</a:t>
          </a:r>
        </a:p>
        <a:p>
          <a:pPr marL="1200150" lvl="2" indent="-285750">
            <a:spcBef>
              <a:spcPts val="200"/>
            </a:spcBef>
            <a:buFont typeface="Courier New" panose="02070309020205020404" pitchFamily="49" charset="0"/>
            <a:buChar char="o"/>
          </a:pPr>
          <a:r>
            <a:rPr lang="en-US" sz="1600">
              <a:solidFill>
                <a:prstClr val="black"/>
              </a:solidFill>
            </a:rPr>
            <a:t>Calculate the </a:t>
          </a:r>
          <a:r>
            <a:rPr lang="en-US" sz="1600" b="1">
              <a:solidFill>
                <a:prstClr val="black"/>
              </a:solidFill>
            </a:rPr>
            <a:t>regular payment</a:t>
          </a:r>
          <a:r>
            <a:rPr lang="en-US" sz="1600">
              <a:solidFill>
                <a:prstClr val="black"/>
              </a:solidFill>
            </a:rPr>
            <a:t> you must make </a:t>
          </a:r>
          <a:r>
            <a:rPr lang="en-US" sz="1600" b="1">
              <a:solidFill>
                <a:prstClr val="black"/>
              </a:solidFill>
            </a:rPr>
            <a:t>to repay the loan.</a:t>
          </a:r>
        </a:p>
        <a:p>
          <a:pPr marL="1200150" lvl="2" indent="-285750">
            <a:spcBef>
              <a:spcPts val="200"/>
            </a:spcBef>
            <a:buFont typeface="Courier New" panose="02070309020205020404" pitchFamily="49" charset="0"/>
            <a:buChar char="o"/>
          </a:pPr>
          <a:r>
            <a:rPr lang="en-US" sz="1600">
              <a:solidFill>
                <a:prstClr val="black"/>
              </a:solidFill>
            </a:rPr>
            <a:t>PMT(0.03/12, 25*12, 20000) : Monthly payment on a 3%, 25-years $20000 mortgage.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0</xdr:row>
      <xdr:rowOff>0</xdr:rowOff>
    </xdr:from>
    <xdr:to>
      <xdr:col>18</xdr:col>
      <xdr:colOff>38100</xdr:colOff>
      <xdr:row>10</xdr:row>
      <xdr:rowOff>79742</xdr:rowOff>
    </xdr:to>
    <xdr:sp macro="" textlink="">
      <xdr:nvSpPr>
        <xdr:cNvPr id="2" name="Rectangle 1">
          <a:extLst>
            <a:ext uri="{FF2B5EF4-FFF2-40B4-BE49-F238E27FC236}">
              <a16:creationId xmlns:a16="http://schemas.microsoft.com/office/drawing/2014/main" id="{DDB10B30-9475-C84B-BEFC-3B43E220CE9D}"/>
            </a:ext>
          </a:extLst>
        </xdr:cNvPr>
        <xdr:cNvSpPr/>
      </xdr:nvSpPr>
      <xdr:spPr>
        <a:xfrm>
          <a:off x="8851900" y="0"/>
          <a:ext cx="6096000" cy="246734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a Loan Payment’s Principal and Interest</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PPMT</a:t>
          </a:r>
          <a:r>
            <a:rPr lang="en-US" sz="1600">
              <a:solidFill>
                <a:prstClr val="black"/>
              </a:solidFill>
              <a:highlight>
                <a:srgbClr val="FFFF00"/>
              </a:highlight>
            </a:rPr>
            <a:t>(rate, per, nper,pv [, fv][,type])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IPMT</a:t>
          </a:r>
          <a:r>
            <a:rPr lang="en-US" sz="1600">
              <a:solidFill>
                <a:prstClr val="black"/>
              </a:solidFill>
              <a:highlight>
                <a:srgbClr val="FFFF00"/>
              </a:highlight>
            </a:rPr>
            <a:t>(rate, per, nper,pv [, fv][,type])</a:t>
          </a:r>
        </a:p>
        <a:p>
          <a:pPr marL="1200150" lvl="2" indent="-285750">
            <a:spcBef>
              <a:spcPts val="200"/>
            </a:spcBef>
            <a:buFont typeface="Courier New" panose="02070309020205020404" pitchFamily="49" charset="0"/>
            <a:buChar char="o"/>
          </a:pPr>
          <a:r>
            <a:rPr lang="en-US" sz="1600">
              <a:solidFill>
                <a:prstClr val="black"/>
              </a:solidFill>
            </a:rPr>
            <a:t>Know the total amount for a regular loan payment, but breaking down a loan payment into its principal and interest.</a:t>
          </a:r>
        </a:p>
        <a:p>
          <a:pPr marL="1200150" lvl="2" indent="-285750">
            <a:spcBef>
              <a:spcPts val="200"/>
            </a:spcBef>
            <a:buFont typeface="Courier New" panose="02070309020205020404" pitchFamily="49" charset="0"/>
            <a:buChar char="o"/>
          </a:pPr>
          <a:r>
            <a:rPr lang="en-US" sz="1600">
              <a:solidFill>
                <a:prstClr val="black"/>
              </a:solidFill>
            </a:rPr>
            <a:t>per: the number of the payment period</a:t>
          </a:r>
        </a:p>
        <a:p>
          <a:pPr marL="1200150" lvl="2" indent="-285750">
            <a:spcBef>
              <a:spcPts val="200"/>
            </a:spcBef>
            <a:buFont typeface="Courier New" panose="02070309020205020404" pitchFamily="49" charset="0"/>
            <a:buChar char="o"/>
          </a:pPr>
          <a:r>
            <a:rPr lang="en-US" sz="1600">
              <a:solidFill>
                <a:prstClr val="black"/>
              </a:solidFill>
            </a:rPr>
            <a:t>PPMT(0.03/12, </a:t>
          </a:r>
          <a:r>
            <a:rPr lang="en-US" sz="1600" b="1">
              <a:solidFill>
                <a:srgbClr val="0432FF"/>
              </a:solidFill>
            </a:rPr>
            <a:t>1</a:t>
          </a:r>
          <a:r>
            <a:rPr lang="en-US" sz="1600">
              <a:solidFill>
                <a:prstClr val="black"/>
              </a:solidFill>
            </a:rPr>
            <a:t>, 25*12, 20000) : </a:t>
          </a:r>
          <a:r>
            <a:rPr lang="en-US" sz="1600">
              <a:solidFill>
                <a:srgbClr val="0432FF"/>
              </a:solidFill>
            </a:rPr>
            <a:t>The first monthly </a:t>
          </a:r>
          <a:r>
            <a:rPr lang="en-US" sz="1600">
              <a:solidFill>
                <a:prstClr val="black"/>
              </a:solidFill>
            </a:rPr>
            <a:t>payment on a 3%, 25-years $20000 mortgage.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0</xdr:rowOff>
    </xdr:from>
    <xdr:to>
      <xdr:col>18</xdr:col>
      <xdr:colOff>38100</xdr:colOff>
      <xdr:row>5</xdr:row>
      <xdr:rowOff>204182</xdr:rowOff>
    </xdr:to>
    <xdr:sp macro="" textlink="">
      <xdr:nvSpPr>
        <xdr:cNvPr id="2" name="Rectangle 1">
          <a:extLst>
            <a:ext uri="{FF2B5EF4-FFF2-40B4-BE49-F238E27FC236}">
              <a16:creationId xmlns:a16="http://schemas.microsoft.com/office/drawing/2014/main" id="{9989D0EE-3A59-4D44-B363-EB1A3A607F6F}"/>
            </a:ext>
          </a:extLst>
        </xdr:cNvPr>
        <xdr:cNvSpPr/>
      </xdr:nvSpPr>
      <xdr:spPr>
        <a:xfrm>
          <a:off x="8382000" y="0"/>
          <a:ext cx="6096000" cy="167738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Cumulative Loan Principal and Interest</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CUMPRINC</a:t>
          </a:r>
          <a:r>
            <a:rPr lang="en-US" sz="1600">
              <a:solidFill>
                <a:prstClr val="black"/>
              </a:solidFill>
              <a:highlight>
                <a:srgbClr val="FFFF00"/>
              </a:highlight>
            </a:rPr>
            <a:t>(rate, nper, pv, start_period, end_period, [,type])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CUMIRINC</a:t>
          </a:r>
          <a:r>
            <a:rPr lang="en-US" sz="1600">
              <a:solidFill>
                <a:prstClr val="black"/>
              </a:solidFill>
              <a:highlight>
                <a:srgbClr val="FFFF00"/>
              </a:highlight>
            </a:rPr>
            <a:t>(rate, nper, pv, start_period, end_period, [,type])</a:t>
          </a:r>
        </a:p>
        <a:p>
          <a:pPr marL="1200150" lvl="2" indent="-285750">
            <a:spcBef>
              <a:spcPts val="200"/>
            </a:spcBef>
            <a:buFont typeface="Courier New" panose="02070309020205020404" pitchFamily="49" charset="0"/>
            <a:buChar char="o"/>
          </a:pPr>
          <a:r>
            <a:rPr lang="en-US" sz="1600">
              <a:solidFill>
                <a:prstClr val="black"/>
              </a:solidFill>
            </a:rPr>
            <a:t>CUMPRINC(0.03/12, 25*12, 20000,1,12,0): the cumulative principal </a:t>
          </a:r>
          <a:r>
            <a:rPr lang="zh-CN" altLang="en-US" sz="1600">
              <a:solidFill>
                <a:srgbClr val="FF0000"/>
              </a:solidFill>
            </a:rPr>
            <a:t>本金</a:t>
          </a:r>
          <a:r>
            <a:rPr lang="en-US" sz="1600">
              <a:solidFill>
                <a:prstClr val="black"/>
              </a:solidFill>
            </a:rPr>
            <a:t> or interest in the first year of a loan</a:t>
          </a:r>
          <a:endParaRPr lang="en-US">
            <a:solidFill>
              <a:prstClr val="black"/>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38100</xdr:colOff>
      <xdr:row>11</xdr:row>
      <xdr:rowOff>229285</xdr:rowOff>
    </xdr:to>
    <xdr:sp macro="" textlink="">
      <xdr:nvSpPr>
        <xdr:cNvPr id="2" name="Rectangle 1">
          <a:extLst>
            <a:ext uri="{FF2B5EF4-FFF2-40B4-BE49-F238E27FC236}">
              <a16:creationId xmlns:a16="http://schemas.microsoft.com/office/drawing/2014/main" id="{A5592030-2124-9946-82E4-A8AEA904C77C}"/>
            </a:ext>
          </a:extLst>
        </xdr:cNvPr>
        <xdr:cNvSpPr/>
      </xdr:nvSpPr>
      <xdr:spPr>
        <a:xfrm>
          <a:off x="4953000" y="0"/>
          <a:ext cx="6096000" cy="295978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Finding the Required </a:t>
          </a:r>
          <a:r>
            <a:rPr lang="en-US" b="1">
              <a:solidFill>
                <a:srgbClr val="0432FF"/>
              </a:solidFill>
            </a:rPr>
            <a:t>Interest Rate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Rate</a:t>
          </a:r>
          <a:r>
            <a:rPr lang="en-US" sz="1600">
              <a:solidFill>
                <a:prstClr val="black"/>
              </a:solidFill>
              <a:highlight>
                <a:srgbClr val="FFFF00"/>
              </a:highlight>
            </a:rPr>
            <a:t>(nper, pmt, pv[, fv] [,type][,guess])</a:t>
          </a:r>
        </a:p>
        <a:p>
          <a:pPr marL="1200150" lvl="2" indent="-285750">
            <a:spcBef>
              <a:spcPts val="200"/>
            </a:spcBef>
            <a:buFont typeface="Courier New" panose="02070309020205020404" pitchFamily="49" charset="0"/>
            <a:buChar char="o"/>
          </a:pPr>
          <a:r>
            <a:rPr lang="en-US" sz="1600">
              <a:solidFill>
                <a:prstClr val="black"/>
              </a:solidFill>
            </a:rPr>
            <a:t>fv: the future value of the loan ( the end-of-loan balloon payment)</a:t>
          </a:r>
        </a:p>
        <a:p>
          <a:pPr marL="1200150" lvl="2" indent="-285750">
            <a:spcBef>
              <a:spcPts val="200"/>
            </a:spcBef>
            <a:buFont typeface="Courier New" panose="02070309020205020404" pitchFamily="49" charset="0"/>
            <a:buChar char="o"/>
          </a:pPr>
          <a:r>
            <a:rPr lang="en-US" sz="1600">
              <a:solidFill>
                <a:prstClr val="black"/>
              </a:solidFill>
            </a:rPr>
            <a:t>If you know how much you want to borrow, how long a term you want, and what payments you can afford, you can </a:t>
          </a:r>
          <a:r>
            <a:rPr lang="en-US" sz="1600" b="1">
              <a:solidFill>
                <a:srgbClr val="0432FF"/>
              </a:solidFill>
            </a:rPr>
            <a:t>calculate what interest rate </a:t>
          </a:r>
          <a:r>
            <a:rPr lang="en-US" sz="1600">
              <a:solidFill>
                <a:prstClr val="black"/>
              </a:solidFill>
            </a:rPr>
            <a:t>will satisfy these parameters.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Nper</a:t>
          </a:r>
          <a:r>
            <a:rPr lang="en-US" sz="1600">
              <a:solidFill>
                <a:prstClr val="black"/>
              </a:solidFill>
              <a:highlight>
                <a:srgbClr val="FFFF00"/>
              </a:highlight>
            </a:rPr>
            <a:t>(rate, pmt, pv[, fv] [,type])</a:t>
          </a:r>
        </a:p>
        <a:p>
          <a:pPr marL="1200150" lvl="2" indent="-285750">
            <a:spcBef>
              <a:spcPts val="200"/>
            </a:spcBef>
            <a:buFont typeface="Courier New" panose="02070309020205020404" pitchFamily="49" charset="0"/>
            <a:buChar char="o"/>
          </a:pPr>
          <a:r>
            <a:rPr lang="en-US" sz="1600">
              <a:solidFill>
                <a:prstClr val="black"/>
              </a:solidFill>
            </a:rPr>
            <a:t>If you know the principal, the interest rate, and the payment, you can </a:t>
          </a:r>
          <a:r>
            <a:rPr lang="en-US" sz="1600" b="1">
              <a:solidFill>
                <a:srgbClr val="0432FF"/>
              </a:solidFill>
            </a:rPr>
            <a:t>calculate the length of the loan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177800</xdr:colOff>
      <xdr:row>13</xdr:row>
      <xdr:rowOff>51485</xdr:rowOff>
    </xdr:to>
    <xdr:sp macro="" textlink="">
      <xdr:nvSpPr>
        <xdr:cNvPr id="2" name="Rectangle 1">
          <a:extLst>
            <a:ext uri="{FF2B5EF4-FFF2-40B4-BE49-F238E27FC236}">
              <a16:creationId xmlns:a16="http://schemas.microsoft.com/office/drawing/2014/main" id="{A5592030-2124-9946-82E4-A8AEA904C77C}"/>
            </a:ext>
          </a:extLst>
        </xdr:cNvPr>
        <xdr:cNvSpPr/>
      </xdr:nvSpPr>
      <xdr:spPr>
        <a:xfrm>
          <a:off x="4978400" y="0"/>
          <a:ext cx="6096000" cy="295978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Finding the Required </a:t>
          </a:r>
          <a:r>
            <a:rPr lang="en-US" b="1">
              <a:solidFill>
                <a:srgbClr val="0432FF"/>
              </a:solidFill>
            </a:rPr>
            <a:t>Interest Rate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Rate</a:t>
          </a:r>
          <a:r>
            <a:rPr lang="en-US" sz="1600">
              <a:solidFill>
                <a:prstClr val="black"/>
              </a:solidFill>
              <a:highlight>
                <a:srgbClr val="FFFF00"/>
              </a:highlight>
            </a:rPr>
            <a:t>(nper, pmt, pv[, fv] [,type][,guess])</a:t>
          </a:r>
        </a:p>
        <a:p>
          <a:pPr marL="1200150" lvl="2" indent="-285750">
            <a:spcBef>
              <a:spcPts val="200"/>
            </a:spcBef>
            <a:buFont typeface="Courier New" panose="02070309020205020404" pitchFamily="49" charset="0"/>
            <a:buChar char="o"/>
          </a:pPr>
          <a:r>
            <a:rPr lang="en-US" sz="1600">
              <a:solidFill>
                <a:prstClr val="black"/>
              </a:solidFill>
            </a:rPr>
            <a:t>fv: the future value of the loan ( the end-of-loan balloon payment)</a:t>
          </a:r>
        </a:p>
        <a:p>
          <a:pPr marL="1200150" lvl="2" indent="-285750">
            <a:spcBef>
              <a:spcPts val="200"/>
            </a:spcBef>
            <a:buFont typeface="Courier New" panose="02070309020205020404" pitchFamily="49" charset="0"/>
            <a:buChar char="o"/>
          </a:pPr>
          <a:r>
            <a:rPr lang="en-US" sz="1600">
              <a:solidFill>
                <a:prstClr val="black"/>
              </a:solidFill>
            </a:rPr>
            <a:t>If you know how much you want to borrow, how long a term you want, and what payments you can afford, you can </a:t>
          </a:r>
          <a:r>
            <a:rPr lang="en-US" sz="1600" b="1">
              <a:solidFill>
                <a:srgbClr val="0432FF"/>
              </a:solidFill>
            </a:rPr>
            <a:t>calculate what interest rate </a:t>
          </a:r>
          <a:r>
            <a:rPr lang="en-US" sz="1600">
              <a:solidFill>
                <a:prstClr val="black"/>
              </a:solidFill>
            </a:rPr>
            <a:t>will satisfy these parameters.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Nper</a:t>
          </a:r>
          <a:r>
            <a:rPr lang="en-US" sz="1600">
              <a:solidFill>
                <a:prstClr val="black"/>
              </a:solidFill>
              <a:highlight>
                <a:srgbClr val="FFFF00"/>
              </a:highlight>
            </a:rPr>
            <a:t>(rate, pmt, pv[, fv] [,type])</a:t>
          </a:r>
        </a:p>
        <a:p>
          <a:pPr marL="1200150" lvl="2" indent="-285750">
            <a:spcBef>
              <a:spcPts val="200"/>
            </a:spcBef>
            <a:buFont typeface="Courier New" panose="02070309020205020404" pitchFamily="49" charset="0"/>
            <a:buChar char="o"/>
          </a:pPr>
          <a:r>
            <a:rPr lang="en-US" sz="1600">
              <a:solidFill>
                <a:prstClr val="black"/>
              </a:solidFill>
            </a:rPr>
            <a:t>If you know the principal, the interest rate, and the payment, you can </a:t>
          </a:r>
          <a:r>
            <a:rPr lang="en-US" sz="1600" b="1">
              <a:solidFill>
                <a:srgbClr val="0432FF"/>
              </a:solidFill>
            </a:rPr>
            <a:t>calculate the length of the loan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38100</xdr:colOff>
      <xdr:row>12</xdr:row>
      <xdr:rowOff>25837</xdr:rowOff>
    </xdr:to>
    <xdr:sp macro="" textlink="">
      <xdr:nvSpPr>
        <xdr:cNvPr id="2" name="Rectangle 1">
          <a:extLst>
            <a:ext uri="{FF2B5EF4-FFF2-40B4-BE49-F238E27FC236}">
              <a16:creationId xmlns:a16="http://schemas.microsoft.com/office/drawing/2014/main" id="{640779F9-078E-474A-8DAF-CEB72D617254}"/>
            </a:ext>
          </a:extLst>
        </xdr:cNvPr>
        <xdr:cNvSpPr/>
      </xdr:nvSpPr>
      <xdr:spPr>
        <a:xfrm>
          <a:off x="6934200" y="0"/>
          <a:ext cx="6096000" cy="2934137"/>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Determining the </a:t>
          </a:r>
          <a:r>
            <a:rPr lang="en-US" b="1">
              <a:solidFill>
                <a:srgbClr val="0432FF"/>
              </a:solidFill>
            </a:rPr>
            <a:t>Internal Rate of Return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IRR</a:t>
          </a:r>
          <a:r>
            <a:rPr lang="en-US" sz="1600">
              <a:solidFill>
                <a:prstClr val="black"/>
              </a:solidFill>
              <a:highlight>
                <a:srgbClr val="FFFF00"/>
              </a:highlight>
            </a:rPr>
            <a:t>(values [,guess])</a:t>
          </a:r>
        </a:p>
        <a:p>
          <a:pPr marL="1200150" lvl="2" indent="-285750">
            <a:spcBef>
              <a:spcPts val="200"/>
            </a:spcBef>
            <a:buFont typeface="Courier New" panose="02070309020205020404" pitchFamily="49" charset="0"/>
            <a:buChar char="o"/>
          </a:pPr>
          <a:r>
            <a:rPr lang="en-US" sz="1600">
              <a:solidFill>
                <a:prstClr val="black"/>
              </a:solidFill>
            </a:rPr>
            <a:t>Internal rate of return is related to the net present value, which is the sum of a series of net cash flows, each of which has been discounted to the present using a fixed discount rate.</a:t>
          </a:r>
        </a:p>
        <a:p>
          <a:pPr marL="1200150" lvl="2" indent="-285750">
            <a:spcBef>
              <a:spcPts val="200"/>
            </a:spcBef>
            <a:buFont typeface="Courier New" panose="02070309020205020404" pitchFamily="49" charset="0"/>
            <a:buChar char="o"/>
          </a:pPr>
          <a:r>
            <a:rPr lang="en-US" sz="1600">
              <a:solidFill>
                <a:prstClr val="black"/>
              </a:solidFill>
            </a:rPr>
            <a:t>The internal rate of return can be defined as the discount rate required to get a net present value of $0.</a:t>
          </a:r>
        </a:p>
        <a:p>
          <a:pPr marL="1200150" lvl="2" indent="-285750">
            <a:spcBef>
              <a:spcPts val="200"/>
            </a:spcBef>
            <a:buFont typeface="Courier New" panose="02070309020205020404" pitchFamily="49" charset="0"/>
            <a:buChar char="o"/>
          </a:pPr>
          <a:r>
            <a:rPr lang="en-US" sz="1600">
              <a:solidFill>
                <a:prstClr val="black"/>
              </a:solidFill>
            </a:rPr>
            <a:t>IRR(B3:G3,0.11): return the internal rate of return using an initial guess of 0.11 for given cash flows in range B3:G3</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8</xdr:row>
      <xdr:rowOff>25400</xdr:rowOff>
    </xdr:from>
    <xdr:to>
      <xdr:col>4</xdr:col>
      <xdr:colOff>1181100</xdr:colOff>
      <xdr:row>14</xdr:row>
      <xdr:rowOff>34409</xdr:rowOff>
    </xdr:to>
    <xdr:sp macro="" textlink="">
      <xdr:nvSpPr>
        <xdr:cNvPr id="2" name="Rectangle 1">
          <a:extLst>
            <a:ext uri="{FF2B5EF4-FFF2-40B4-BE49-F238E27FC236}">
              <a16:creationId xmlns:a16="http://schemas.microsoft.com/office/drawing/2014/main" id="{4994B781-15DE-7B4C-9C79-2909482BF4A6}"/>
            </a:ext>
          </a:extLst>
        </xdr:cNvPr>
        <xdr:cNvSpPr/>
      </xdr:nvSpPr>
      <xdr:spPr>
        <a:xfrm>
          <a:off x="38100" y="2044700"/>
          <a:ext cx="6096000" cy="1456809"/>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Straight-Line</a:t>
          </a:r>
          <a:r>
            <a:rPr lang="en-US">
              <a:solidFill>
                <a:prstClr val="black"/>
              </a:solidFill>
            </a:rPr>
            <a:t> </a:t>
          </a:r>
          <a:r>
            <a:rPr lang="en-US" b="1">
              <a:solidFill>
                <a:srgbClr val="FF0000"/>
              </a:solidFill>
            </a:rPr>
            <a:t>Depreciation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SLN</a:t>
          </a:r>
          <a:r>
            <a:rPr lang="en-US" sz="1600">
              <a:solidFill>
                <a:prstClr val="black"/>
              </a:solidFill>
              <a:highlight>
                <a:srgbClr val="FFFF00"/>
              </a:highlight>
            </a:rPr>
            <a:t>(cost, salvage, life)</a:t>
          </a:r>
        </a:p>
        <a:p>
          <a:pPr marL="1200150" lvl="2" indent="-285750">
            <a:spcBef>
              <a:spcPts val="200"/>
            </a:spcBef>
            <a:buFont typeface="Courier New" panose="02070309020205020404" pitchFamily="49" charset="0"/>
            <a:buChar char="o"/>
          </a:pPr>
          <a:r>
            <a:rPr lang="en-US" sz="1600">
              <a:solidFill>
                <a:prstClr val="black"/>
              </a:solidFill>
            </a:rPr>
            <a:t>cost: the initial cost of the asset</a:t>
          </a:r>
        </a:p>
        <a:p>
          <a:pPr marL="1200150" lvl="2" indent="-285750">
            <a:spcBef>
              <a:spcPts val="200"/>
            </a:spcBef>
            <a:buFont typeface="Courier New" panose="02070309020205020404" pitchFamily="49" charset="0"/>
            <a:buChar char="o"/>
          </a:pPr>
          <a:r>
            <a:rPr lang="en-US" sz="1600">
              <a:solidFill>
                <a:prstClr val="black"/>
              </a:solidFill>
            </a:rPr>
            <a:t>salvage: the salvage value of the asset</a:t>
          </a:r>
        </a:p>
        <a:p>
          <a:pPr marL="1200150" lvl="2" indent="-285750">
            <a:spcBef>
              <a:spcPts val="200"/>
            </a:spcBef>
            <a:buFont typeface="Courier New" panose="02070309020205020404" pitchFamily="49" charset="0"/>
            <a:buChar char="o"/>
          </a:pPr>
          <a:r>
            <a:rPr lang="en-US" sz="1600">
              <a:solidFill>
                <a:prstClr val="black"/>
              </a:solidFill>
            </a:rPr>
            <a:t>life: the life of the asset in period</a:t>
          </a:r>
        </a:p>
      </xdr:txBody>
    </xdr:sp>
    <xdr:clientData/>
  </xdr:twoCellAnchor>
  <xdr:twoCellAnchor>
    <xdr:from>
      <xdr:col>5</xdr:col>
      <xdr:colOff>285750</xdr:colOff>
      <xdr:row>8</xdr:row>
      <xdr:rowOff>158750</xdr:rowOff>
    </xdr:from>
    <xdr:to>
      <xdr:col>8</xdr:col>
      <xdr:colOff>6350</xdr:colOff>
      <xdr:row>20</xdr:row>
      <xdr:rowOff>6350</xdr:rowOff>
    </xdr:to>
    <xdr:graphicFrame macro="">
      <xdr:nvGraphicFramePr>
        <xdr:cNvPr id="3" name="Chart 2">
          <a:extLst>
            <a:ext uri="{FF2B5EF4-FFF2-40B4-BE49-F238E27FC236}">
              <a16:creationId xmlns:a16="http://schemas.microsoft.com/office/drawing/2014/main" id="{6B2864B4-BEF5-7D42-9FA7-A5235AADF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F11" sqref="F11"/>
    </sheetView>
  </sheetViews>
  <sheetFormatPr baseColWidth="10" defaultColWidth="9.1640625" defaultRowHeight="18"/>
  <cols>
    <col min="1" max="1" width="28.33203125" style="6" customWidth="1"/>
    <col min="2" max="2" width="17.33203125" style="6" customWidth="1"/>
    <col min="3" max="3" width="13.5" style="6" bestFit="1" customWidth="1"/>
    <col min="4" max="16384" width="9.1640625" style="6"/>
  </cols>
  <sheetData>
    <row r="1" spans="1:3" ht="24">
      <c r="A1" s="60" t="s">
        <v>6</v>
      </c>
      <c r="B1" s="61"/>
    </row>
    <row r="2" spans="1:3" ht="19">
      <c r="A2" s="54" t="s">
        <v>0</v>
      </c>
      <c r="B2" s="62">
        <v>0.05</v>
      </c>
    </row>
    <row r="3" spans="1:3" ht="19">
      <c r="A3" s="54" t="s">
        <v>1</v>
      </c>
      <c r="B3" s="63">
        <v>10</v>
      </c>
    </row>
    <row r="4" spans="1:3" ht="19">
      <c r="A4" s="54" t="s">
        <v>2</v>
      </c>
      <c r="B4" s="27">
        <v>-100</v>
      </c>
    </row>
    <row r="5" spans="1:3" ht="19">
      <c r="A5" s="54" t="s">
        <v>3</v>
      </c>
      <c r="B5" s="27">
        <v>-1000</v>
      </c>
    </row>
    <row r="6" spans="1:3" ht="19">
      <c r="A6" s="54" t="s">
        <v>4</v>
      </c>
      <c r="B6" s="63">
        <v>0</v>
      </c>
    </row>
    <row r="7" spans="1:3" ht="20" thickBot="1">
      <c r="A7" s="64" t="s">
        <v>5</v>
      </c>
      <c r="B7" s="65">
        <f>FV(B2,B3,B4,B5)</f>
        <v>2886.6838803323244</v>
      </c>
      <c r="C7" s="58"/>
    </row>
    <row r="8" spans="1:3" ht="19">
      <c r="A8" s="2"/>
      <c r="B8" s="5"/>
    </row>
  </sheetData>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I7"/>
  <sheetViews>
    <sheetView workbookViewId="0">
      <selection activeCell="K12" sqref="K12"/>
    </sheetView>
  </sheetViews>
  <sheetFormatPr baseColWidth="10" defaultColWidth="9.1640625" defaultRowHeight="19"/>
  <cols>
    <col min="1" max="1" width="33" style="2" customWidth="1"/>
    <col min="2" max="2" width="13.6640625" style="2" bestFit="1" customWidth="1"/>
    <col min="3" max="4" width="9.1640625" style="2"/>
    <col min="5" max="5" width="19.33203125" style="2" bestFit="1" customWidth="1"/>
    <col min="6" max="6" width="5.5" style="2" bestFit="1" customWidth="1"/>
    <col min="7" max="7" width="30.5" style="2" customWidth="1"/>
    <col min="8" max="8" width="27.6640625" style="2" bestFit="1" customWidth="1"/>
    <col min="9" max="9" width="15.33203125" style="2" bestFit="1" customWidth="1"/>
    <col min="10" max="16384" width="9.1640625" style="2"/>
  </cols>
  <sheetData>
    <row r="1" spans="1:9" ht="25" thickBot="1">
      <c r="A1" s="59" t="s">
        <v>35</v>
      </c>
    </row>
    <row r="2" spans="1:9">
      <c r="A2" s="4" t="s">
        <v>37</v>
      </c>
      <c r="B2" s="3">
        <v>8500</v>
      </c>
      <c r="E2" s="34"/>
      <c r="F2" s="35" t="s">
        <v>15</v>
      </c>
      <c r="G2" s="35" t="s">
        <v>44</v>
      </c>
      <c r="H2" s="36" t="s">
        <v>45</v>
      </c>
      <c r="I2" s="37" t="s">
        <v>46</v>
      </c>
    </row>
    <row r="3" spans="1:9">
      <c r="A3" s="4" t="s">
        <v>38</v>
      </c>
      <c r="B3" s="3">
        <v>500</v>
      </c>
      <c r="E3" s="38" t="s">
        <v>47</v>
      </c>
      <c r="F3" s="39">
        <v>0</v>
      </c>
      <c r="G3" s="39"/>
      <c r="H3" s="40"/>
      <c r="I3" s="46">
        <v>8500</v>
      </c>
    </row>
    <row r="4" spans="1:9">
      <c r="A4" s="4" t="s">
        <v>39</v>
      </c>
      <c r="B4" s="2">
        <v>4</v>
      </c>
      <c r="E4" s="38" t="s">
        <v>48</v>
      </c>
      <c r="F4" s="39">
        <v>1</v>
      </c>
      <c r="G4" s="41">
        <f>SLN($B$2,$B$3,4)</f>
        <v>2000</v>
      </c>
      <c r="H4" s="40">
        <f>SUM(G$3:G4)</f>
        <v>2000</v>
      </c>
      <c r="I4" s="47">
        <f>I$3-H4</f>
        <v>6500</v>
      </c>
    </row>
    <row r="5" spans="1:9">
      <c r="A5" s="4" t="s">
        <v>36</v>
      </c>
      <c r="B5" s="3">
        <f>SLN(B2,B3,4)</f>
        <v>2000</v>
      </c>
      <c r="E5" s="38"/>
      <c r="F5" s="39">
        <v>2</v>
      </c>
      <c r="G5" s="41">
        <f t="shared" ref="G5:G7" si="0">SLN($B$2,$B$3,4)</f>
        <v>2000</v>
      </c>
      <c r="H5" s="40">
        <f>SUM(G$3:G5)</f>
        <v>4000</v>
      </c>
      <c r="I5" s="47">
        <f>I$3-H5</f>
        <v>4500</v>
      </c>
    </row>
    <row r="6" spans="1:9">
      <c r="E6" s="38"/>
      <c r="F6" s="39">
        <v>3</v>
      </c>
      <c r="G6" s="41">
        <f t="shared" si="0"/>
        <v>2000</v>
      </c>
      <c r="H6" s="40">
        <f>SUM(G$3:G6)</f>
        <v>6000</v>
      </c>
      <c r="I6" s="47">
        <f>I$3-H6</f>
        <v>2500</v>
      </c>
    </row>
    <row r="7" spans="1:9" ht="20" thickBot="1">
      <c r="E7" s="42"/>
      <c r="F7" s="43">
        <v>4</v>
      </c>
      <c r="G7" s="44">
        <f t="shared" si="0"/>
        <v>2000</v>
      </c>
      <c r="H7" s="45">
        <f>SUM(G$3:G7)</f>
        <v>8000</v>
      </c>
      <c r="I7" s="48">
        <f>I$3-H7</f>
        <v>500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K7"/>
  <sheetViews>
    <sheetView workbookViewId="0">
      <selection activeCell="J20" sqref="J20"/>
    </sheetView>
  </sheetViews>
  <sheetFormatPr baseColWidth="10" defaultColWidth="9.1640625" defaultRowHeight="19"/>
  <cols>
    <col min="1" max="1" width="33" style="2" customWidth="1"/>
    <col min="2" max="2" width="13.6640625" style="2" bestFit="1" customWidth="1"/>
    <col min="3" max="4" width="9.1640625" style="2"/>
    <col min="5" max="5" width="15.5" style="2" bestFit="1" customWidth="1"/>
    <col min="6" max="6" width="9.1640625" style="2"/>
    <col min="7" max="7" width="19.33203125" style="2" bestFit="1" customWidth="1"/>
    <col min="8" max="8" width="5.5" style="2" bestFit="1" customWidth="1"/>
    <col min="9" max="9" width="29" style="2" bestFit="1" customWidth="1"/>
    <col min="10" max="10" width="26.6640625" style="2" bestFit="1" customWidth="1"/>
    <col min="11" max="11" width="14.83203125" style="2" bestFit="1" customWidth="1"/>
    <col min="12" max="16384" width="9.1640625" style="2"/>
  </cols>
  <sheetData>
    <row r="1" spans="1:11" ht="25" thickBot="1">
      <c r="A1" s="79" t="s">
        <v>40</v>
      </c>
    </row>
    <row r="2" spans="1:11" ht="20" thickBot="1">
      <c r="A2" s="4" t="s">
        <v>37</v>
      </c>
      <c r="B2" s="3">
        <v>8500</v>
      </c>
      <c r="D2" s="23" t="s">
        <v>15</v>
      </c>
      <c r="E2" s="23" t="s">
        <v>41</v>
      </c>
      <c r="G2" s="24"/>
      <c r="H2" s="49" t="s">
        <v>15</v>
      </c>
      <c r="I2" s="49" t="s">
        <v>44</v>
      </c>
      <c r="J2" s="49" t="s">
        <v>45</v>
      </c>
      <c r="K2" s="50" t="s">
        <v>46</v>
      </c>
    </row>
    <row r="3" spans="1:11" ht="20" thickTop="1">
      <c r="A3" s="4" t="s">
        <v>38</v>
      </c>
      <c r="B3" s="3">
        <v>500</v>
      </c>
      <c r="D3" s="2">
        <v>1</v>
      </c>
      <c r="E3" s="5"/>
      <c r="G3" s="54" t="s">
        <v>47</v>
      </c>
      <c r="H3" s="26">
        <v>0</v>
      </c>
      <c r="I3" s="51"/>
      <c r="J3" s="51"/>
      <c r="K3" s="27">
        <v>8500</v>
      </c>
    </row>
    <row r="4" spans="1:11">
      <c r="A4" s="4" t="s">
        <v>39</v>
      </c>
      <c r="B4" s="2">
        <v>4</v>
      </c>
      <c r="D4" s="2">
        <v>2</v>
      </c>
      <c r="G4" s="54" t="s">
        <v>48</v>
      </c>
      <c r="H4" s="39">
        <v>1</v>
      </c>
      <c r="I4" s="51">
        <f>DB($K$3,500,4,H4)</f>
        <v>4318</v>
      </c>
      <c r="J4" s="51">
        <f>SUM($I$3:I4)</f>
        <v>4318</v>
      </c>
      <c r="K4" s="27">
        <f>$K$3-J4</f>
        <v>4182</v>
      </c>
    </row>
    <row r="5" spans="1:11">
      <c r="A5" s="4"/>
      <c r="B5" s="3"/>
      <c r="D5" s="2">
        <v>3</v>
      </c>
      <c r="G5" s="54"/>
      <c r="H5" s="39">
        <v>2</v>
      </c>
      <c r="I5" s="51">
        <f t="shared" ref="I5:I7" si="0">DB($K$3,500,4,H5)</f>
        <v>2124.4560000000001</v>
      </c>
      <c r="J5" s="51">
        <f>SUM($I$3:I5)</f>
        <v>6442.4560000000001</v>
      </c>
      <c r="K5" s="27">
        <f t="shared" ref="K5:K7" si="1">$K$3-J5</f>
        <v>2057.5439999999999</v>
      </c>
    </row>
    <row r="6" spans="1:11">
      <c r="D6" s="2">
        <v>4</v>
      </c>
      <c r="G6" s="54"/>
      <c r="H6" s="39">
        <v>3</v>
      </c>
      <c r="I6" s="51">
        <f t="shared" si="0"/>
        <v>1045.232352</v>
      </c>
      <c r="J6" s="51">
        <f>SUM($I$3:I6)</f>
        <v>7487.6883520000001</v>
      </c>
      <c r="K6" s="27">
        <f t="shared" si="1"/>
        <v>1012.3116479999999</v>
      </c>
    </row>
    <row r="7" spans="1:11" ht="20" thickBot="1">
      <c r="G7" s="55"/>
      <c r="H7" s="43">
        <v>4</v>
      </c>
      <c r="I7" s="52">
        <v>512</v>
      </c>
      <c r="J7" s="52">
        <f>SUM($I$3:I7)</f>
        <v>7999.6883520000001</v>
      </c>
      <c r="K7" s="53">
        <f t="shared" si="1"/>
        <v>500.31164799999988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K7"/>
  <sheetViews>
    <sheetView workbookViewId="0">
      <selection activeCell="H3" sqref="H3"/>
    </sheetView>
  </sheetViews>
  <sheetFormatPr baseColWidth="10" defaultColWidth="9.1640625" defaultRowHeight="19"/>
  <cols>
    <col min="1" max="1" width="33" style="2" customWidth="1"/>
    <col min="2" max="2" width="13.6640625" style="2" bestFit="1" customWidth="1"/>
    <col min="3" max="4" width="9.1640625" style="2"/>
    <col min="5" max="5" width="15.5" style="2" bestFit="1" customWidth="1"/>
    <col min="6" max="6" width="9.1640625" style="2"/>
    <col min="7" max="7" width="19.33203125" style="1" bestFit="1" customWidth="1"/>
    <col min="8" max="8" width="5.5" style="12" bestFit="1" customWidth="1"/>
    <col min="9" max="9" width="29" style="2" bestFit="1" customWidth="1"/>
    <col min="10" max="10" width="26.6640625" style="2" bestFit="1" customWidth="1"/>
    <col min="11" max="11" width="14.83203125" style="2" bestFit="1" customWidth="1"/>
    <col min="12" max="16384" width="9.1640625" style="2"/>
  </cols>
  <sheetData>
    <row r="1" spans="1:11" ht="25" thickBot="1">
      <c r="A1" s="22" t="s">
        <v>42</v>
      </c>
    </row>
    <row r="2" spans="1:11" ht="20" thickBot="1">
      <c r="A2" s="4" t="s">
        <v>37</v>
      </c>
      <c r="B2" s="3">
        <v>8500</v>
      </c>
      <c r="D2" s="23" t="s">
        <v>15</v>
      </c>
      <c r="E2" s="23" t="s">
        <v>41</v>
      </c>
      <c r="G2" s="56"/>
      <c r="H2" s="57" t="s">
        <v>15</v>
      </c>
      <c r="I2" s="49" t="s">
        <v>44</v>
      </c>
      <c r="J2" s="49" t="s">
        <v>45</v>
      </c>
      <c r="K2" s="50" t="s">
        <v>46</v>
      </c>
    </row>
    <row r="3" spans="1:11" ht="20" thickTop="1">
      <c r="A3" s="4" t="s">
        <v>38</v>
      </c>
      <c r="B3" s="3">
        <v>500</v>
      </c>
      <c r="D3" s="2">
        <v>1</v>
      </c>
      <c r="E3" s="5"/>
      <c r="G3" s="54" t="s">
        <v>47</v>
      </c>
      <c r="H3" s="39">
        <v>0</v>
      </c>
      <c r="I3" s="51"/>
      <c r="J3" s="51"/>
      <c r="K3" s="27">
        <v>8500</v>
      </c>
    </row>
    <row r="4" spans="1:11">
      <c r="A4" s="4" t="s">
        <v>39</v>
      </c>
      <c r="B4" s="2">
        <v>4</v>
      </c>
      <c r="D4" s="2">
        <v>2</v>
      </c>
      <c r="G4" s="54" t="s">
        <v>48</v>
      </c>
      <c r="H4" s="39">
        <v>1</v>
      </c>
      <c r="I4" s="51">
        <f>DDB(K$3,500,4,H4)</f>
        <v>4250</v>
      </c>
      <c r="J4" s="51">
        <f>SUM($I$3:I4)</f>
        <v>4250</v>
      </c>
      <c r="K4" s="27">
        <f>$K$3-J4</f>
        <v>4250</v>
      </c>
    </row>
    <row r="5" spans="1:11">
      <c r="A5" s="4"/>
      <c r="B5" s="3"/>
      <c r="D5" s="2">
        <v>3</v>
      </c>
      <c r="G5" s="54"/>
      <c r="H5" s="39">
        <v>2</v>
      </c>
      <c r="I5" s="51">
        <f t="shared" ref="I5:I7" si="0">DDB(K$3,500,4,H5)</f>
        <v>2125</v>
      </c>
      <c r="J5" s="51">
        <f>SUM($I$3:I5)</f>
        <v>6375</v>
      </c>
      <c r="K5" s="27">
        <f t="shared" ref="K5:K7" si="1">$K$3-J5</f>
        <v>2125</v>
      </c>
    </row>
    <row r="6" spans="1:11">
      <c r="D6" s="2">
        <v>4</v>
      </c>
      <c r="G6" s="54"/>
      <c r="H6" s="39">
        <v>3</v>
      </c>
      <c r="I6" s="51">
        <f t="shared" si="0"/>
        <v>1062.5</v>
      </c>
      <c r="J6" s="51">
        <f>SUM($I$3:I6)</f>
        <v>7437.5</v>
      </c>
      <c r="K6" s="27">
        <f t="shared" si="1"/>
        <v>1062.5</v>
      </c>
    </row>
    <row r="7" spans="1:11" ht="20" thickBot="1">
      <c r="G7" s="55"/>
      <c r="H7" s="43">
        <v>4</v>
      </c>
      <c r="I7" s="52">
        <f t="shared" si="0"/>
        <v>531.25</v>
      </c>
      <c r="J7" s="52">
        <f>SUM($I$3:I7)</f>
        <v>7968.75</v>
      </c>
      <c r="K7" s="53">
        <f t="shared" si="1"/>
        <v>531.25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dimension ref="A1:F8"/>
  <sheetViews>
    <sheetView tabSelected="1" workbookViewId="0">
      <selection activeCell="D3" sqref="D3"/>
    </sheetView>
  </sheetViews>
  <sheetFormatPr baseColWidth="10" defaultColWidth="9.1640625" defaultRowHeight="19"/>
  <cols>
    <col min="1" max="1" width="33" style="2" customWidth="1"/>
    <col min="2" max="2" width="13.6640625" style="2" bestFit="1" customWidth="1"/>
    <col min="3" max="3" width="9.1640625" style="2"/>
    <col min="4" max="4" width="18.83203125" style="4" bestFit="1" customWidth="1"/>
    <col min="5" max="5" width="15.5" style="2" bestFit="1" customWidth="1"/>
    <col min="6" max="6" width="15.33203125" style="2" bestFit="1" customWidth="1"/>
    <col min="7" max="16384" width="9.1640625" style="2"/>
  </cols>
  <sheetData>
    <row r="1" spans="1:6" ht="24">
      <c r="A1" s="60" t="s">
        <v>43</v>
      </c>
      <c r="B1" s="49"/>
      <c r="C1" s="49"/>
      <c r="D1" s="107"/>
      <c r="E1" s="49"/>
      <c r="F1" s="50"/>
    </row>
    <row r="2" spans="1:6">
      <c r="A2" s="76" t="s">
        <v>37</v>
      </c>
      <c r="B2" s="51">
        <v>8500</v>
      </c>
      <c r="C2" s="26"/>
      <c r="D2" s="110" t="s">
        <v>15</v>
      </c>
      <c r="E2" s="111" t="s">
        <v>41</v>
      </c>
      <c r="F2" s="112" t="s">
        <v>46</v>
      </c>
    </row>
    <row r="3" spans="1:6">
      <c r="A3" s="76" t="s">
        <v>38</v>
      </c>
      <c r="B3" s="51">
        <v>500</v>
      </c>
      <c r="C3" s="26"/>
      <c r="D3" s="108">
        <v>0</v>
      </c>
      <c r="E3" s="26"/>
      <c r="F3" s="78">
        <v>8500</v>
      </c>
    </row>
    <row r="4" spans="1:6">
      <c r="A4" s="76" t="s">
        <v>39</v>
      </c>
      <c r="B4" s="26">
        <v>4</v>
      </c>
      <c r="C4" s="26"/>
      <c r="D4" s="108">
        <v>1</v>
      </c>
      <c r="E4" s="28">
        <f>SYD($B$2,$B$3,$B$4,D4)</f>
        <v>3200</v>
      </c>
      <c r="F4" s="78">
        <f>$F$3-(SUM($E$3:E4))</f>
        <v>5300</v>
      </c>
    </row>
    <row r="5" spans="1:6">
      <c r="A5" s="76"/>
      <c r="B5" s="51"/>
      <c r="C5" s="26"/>
      <c r="D5" s="108">
        <v>2</v>
      </c>
      <c r="E5" s="28">
        <f t="shared" ref="E5:E7" si="0">SYD($B$2,$B$3,$B$4,D5)</f>
        <v>2400</v>
      </c>
      <c r="F5" s="78">
        <f>$F$3-(SUM($E$3:E5))</f>
        <v>2900</v>
      </c>
    </row>
    <row r="6" spans="1:6">
      <c r="A6" s="25"/>
      <c r="B6" s="26"/>
      <c r="C6" s="26"/>
      <c r="D6" s="108">
        <v>3</v>
      </c>
      <c r="E6" s="28">
        <f t="shared" si="0"/>
        <v>1600</v>
      </c>
      <c r="F6" s="78">
        <f>$F$3-(SUM($E$3:E6))</f>
        <v>1300</v>
      </c>
    </row>
    <row r="7" spans="1:6">
      <c r="A7" s="25"/>
      <c r="B7" s="26"/>
      <c r="C7" s="26"/>
      <c r="D7" s="108">
        <v>4</v>
      </c>
      <c r="E7" s="28">
        <f t="shared" si="0"/>
        <v>800</v>
      </c>
      <c r="F7" s="78">
        <f>$F$3-(SUM($E$3:E7))</f>
        <v>500</v>
      </c>
    </row>
    <row r="8" spans="1:6" ht="20" thickBot="1">
      <c r="A8" s="30"/>
      <c r="B8" s="31"/>
      <c r="C8" s="31"/>
      <c r="D8" s="109" t="s">
        <v>49</v>
      </c>
      <c r="E8" s="113">
        <f>SUM(E4:E7)</f>
        <v>8000</v>
      </c>
      <c r="F8" s="1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E1" sqref="E1"/>
    </sheetView>
  </sheetViews>
  <sheetFormatPr baseColWidth="10" defaultColWidth="9.1640625" defaultRowHeight="18"/>
  <cols>
    <col min="1" max="1" width="28.5" style="7" bestFit="1" customWidth="1"/>
    <col min="2" max="2" width="13.83203125" style="7" bestFit="1" customWidth="1"/>
    <col min="3" max="3" width="9.1640625" style="7"/>
    <col min="4" max="4" width="14.83203125" style="7" bestFit="1" customWidth="1"/>
    <col min="5" max="16384" width="9.1640625" style="7"/>
  </cols>
  <sheetData>
    <row r="1" spans="1:4" ht="24">
      <c r="A1" s="60" t="s">
        <v>10</v>
      </c>
      <c r="B1" s="66"/>
    </row>
    <row r="2" spans="1:4" ht="19">
      <c r="A2" s="72" t="s">
        <v>5</v>
      </c>
      <c r="B2" s="67">
        <v>-100000</v>
      </c>
    </row>
    <row r="3" spans="1:4" ht="19">
      <c r="A3" s="72" t="s">
        <v>7</v>
      </c>
      <c r="B3" s="68">
        <v>0.02</v>
      </c>
    </row>
    <row r="4" spans="1:4" ht="19">
      <c r="A4" s="72" t="s">
        <v>8</v>
      </c>
      <c r="B4" s="69">
        <v>20</v>
      </c>
    </row>
    <row r="5" spans="1:4" ht="20" thickBot="1">
      <c r="A5" s="73" t="s">
        <v>9</v>
      </c>
      <c r="B5" s="70">
        <f>PV(B3,B4,0,B2)</f>
        <v>67297.133310805773</v>
      </c>
      <c r="D5" s="7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B5"/>
  <sheetViews>
    <sheetView workbookViewId="0">
      <selection activeCell="H12" sqref="H12"/>
    </sheetView>
  </sheetViews>
  <sheetFormatPr baseColWidth="10" defaultColWidth="8.83203125" defaultRowHeight="19"/>
  <cols>
    <col min="1" max="1" width="23.1640625" style="2" bestFit="1" customWidth="1"/>
    <col min="2" max="2" width="12.33203125" style="2" bestFit="1" customWidth="1"/>
    <col min="3" max="16384" width="8.83203125" style="2"/>
  </cols>
  <sheetData>
    <row r="1" spans="1:2" ht="24">
      <c r="A1" s="74" t="s">
        <v>11</v>
      </c>
      <c r="B1" s="75"/>
    </row>
    <row r="2" spans="1:2">
      <c r="A2" s="76" t="s">
        <v>0</v>
      </c>
      <c r="B2" s="77">
        <v>4.4999999999999998E-2</v>
      </c>
    </row>
    <row r="3" spans="1:2">
      <c r="A3" s="76" t="s">
        <v>12</v>
      </c>
      <c r="B3" s="63">
        <v>5</v>
      </c>
    </row>
    <row r="4" spans="1:2">
      <c r="A4" s="76" t="s">
        <v>13</v>
      </c>
      <c r="B4" s="78">
        <v>10000</v>
      </c>
    </row>
    <row r="5" spans="1:2" ht="20" thickBot="1">
      <c r="A5" s="64" t="s">
        <v>14</v>
      </c>
      <c r="B5" s="33">
        <f>PMT(B2/12,B3*12,B4)</f>
        <v>-186.43019241516649</v>
      </c>
    </row>
  </sheetData>
  <mergeCells count="1">
    <mergeCell ref="A1:B1"/>
  </mergeCells>
  <pageMargins left="0.75" right="0.75" top="1" bottom="1" header="0.5" footer="0.5"/>
  <pageSetup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G7"/>
  <sheetViews>
    <sheetView workbookViewId="0">
      <selection activeCell="J1" sqref="J1"/>
    </sheetView>
  </sheetViews>
  <sheetFormatPr baseColWidth="10" defaultColWidth="8.83203125" defaultRowHeight="16"/>
  <cols>
    <col min="1" max="1" width="27.83203125" style="13" customWidth="1"/>
    <col min="2" max="2" width="14.5" style="13" bestFit="1" customWidth="1"/>
    <col min="3" max="3" width="10.6640625" style="13" customWidth="1"/>
    <col min="4" max="4" width="10" style="13" bestFit="1" customWidth="1"/>
    <col min="5" max="5" width="12.33203125" style="13" bestFit="1" customWidth="1"/>
    <col min="6" max="6" width="10.83203125" style="13" customWidth="1"/>
    <col min="7" max="7" width="12.33203125" style="13" bestFit="1" customWidth="1"/>
    <col min="8" max="16384" width="8.83203125" style="13"/>
  </cols>
  <sheetData>
    <row r="1" spans="1:7" ht="24">
      <c r="A1" s="60" t="s">
        <v>11</v>
      </c>
      <c r="B1" s="80"/>
      <c r="D1" s="81" t="s">
        <v>20</v>
      </c>
      <c r="E1" s="82" t="s">
        <v>13</v>
      </c>
      <c r="F1" s="82" t="s">
        <v>21</v>
      </c>
      <c r="G1" s="83" t="s">
        <v>18</v>
      </c>
    </row>
    <row r="2" spans="1:7" ht="19">
      <c r="A2" s="76" t="s">
        <v>0</v>
      </c>
      <c r="B2" s="77">
        <v>4.4999999999999998E-2</v>
      </c>
      <c r="D2" s="84">
        <v>1</v>
      </c>
      <c r="E2" s="28">
        <f>PPMT($B$2/12,D2,$B$3*12,$B$4)</f>
        <v>-148.93019241516649</v>
      </c>
      <c r="F2" s="28">
        <f>IPMT($B$2/12,D2,$B$3*12,$B$4)</f>
        <v>-37.5</v>
      </c>
      <c r="G2" s="29">
        <f>SUM(E2:F2)</f>
        <v>-186.43019241516649</v>
      </c>
    </row>
    <row r="3" spans="1:7" ht="19">
      <c r="A3" s="76" t="s">
        <v>12</v>
      </c>
      <c r="B3" s="63">
        <v>5</v>
      </c>
      <c r="D3" s="84">
        <v>2</v>
      </c>
      <c r="E3" s="28">
        <f t="shared" ref="E3:E7" si="0">PPMT($B$2/12,D3,$B$3*12,$B$4)</f>
        <v>-149.48868063672336</v>
      </c>
      <c r="F3" s="28">
        <f t="shared" ref="F3:F7" si="1">IPMT($B$2/12,D3,$B$3*12,$B$4)</f>
        <v>-36.941511778443122</v>
      </c>
      <c r="G3" s="29">
        <f t="shared" ref="G3:G7" si="2">SUM(E3:F3)</f>
        <v>-186.43019241516649</v>
      </c>
    </row>
    <row r="4" spans="1:7" ht="19">
      <c r="A4" s="76" t="s">
        <v>13</v>
      </c>
      <c r="B4" s="78">
        <v>10000</v>
      </c>
      <c r="D4" s="84">
        <v>3</v>
      </c>
      <c r="E4" s="28">
        <f t="shared" si="0"/>
        <v>-150.04926318911106</v>
      </c>
      <c r="F4" s="28">
        <f t="shared" si="1"/>
        <v>-36.380929226055407</v>
      </c>
      <c r="G4" s="29">
        <f t="shared" si="2"/>
        <v>-186.43019241516646</v>
      </c>
    </row>
    <row r="5" spans="1:7" ht="20" thickBot="1">
      <c r="A5" s="64" t="s">
        <v>14</v>
      </c>
      <c r="B5" s="33">
        <f>PMT(B2 / 12, B3 * 12, B4)</f>
        <v>-186.43019241516649</v>
      </c>
      <c r="D5" s="84">
        <v>4</v>
      </c>
      <c r="E5" s="28">
        <f t="shared" si="0"/>
        <v>-150.61194792607023</v>
      </c>
      <c r="F5" s="28">
        <f t="shared" si="1"/>
        <v>-35.818244489096244</v>
      </c>
      <c r="G5" s="29">
        <f t="shared" si="2"/>
        <v>-186.43019241516646</v>
      </c>
    </row>
    <row r="6" spans="1:7" ht="19">
      <c r="A6" s="4"/>
      <c r="B6" s="5"/>
      <c r="D6" s="84">
        <v>5</v>
      </c>
      <c r="E6" s="28">
        <f t="shared" si="0"/>
        <v>-151.17674273079299</v>
      </c>
      <c r="F6" s="28">
        <f t="shared" si="1"/>
        <v>-35.253449684373479</v>
      </c>
      <c r="G6" s="29">
        <f t="shared" si="2"/>
        <v>-186.43019241516646</v>
      </c>
    </row>
    <row r="7" spans="1:7" ht="20" thickBot="1">
      <c r="D7" s="85">
        <v>6</v>
      </c>
      <c r="E7" s="32">
        <f t="shared" si="0"/>
        <v>-151.74365551603347</v>
      </c>
      <c r="F7" s="32">
        <f t="shared" si="1"/>
        <v>-34.686536899133003</v>
      </c>
      <c r="G7" s="33">
        <f t="shared" si="2"/>
        <v>-186.43019241516646</v>
      </c>
    </row>
  </sheetData>
  <pageMargins left="0.75" right="0.75" top="1" bottom="1" header="0.5" footer="0.5"/>
  <pageSetup orientation="portrait" horizontalDpi="4294967295" verticalDpi="4294967295"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G7"/>
  <sheetViews>
    <sheetView workbookViewId="0">
      <selection activeCell="P10" sqref="P10"/>
    </sheetView>
  </sheetViews>
  <sheetFormatPr baseColWidth="10" defaultColWidth="8.83203125" defaultRowHeight="19"/>
  <cols>
    <col min="1" max="1" width="27" style="2" customWidth="1"/>
    <col min="2" max="2" width="12.33203125" style="2" bestFit="1" customWidth="1"/>
    <col min="3" max="3" width="8.83203125" style="2"/>
    <col min="4" max="4" width="5.5" style="12" bestFit="1" customWidth="1"/>
    <col min="5" max="5" width="13" style="2" bestFit="1" customWidth="1"/>
    <col min="6" max="6" width="12.6640625" style="2" bestFit="1" customWidth="1"/>
    <col min="7" max="7" width="13" style="2" bestFit="1" customWidth="1"/>
    <col min="8" max="16384" width="8.83203125" style="2"/>
  </cols>
  <sheetData>
    <row r="1" spans="1:7" ht="40">
      <c r="A1" s="10" t="s">
        <v>11</v>
      </c>
      <c r="B1" s="11"/>
      <c r="D1" s="86" t="s">
        <v>15</v>
      </c>
      <c r="E1" s="87" t="s">
        <v>16</v>
      </c>
      <c r="F1" s="87" t="s">
        <v>17</v>
      </c>
      <c r="G1" s="83" t="s">
        <v>18</v>
      </c>
    </row>
    <row r="2" spans="1:7">
      <c r="A2" s="4" t="s">
        <v>0</v>
      </c>
      <c r="B2" s="8">
        <v>4.4999999999999998E-2</v>
      </c>
      <c r="D2" s="84">
        <v>1</v>
      </c>
      <c r="E2" s="28">
        <f>CUMPRINC($B$2 / 12, $B$3 * 12, $B$4, (D2 - 1) * 12 + 1, D2 * 12, 0)</f>
        <v>-1824.4871954171285</v>
      </c>
      <c r="F2" s="28">
        <f>CUMIPMT($B$2 / 12, $B$3 * 12, $B$4, (D2 - 1) * 12 + 1, D2 * 12, 0)</f>
        <v>-412.67511356486921</v>
      </c>
      <c r="G2" s="29">
        <f t="shared" ref="G2:G7" si="0">E2 + F2</f>
        <v>-2237.1623089819977</v>
      </c>
    </row>
    <row r="3" spans="1:7">
      <c r="A3" s="4" t="s">
        <v>12</v>
      </c>
      <c r="B3" s="2">
        <v>5</v>
      </c>
      <c r="D3" s="84">
        <v>2</v>
      </c>
      <c r="E3" s="28">
        <f>CUMPRINC($B$2 / 12, $B$3 * 12, $B$4, (D3 - 1) * 12 + 1, D3 * 12, 0)</f>
        <v>-1908.3038179633888</v>
      </c>
      <c r="F3" s="28">
        <f>CUMIPMT($B$2 / 12, $B$3 * 12, $B$4, (D3 - 1) * 12 + 1, D3 * 12, 0)</f>
        <v>-328.8584910186089</v>
      </c>
      <c r="G3" s="29">
        <f t="shared" si="0"/>
        <v>-2237.1623089819977</v>
      </c>
    </row>
    <row r="4" spans="1:7">
      <c r="A4" s="4" t="s">
        <v>13</v>
      </c>
      <c r="B4" s="9">
        <v>10000</v>
      </c>
      <c r="D4" s="84">
        <v>3</v>
      </c>
      <c r="E4" s="28">
        <f>CUMPRINC($B$2 / 12, $B$3 * 12, $B$4, (D4 - 1) * 12 + 1, D4 * 12, 0)</f>
        <v>-1995.970961484918</v>
      </c>
      <c r="F4" s="28">
        <f>CUMIPMT($B$2 / 12, $B$3 * 12, $B$4, (D4 - 1) * 12 + 1, D4 * 12, 0)</f>
        <v>-241.19134749707973</v>
      </c>
      <c r="G4" s="29">
        <f t="shared" si="0"/>
        <v>-2237.1623089819977</v>
      </c>
    </row>
    <row r="5" spans="1:7">
      <c r="A5" s="4" t="s">
        <v>14</v>
      </c>
      <c r="B5" s="5">
        <f>PMT(B2 / 12, B3 * 12, B4)</f>
        <v>-186.43019241516649</v>
      </c>
      <c r="D5" s="84">
        <v>4</v>
      </c>
      <c r="E5" s="28">
        <f>CUMPRINC($B$2 / 12, $B$3 * 12, $B$4, (D5 - 1) * 12 + 1, D5 * 12, 0)</f>
        <v>-2087.6655182416343</v>
      </c>
      <c r="F5" s="28">
        <f>CUMIPMT($B$2 / 12, $B$3 * 12, $B$4, (D5 - 1) * 12 + 1, D5 * 12, 0)</f>
        <v>-149.49679074036339</v>
      </c>
      <c r="G5" s="29">
        <f t="shared" si="0"/>
        <v>-2237.1623089819977</v>
      </c>
    </row>
    <row r="6" spans="1:7">
      <c r="D6" s="84">
        <v>5</v>
      </c>
      <c r="E6" s="28">
        <f>CUMPRINC($B$2 / 12, $B$3 * 12, $B$4, (D6 - 1) * 12 + 1, D6 * 12, 0)</f>
        <v>-2183.5725068929287</v>
      </c>
      <c r="F6" s="28">
        <f>CUMIPMT($B$2 / 12, $B$3 * 12, $B$4, (D6 - 1) * 12 + 1, D6 * 12, 0)</f>
        <v>-53.589802089069053</v>
      </c>
      <c r="G6" s="29">
        <f t="shared" si="0"/>
        <v>-2237.1623089819977</v>
      </c>
    </row>
    <row r="7" spans="1:7" ht="20" thickBot="1">
      <c r="D7" s="88" t="s">
        <v>19</v>
      </c>
      <c r="E7" s="32">
        <f>CUMPRINC($B$2 / 12, $B$3 * 12, $B$4, 1, B3 * 12, 0)</f>
        <v>-9999.9999999999982</v>
      </c>
      <c r="F7" s="32">
        <f>CUMIPMT($B$2 / 12, $B$3 * 12, $B$4, 1, B3 * 12, 0)</f>
        <v>-1185.8115449099914</v>
      </c>
      <c r="G7" s="33">
        <f t="shared" si="0"/>
        <v>-11185.81154490999</v>
      </c>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B9"/>
  <sheetViews>
    <sheetView workbookViewId="0">
      <selection activeCell="F1" sqref="F1"/>
    </sheetView>
  </sheetViews>
  <sheetFormatPr baseColWidth="10" defaultColWidth="8.83203125" defaultRowHeight="19"/>
  <cols>
    <col min="1" max="1" width="27" style="2" customWidth="1"/>
    <col min="2" max="2" width="11.5" style="2" bestFit="1" customWidth="1"/>
    <col min="3" max="16384" width="8.83203125" style="2"/>
  </cols>
  <sheetData>
    <row r="1" spans="1:2" ht="24">
      <c r="A1" s="89" t="s">
        <v>27</v>
      </c>
      <c r="B1" s="90"/>
    </row>
    <row r="2" spans="1:2">
      <c r="A2" s="76" t="s">
        <v>1</v>
      </c>
      <c r="B2" s="91">
        <v>5</v>
      </c>
    </row>
    <row r="3" spans="1:2">
      <c r="A3" s="76" t="s">
        <v>23</v>
      </c>
      <c r="B3" s="46">
        <v>-200</v>
      </c>
    </row>
    <row r="4" spans="1:2">
      <c r="A4" s="76" t="s">
        <v>13</v>
      </c>
      <c r="B4" s="46">
        <v>11000</v>
      </c>
    </row>
    <row r="5" spans="1:2">
      <c r="A5" s="76" t="s">
        <v>24</v>
      </c>
      <c r="B5" s="46">
        <v>0</v>
      </c>
    </row>
    <row r="6" spans="1:2">
      <c r="A6" s="76" t="s">
        <v>25</v>
      </c>
      <c r="B6" s="92">
        <v>0</v>
      </c>
    </row>
    <row r="7" spans="1:2">
      <c r="A7" s="76" t="s">
        <v>28</v>
      </c>
      <c r="B7" s="93">
        <v>0.04</v>
      </c>
    </row>
    <row r="8" spans="1:2" ht="20" thickBot="1">
      <c r="A8" s="64" t="s">
        <v>0</v>
      </c>
      <c r="B8" s="94">
        <f>RATE(B2*12,B3,B4,B5,B7)</f>
        <v>2.9996173167753694E-3</v>
      </c>
    </row>
    <row r="9" spans="1:2">
      <c r="B9" s="8"/>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E23"/>
  <sheetViews>
    <sheetView workbookViewId="0">
      <selection activeCell="F21" sqref="F21"/>
    </sheetView>
  </sheetViews>
  <sheetFormatPr baseColWidth="10" defaultColWidth="8.83203125" defaultRowHeight="17"/>
  <cols>
    <col min="1" max="1" width="26" style="14" bestFit="1" customWidth="1"/>
    <col min="2" max="2" width="10.5" style="14" bestFit="1" customWidth="1"/>
    <col min="3" max="3" width="23.33203125" style="14" customWidth="1"/>
    <col min="4" max="4" width="5.5" style="14" customWidth="1"/>
    <col min="5" max="5" width="18.5" style="14" customWidth="1"/>
    <col min="6" max="6" width="18.33203125" style="14" customWidth="1"/>
    <col min="7" max="7" width="23.1640625" style="14" customWidth="1"/>
    <col min="8" max="9" width="8.83203125" style="14"/>
    <col min="10" max="10" width="11.33203125" style="14" bestFit="1" customWidth="1"/>
    <col min="11" max="16384" width="8.83203125" style="14"/>
  </cols>
  <sheetData>
    <row r="1" spans="1:5" ht="24">
      <c r="A1" s="89" t="s">
        <v>22</v>
      </c>
      <c r="B1" s="95"/>
    </row>
    <row r="2" spans="1:5">
      <c r="A2" s="96" t="s">
        <v>0</v>
      </c>
      <c r="B2" s="97">
        <v>0.04</v>
      </c>
    </row>
    <row r="3" spans="1:5">
      <c r="A3" s="96" t="s">
        <v>23</v>
      </c>
      <c r="B3" s="98">
        <v>-1000</v>
      </c>
    </row>
    <row r="4" spans="1:5">
      <c r="A4" s="96" t="s">
        <v>13</v>
      </c>
      <c r="B4" s="98">
        <v>160000</v>
      </c>
    </row>
    <row r="5" spans="1:5">
      <c r="A5" s="96" t="s">
        <v>24</v>
      </c>
      <c r="B5" s="98">
        <v>0</v>
      </c>
    </row>
    <row r="6" spans="1:5">
      <c r="A6" s="96" t="s">
        <v>25</v>
      </c>
      <c r="B6" s="99">
        <v>0</v>
      </c>
    </row>
    <row r="7" spans="1:5" ht="18" thickBot="1">
      <c r="A7" s="100" t="s">
        <v>26</v>
      </c>
      <c r="B7" s="101">
        <f>NPER(B2/12,B3,B4,B5,0)</f>
        <v>229.02287428661674</v>
      </c>
    </row>
    <row r="8" spans="1:5">
      <c r="D8" s="15"/>
      <c r="E8" s="15"/>
    </row>
    <row r="9" spans="1:5">
      <c r="D9" s="15"/>
      <c r="E9" s="15"/>
    </row>
    <row r="10" spans="1:5">
      <c r="D10" s="15"/>
      <c r="E10" s="15"/>
    </row>
    <row r="11" spans="1:5">
      <c r="D11" s="15"/>
      <c r="E11" s="15"/>
    </row>
    <row r="12" spans="1:5">
      <c r="D12" s="15"/>
      <c r="E12" s="15"/>
    </row>
    <row r="13" spans="1:5">
      <c r="D13" s="15"/>
      <c r="E13" s="15"/>
    </row>
    <row r="14" spans="1:5">
      <c r="D14" s="15"/>
      <c r="E14" s="15"/>
    </row>
    <row r="15" spans="1:5">
      <c r="D15" s="15"/>
      <c r="E15" s="15"/>
    </row>
    <row r="16" spans="1:5">
      <c r="D16" s="15"/>
      <c r="E16" s="15"/>
    </row>
    <row r="17" spans="4:5">
      <c r="D17" s="15"/>
      <c r="E17" s="15"/>
    </row>
    <row r="18" spans="4:5">
      <c r="D18" s="15"/>
      <c r="E18" s="15"/>
    </row>
    <row r="19" spans="4:5">
      <c r="D19" s="15"/>
      <c r="E19" s="15"/>
    </row>
    <row r="20" spans="4:5">
      <c r="D20" s="15"/>
      <c r="E20" s="15"/>
    </row>
    <row r="21" spans="4:5">
      <c r="D21" s="15"/>
      <c r="E21" s="15"/>
    </row>
    <row r="22" spans="4:5">
      <c r="D22" s="15"/>
      <c r="E22" s="15"/>
    </row>
    <row r="23" spans="4:5">
      <c r="D23" s="15"/>
      <c r="E23" s="15"/>
    </row>
  </sheetData>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workbookViewId="0">
      <selection activeCell="H13" sqref="H13"/>
    </sheetView>
  </sheetViews>
  <sheetFormatPr baseColWidth="10" defaultColWidth="8.83203125" defaultRowHeight="19"/>
  <cols>
    <col min="1" max="1" width="24.1640625" style="16" bestFit="1" customWidth="1"/>
    <col min="2" max="2" width="10" style="2" bestFit="1" customWidth="1"/>
    <col min="3" max="3" width="8.83203125" style="2" bestFit="1" customWidth="1"/>
    <col min="4" max="7" width="9.33203125" style="2" bestFit="1" customWidth="1"/>
    <col min="8" max="8" width="10.6640625" bestFit="1" customWidth="1"/>
  </cols>
  <sheetData>
    <row r="1" spans="1:8">
      <c r="A1" s="102" t="s">
        <v>15</v>
      </c>
      <c r="B1" s="57">
        <v>0</v>
      </c>
      <c r="C1" s="57">
        <v>1</v>
      </c>
      <c r="D1" s="57">
        <v>2</v>
      </c>
      <c r="E1" s="57">
        <v>3</v>
      </c>
      <c r="F1" s="57">
        <v>4</v>
      </c>
      <c r="G1" s="103">
        <v>5</v>
      </c>
      <c r="H1" s="20"/>
    </row>
    <row r="2" spans="1:8">
      <c r="A2" s="76" t="s">
        <v>29</v>
      </c>
      <c r="B2" s="39"/>
      <c r="C2" s="26"/>
      <c r="D2" s="26"/>
      <c r="E2" s="26"/>
      <c r="F2" s="26"/>
      <c r="G2" s="63"/>
      <c r="H2" s="20"/>
    </row>
    <row r="3" spans="1:8">
      <c r="A3" s="76" t="s">
        <v>30</v>
      </c>
      <c r="B3" s="51">
        <v>-50000</v>
      </c>
      <c r="C3" s="51">
        <v>-5000</v>
      </c>
      <c r="D3" s="51">
        <v>15000</v>
      </c>
      <c r="E3" s="51">
        <v>20000</v>
      </c>
      <c r="F3" s="51">
        <v>21000</v>
      </c>
      <c r="G3" s="27">
        <v>22000</v>
      </c>
      <c r="H3" s="21"/>
    </row>
    <row r="4" spans="1:8">
      <c r="A4" s="76" t="s">
        <v>31</v>
      </c>
      <c r="B4" s="51"/>
      <c r="C4" s="51"/>
      <c r="D4" s="51"/>
      <c r="E4" s="51"/>
      <c r="F4" s="51"/>
      <c r="G4" s="27"/>
    </row>
    <row r="5" spans="1:8">
      <c r="A5" s="76" t="s">
        <v>32</v>
      </c>
      <c r="B5" s="104">
        <v>0.1</v>
      </c>
      <c r="C5" s="26"/>
      <c r="D5" s="26"/>
      <c r="E5" s="26"/>
      <c r="F5" s="26"/>
      <c r="G5" s="63"/>
    </row>
    <row r="6" spans="1:8" ht="20" thickBot="1">
      <c r="A6" s="64" t="s">
        <v>34</v>
      </c>
      <c r="B6" s="106">
        <f>IRR(B3:G3,B5)</f>
        <v>0.10513281217255765</v>
      </c>
      <c r="C6" s="31"/>
      <c r="D6" s="31"/>
      <c r="E6" s="31"/>
      <c r="F6" s="31"/>
      <c r="G6" s="105"/>
    </row>
    <row r="7" spans="1:8">
      <c r="A7" s="2"/>
    </row>
    <row r="8" spans="1:8">
      <c r="A8" s="2"/>
    </row>
    <row r="9" spans="1:8">
      <c r="A9" s="2"/>
    </row>
    <row r="10" spans="1:8">
      <c r="A10" s="2"/>
    </row>
    <row r="11" spans="1:8">
      <c r="A11" s="2"/>
    </row>
    <row r="12" spans="1:8">
      <c r="A12" s="2"/>
    </row>
    <row r="13" spans="1:8">
      <c r="A13" s="2"/>
    </row>
    <row r="14" spans="1:8">
      <c r="A14" s="2"/>
    </row>
    <row r="15" spans="1:8">
      <c r="A15" s="2"/>
    </row>
    <row r="16" spans="1:8" s="2" customFormat="1">
      <c r="H16"/>
    </row>
    <row r="17" spans="8:8" s="2" customFormat="1">
      <c r="H17"/>
    </row>
    <row r="18" spans="8:8" s="2" customFormat="1">
      <c r="H18"/>
    </row>
    <row r="19" spans="8:8" s="2" customFormat="1">
      <c r="H19"/>
    </row>
    <row r="20" spans="8:8" s="2" customFormat="1">
      <c r="H20"/>
    </row>
    <row r="21" spans="8:8" s="2" customFormat="1">
      <c r="H21"/>
    </row>
    <row r="22" spans="8:8" s="2" customFormat="1">
      <c r="H22"/>
    </row>
    <row r="23" spans="8:8" s="2" customFormat="1">
      <c r="H23"/>
    </row>
    <row r="24" spans="8:8" s="2" customFormat="1">
      <c r="H24"/>
    </row>
    <row r="25" spans="8:8" s="2" customFormat="1">
      <c r="H25"/>
    </row>
    <row r="26" spans="8:8" s="2" customFormat="1">
      <c r="H26"/>
    </row>
    <row r="27" spans="8:8" s="2" customFormat="1">
      <c r="H27"/>
    </row>
    <row r="28" spans="8:8" s="2" customFormat="1">
      <c r="H28"/>
    </row>
    <row r="29" spans="8:8" s="2" customFormat="1">
      <c r="H29"/>
    </row>
    <row r="30" spans="8:8" s="2" customFormat="1">
      <c r="H30"/>
    </row>
    <row r="31" spans="8:8" s="2" customFormat="1">
      <c r="H31"/>
    </row>
    <row r="32" spans="8:8" s="2" customFormat="1">
      <c r="H32"/>
    </row>
    <row r="33" spans="8:8" s="2" customFormat="1">
      <c r="H33"/>
    </row>
  </sheetData>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5"/>
  <sheetViews>
    <sheetView workbookViewId="0">
      <selection activeCell="B7" sqref="B7"/>
    </sheetView>
  </sheetViews>
  <sheetFormatPr baseColWidth="10" defaultColWidth="8.83203125" defaultRowHeight="13"/>
  <cols>
    <col min="1" max="1" width="22.5" style="19" bestFit="1" customWidth="1"/>
    <col min="2" max="2" width="12.33203125" bestFit="1" customWidth="1"/>
    <col min="3" max="3" width="10.83203125" bestFit="1" customWidth="1"/>
    <col min="4" max="7" width="11.5" bestFit="1" customWidth="1"/>
    <col min="8" max="8" width="10.6640625" bestFit="1" customWidth="1"/>
  </cols>
  <sheetData>
    <row r="1" spans="1:8" ht="19">
      <c r="A1" s="16"/>
      <c r="B1" s="2"/>
      <c r="C1" s="2"/>
      <c r="D1" s="2"/>
      <c r="E1" s="2"/>
      <c r="F1" s="2"/>
      <c r="G1" s="2"/>
      <c r="H1" s="2"/>
    </row>
    <row r="2" spans="1:8" ht="19">
      <c r="A2" s="4" t="s">
        <v>15</v>
      </c>
      <c r="B2" s="12">
        <v>0</v>
      </c>
      <c r="C2" s="12">
        <v>1</v>
      </c>
      <c r="D2" s="12">
        <v>2</v>
      </c>
      <c r="E2" s="12">
        <v>3</v>
      </c>
      <c r="F2" s="12">
        <v>4</v>
      </c>
      <c r="G2" s="12">
        <v>5</v>
      </c>
      <c r="H2" s="12"/>
    </row>
    <row r="3" spans="1:8" ht="19">
      <c r="A3" s="17" t="s">
        <v>29</v>
      </c>
      <c r="B3" s="12"/>
      <c r="C3" s="2"/>
      <c r="D3" s="2"/>
      <c r="E3" s="2"/>
      <c r="F3" s="2"/>
      <c r="G3" s="2"/>
      <c r="H3" s="12"/>
    </row>
    <row r="4" spans="1:8" ht="19">
      <c r="A4" s="4" t="s">
        <v>30</v>
      </c>
      <c r="B4" s="3">
        <v>-50000</v>
      </c>
      <c r="C4" s="3">
        <v>-5000</v>
      </c>
      <c r="D4" s="3">
        <v>15000</v>
      </c>
      <c r="E4" s="3">
        <v>20000</v>
      </c>
      <c r="F4" s="3">
        <v>21000</v>
      </c>
      <c r="G4" s="3">
        <v>22000</v>
      </c>
      <c r="H4" s="3"/>
    </row>
    <row r="5" spans="1:8" ht="19">
      <c r="A5" s="17" t="s">
        <v>31</v>
      </c>
      <c r="B5" s="3"/>
      <c r="C5" s="3"/>
      <c r="D5" s="3"/>
      <c r="E5" s="3"/>
      <c r="F5" s="3"/>
      <c r="G5" s="3"/>
      <c r="H5" s="2"/>
    </row>
    <row r="6" spans="1:8" ht="19">
      <c r="A6" s="4" t="s">
        <v>32</v>
      </c>
      <c r="B6" s="18">
        <v>0.1</v>
      </c>
      <c r="C6" s="2"/>
      <c r="D6" s="2"/>
      <c r="E6" s="2"/>
      <c r="F6" s="2"/>
      <c r="G6" s="2"/>
      <c r="H6" s="2"/>
    </row>
    <row r="7" spans="1:8" ht="19">
      <c r="A7" s="4" t="s">
        <v>33</v>
      </c>
      <c r="B7" s="3">
        <f>NPV(B6,B4:G4)</f>
        <v>800.98850674628909</v>
      </c>
      <c r="C7" s="3"/>
      <c r="D7" s="2"/>
      <c r="E7" s="2"/>
      <c r="F7" s="2"/>
      <c r="G7" s="2"/>
      <c r="H7" s="2"/>
    </row>
    <row r="8" spans="1:8" ht="19">
      <c r="A8" s="2"/>
      <c r="B8" s="2"/>
      <c r="C8" s="2"/>
      <c r="D8" s="2"/>
      <c r="E8" s="2"/>
      <c r="F8" s="2"/>
      <c r="G8" s="2"/>
      <c r="H8" s="2"/>
    </row>
    <row r="9" spans="1:8" ht="19">
      <c r="A9" s="2"/>
      <c r="B9" s="2"/>
      <c r="C9" s="2"/>
      <c r="D9" s="2"/>
      <c r="E9" s="2"/>
      <c r="F9" s="2"/>
      <c r="G9" s="2"/>
      <c r="H9" s="2"/>
    </row>
    <row r="10" spans="1:8">
      <c r="A10"/>
    </row>
    <row r="11" spans="1:8">
      <c r="A11"/>
    </row>
    <row r="12" spans="1:8">
      <c r="A12"/>
    </row>
    <row r="13" spans="1:8">
      <c r="A13"/>
    </row>
    <row r="14" spans="1:8">
      <c r="A14"/>
    </row>
    <row r="15" spans="1:8">
      <c r="A15"/>
    </row>
    <row r="16" spans="1:8">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FV</vt:lpstr>
      <vt:lpstr>PV</vt:lpstr>
      <vt:lpstr>PMT</vt:lpstr>
      <vt:lpstr>PPMT &amp; IPMT</vt:lpstr>
      <vt:lpstr>CUMPRINC &amp; CUMIPMT</vt:lpstr>
      <vt:lpstr>RATE</vt:lpstr>
      <vt:lpstr>NPER</vt:lpstr>
      <vt:lpstr>IRR</vt:lpstr>
      <vt:lpstr>NPV</vt:lpstr>
      <vt:lpstr>SLN</vt:lpstr>
      <vt:lpstr>DB</vt:lpstr>
      <vt:lpstr>DDB</vt:lpstr>
      <vt:lpstr>SYD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dc:creator>
  <cp:lastModifiedBy>Microsoft Office User</cp:lastModifiedBy>
  <dcterms:created xsi:type="dcterms:W3CDTF">2013-02-21T22:16:14Z</dcterms:created>
  <dcterms:modified xsi:type="dcterms:W3CDTF">2019-05-07T15:36:04Z</dcterms:modified>
</cp:coreProperties>
</file>