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hua/Documents/MyHomePage/arielmei.github.io/EXCEL/ExcelDataAnalysisFD_Examples/"/>
    </mc:Choice>
  </mc:AlternateContent>
  <xr:revisionPtr revIDLastSave="0" documentId="13_ncr:1_{22C7EC05-F62E-714B-A69A-D068D5A4E12B}" xr6:coauthVersionLast="43" xr6:coauthVersionMax="43" xr10:uidLastSave="{00000000-0000-0000-0000-000000000000}"/>
  <bookViews>
    <workbookView xWindow="0" yWindow="460" windowWidth="25220" windowHeight="15800" tabRatio="397" activeTab="4" xr2:uid="{B9D60294-5061-4079-A876-B62BCD1CF08A}"/>
  </bookViews>
  <sheets>
    <sheet name="Goal Seek" sheetId="3" r:id="rId1"/>
    <sheet name="One-input Data Table" sheetId="1" r:id="rId2"/>
    <sheet name="Two-Input Data Table" sheetId="2" r:id="rId3"/>
    <sheet name="Scenarios" sheetId="4" r:id="rId4"/>
    <sheet name="Solver" sheetId="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Changing_Cells">Scenarios!$B$7:$B$9</definedName>
    <definedName name="Down_Payment">[1]Scenarios!$B$7</definedName>
    <definedName name="Expenses" localSheetId="3">[2]Iterate!$C$4</definedName>
    <definedName name="Expenses">[3]Iterate!$C$4</definedName>
    <definedName name="Finley_Sprocket" localSheetId="3">'[2]Break Even (Solver)'!$B$3:$B$12</definedName>
    <definedName name="Finley_Sprocket">'[3]Break Even (Solver)'!$B$3:$B$12</definedName>
    <definedName name="Fixed_Cells">Scenarios!$B$2</definedName>
    <definedName name="Fixed_Costs">'[2]Break Even (Solver)'!$B$9:$C$9</definedName>
    <definedName name="Gross_Margin" localSheetId="3">[2]Iterate!$C$3</definedName>
    <definedName name="Gross_Margin">[3]Iterate!$C$3</definedName>
    <definedName name="Gross_Profit" localSheetId="3">[2]Iterate!$C$5</definedName>
    <definedName name="Gross_Profit">[3]Iterate!$C$5</definedName>
    <definedName name="House_Price">[1]Scenarios!$B$3</definedName>
    <definedName name="Interest">Scenarios!$B$4</definedName>
    <definedName name="Interest_Rate">[1]Scenarios!$B$4</definedName>
    <definedName name="Langstrom_Wrench" localSheetId="3">'[2]Break Even (Solver)'!$C$3:$C$12</definedName>
    <definedName name="Langstrom_Wrench">'[3]Break Even (Solver)'!$C$3:$C$12</definedName>
    <definedName name="Net_Profit">[2]Iterate!$C$7</definedName>
    <definedName name="NPer" localSheetId="0">'Goal Seek'!$B$4</definedName>
    <definedName name="NPer2">'[2]Future Value (2-Inputs)'!$C$3</definedName>
    <definedName name="Paydown">[1]Scenarios!$B$9</definedName>
    <definedName name="Paydown_Payment">Scenarios!$C$12</definedName>
    <definedName name="Paydown_Total">Scenarios!$C$13</definedName>
    <definedName name="PaymentWithExtra" localSheetId="2">'[4]Mortgage Paydown Analysis'!#REF!</definedName>
    <definedName name="PaymentWithExtra">'[4]Mortgage Paydown Analysis'!#REF!</definedName>
    <definedName name="Price" localSheetId="3">'[2]Break Even (Solver)'!$B$3:$C$3</definedName>
    <definedName name="Price">'[3]Break Even (Solver)'!$B$3:$C$3</definedName>
    <definedName name="Profit" localSheetId="3">'[2]Break Even (Solver)'!$B$12:$C$12</definedName>
    <definedName name="Profit">'[3]Break Even (Solver)'!$B$12:$C$12</definedName>
    <definedName name="Profit_Margin">'[2]Break Even (Goal Seek)'!$B$12:$C$12</definedName>
    <definedName name="Profit_Sharing" localSheetId="3">[2]Iterate!$C$6</definedName>
    <definedName name="Profit_Sharing">[3]Iterate!$C$6</definedName>
    <definedName name="Profit_Sharing_Percentage">[2]Iterate!$C$9</definedName>
    <definedName name="Rate" localSheetId="0">'Goal Seek'!$B$3</definedName>
    <definedName name="Rate" localSheetId="2">'[5]Mortgage Paydown Analysis'!#REF!</definedName>
    <definedName name="Rate">'[5]Mortgage Paydown Analysis'!#REF!</definedName>
    <definedName name="Rate2">'[2]Future Value (2-Inputs)'!$C$2</definedName>
    <definedName name="Regular_Payment">Scenarios!$B$12</definedName>
    <definedName name="Regular_Total">Scenarios!$B$13</definedName>
    <definedName name="RegularPayment" localSheetId="2">'[4]Mortgage Paydown Analysis'!#REF!</definedName>
    <definedName name="RegularPayment">'[4]Mortgage Paydown Analysis'!#REF!</definedName>
    <definedName name="Revenue" localSheetId="3">'[2]Break Even (Solver)'!$B$5:$C$5</definedName>
    <definedName name="Revenue">'[3]Break Even (Solver)'!$B$5:$C$5</definedName>
    <definedName name="Revised_Term">Scenarios!$C$15</definedName>
    <definedName name="RevisedTerm" localSheetId="2">'[4]Mortgage Paydown Analysis'!#REF!</definedName>
    <definedName name="RevisedTerm">'[4]Mortgage Paydown Analysis'!#REF!</definedName>
    <definedName name="Scenario1" localSheetId="2">'Two-Input Data Table'!$B$2:$C$5</definedName>
    <definedName name="Scenario1">'One-input Data Table'!$B$2:$C$5</definedName>
    <definedName name="Scenario2" localSheetId="0">'[1]Data Table'!#REF!</definedName>
    <definedName name="Scenario2" localSheetId="3">'[1]Data Table'!#REF!</definedName>
    <definedName name="Scenario2" localSheetId="4">'[1]Data Table'!#REF!</definedName>
    <definedName name="Scenario2" localSheetId="2">'Two-Input Data Table'!#REF!</definedName>
    <definedName name="Scenario2">'One-input Data Table'!#REF!</definedName>
    <definedName name="solver_adj" localSheetId="4" hidden="1">Solver!$B$4:$C$4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100</definedName>
    <definedName name="solver_lhs1" localSheetId="4" hidden="1">Solver!$B$12</definedName>
    <definedName name="solver_lhs2" localSheetId="4" hidden="1">Solver!$C$12</definedName>
    <definedName name="solver_lin" localSheetId="4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Solver!$B$14</definedName>
    <definedName name="solver_pre" localSheetId="4" hidden="1">0.000001</definedName>
    <definedName name="solver_rbv" localSheetId="4" hidden="1">1</definedName>
    <definedName name="solver_rel1" localSheetId="4" hidden="1">2</definedName>
    <definedName name="solver_rel2" localSheetId="4" hidden="1">2</definedName>
    <definedName name="solver_rhs1" localSheetId="4" hidden="1">0</definedName>
    <definedName name="solver_rhs2" localSheetId="4" hidden="1">0</definedName>
    <definedName name="solver_rlx" localSheetId="4" hidden="1">1</definedName>
    <definedName name="solver_rsd" localSheetId="4" hidden="1">0</definedName>
    <definedName name="solver_scl" localSheetId="4" hidden="1">2</definedName>
    <definedName name="solver_sho" localSheetId="4" hidden="1">1</definedName>
    <definedName name="solver_ssz" localSheetId="4" hidden="1">100</definedName>
    <definedName name="solver_tim" localSheetId="4" hidden="1">100</definedName>
    <definedName name="solver_tmp" localSheetId="4" hidden="1">0</definedName>
    <definedName name="solver_tol" localSheetId="4" hidden="1">0.05</definedName>
    <definedName name="solver_typ" localSheetId="4" hidden="1">3</definedName>
    <definedName name="solver_val" localSheetId="4" hidden="1">0</definedName>
    <definedName name="solver_ver" localSheetId="4" hidden="1">2</definedName>
    <definedName name="Term">[1]Scenarios!$B$8</definedName>
    <definedName name="Total_Costs" localSheetId="3">'[2]Break Even (Solver)'!$B$10:$C$10</definedName>
    <definedName name="Total_Costs">'[3]Break Even (Solver)'!$B$10:$C$10</definedName>
    <definedName name="Total_Revenue">[3]Margin!$C$7</definedName>
    <definedName name="Total_Savings">Scenarios!$C$14</definedName>
    <definedName name="Unit_Cost" localSheetId="3">'[2]Break Even (Solver)'!$B$7:$C$7</definedName>
    <definedName name="Unit_Cost">'[3]Break Even (Solver)'!$B$7:$C$7</definedName>
    <definedName name="Units" localSheetId="3">'[2]Break Even (Solver)'!$B$4:$C$4</definedName>
    <definedName name="Units">'[3]Break Even (Solver)'!$B$4:$C$4</definedName>
    <definedName name="Variable_Costs" localSheetId="3">'[2]Break Even (Solver)'!$B$8:$C$8</definedName>
    <definedName name="Variable_Costs">'[3]Break Even (Solver)'!$B$8:$C$8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5" l="1"/>
  <c r="B7" i="3" l="1"/>
  <c r="B12" i="4" l="1"/>
  <c r="C12" i="4" s="1"/>
  <c r="C15" i="4" s="1"/>
  <c r="B13" i="4" l="1"/>
  <c r="C7" i="1" l="1"/>
  <c r="C8" i="5" l="1"/>
  <c r="C10" i="5" s="1"/>
  <c r="B8" i="5"/>
  <c r="B10" i="5" s="1"/>
  <c r="C5" i="5"/>
  <c r="B5" i="5"/>
  <c r="B15" i="4"/>
  <c r="B14" i="4"/>
  <c r="B7" i="2"/>
  <c r="B12" i="5" l="1"/>
  <c r="C12" i="5"/>
  <c r="B14" i="5" l="1"/>
  <c r="C13" i="4"/>
  <c r="C14" i="4" s="1"/>
</calcChain>
</file>

<file path=xl/sharedStrings.xml><?xml version="1.0" encoding="utf-8"?>
<sst xmlns="http://schemas.openxmlformats.org/spreadsheetml/2006/main" count="68" uniqueCount="58">
  <si>
    <t>Loan Payment Analysis</t>
  </si>
  <si>
    <t>Interest Rate (Annual)</t>
  </si>
  <si>
    <t>Term (Years)</t>
  </si>
  <si>
    <t>Principal</t>
  </si>
  <si>
    <t>Monthly Payment</t>
  </si>
  <si>
    <t>Term</t>
  </si>
  <si>
    <t>Interest Rate</t>
  </si>
  <si>
    <t>College Fund Calculation</t>
  </si>
  <si>
    <t>Annual Deposit</t>
  </si>
  <si>
    <t>College Fund</t>
  </si>
  <si>
    <t>Mortgage Analysis</t>
  </si>
  <si>
    <t>Fixed Cells:</t>
  </si>
  <si>
    <t>House Price</t>
  </si>
  <si>
    <t>Changing Cells:</t>
  </si>
  <si>
    <t>Down Payment</t>
  </si>
  <si>
    <t>Paydown</t>
  </si>
  <si>
    <t>Results:</t>
  </si>
  <si>
    <t>Regular Mortgage</t>
  </si>
  <si>
    <t>With Paydown</t>
  </si>
  <si>
    <t>Total Paid</t>
  </si>
  <si>
    <t>Total Savings</t>
  </si>
  <si>
    <t>Revised Term</t>
  </si>
  <si>
    <t>Inflatable Dartboard</t>
  </si>
  <si>
    <t>Dog Polisher</t>
  </si>
  <si>
    <t>Price</t>
  </si>
  <si>
    <t>Units</t>
  </si>
  <si>
    <t>Revenue</t>
  </si>
  <si>
    <t>Unit Cost</t>
  </si>
  <si>
    <t>Variable Costs</t>
  </si>
  <si>
    <t>Fixed Costs</t>
  </si>
  <si>
    <t>Total Costs</t>
  </si>
  <si>
    <t>Product Profit</t>
  </si>
  <si>
    <t>Total Profit</t>
  </si>
  <si>
    <r>
      <t> </t>
    </r>
    <r>
      <rPr>
        <b/>
        <sz val="16"/>
        <color rgb="FFFF0000"/>
        <rFont val="PT Serif"/>
      </rPr>
      <t>PMT</t>
    </r>
    <r>
      <rPr>
        <sz val="16"/>
        <color rgb="FFFF0000"/>
        <rFont val="PT Serif"/>
      </rPr>
      <t xml:space="preserve"> </t>
    </r>
    <r>
      <rPr>
        <sz val="16"/>
        <color theme="1"/>
        <rFont val="PT Serif"/>
      </rPr>
      <t xml:space="preserve">function is a financial function that returns the </t>
    </r>
    <r>
      <rPr>
        <sz val="16"/>
        <color rgb="FFFF0000"/>
        <rFont val="PT Serif"/>
      </rPr>
      <t>periodic payment for a loan</t>
    </r>
    <r>
      <rPr>
        <sz val="16"/>
        <color theme="1"/>
        <rFont val="PT Serif"/>
      </rPr>
      <t>.</t>
    </r>
  </si>
  <si>
    <r>
      <rPr>
        <b/>
        <sz val="14"/>
        <color rgb="FF0432FF"/>
        <rFont val="Calibri (Body)"/>
      </rPr>
      <t>rate</t>
    </r>
    <r>
      <rPr>
        <sz val="14"/>
        <rFont val="Calibri"/>
        <family val="2"/>
        <scheme val="minor"/>
      </rPr>
      <t>: monthly Rate</t>
    </r>
  </si>
  <si>
    <r>
      <rPr>
        <b/>
        <sz val="14"/>
        <color rgb="FF0432FF"/>
        <rFont val="Calibri (Body)"/>
      </rPr>
      <t>pv</t>
    </r>
    <r>
      <rPr>
        <sz val="14"/>
        <rFont val="Calibri"/>
        <family val="2"/>
        <scheme val="minor"/>
      </rPr>
      <t>: Loan Amount</t>
    </r>
  </si>
  <si>
    <t>PMT(rate,nper,pv,[fv],[type])</t>
  </si>
  <si>
    <r>
      <rPr>
        <b/>
        <sz val="14"/>
        <color rgb="FF0432FF"/>
        <rFont val="Calibri (Body)"/>
      </rPr>
      <t>nper</t>
    </r>
    <r>
      <rPr>
        <sz val="14"/>
        <rFont val="Calibri"/>
        <family val="2"/>
        <scheme val="minor"/>
      </rPr>
      <t>: number of payments (in months)</t>
    </r>
  </si>
  <si>
    <t>Column input cell</t>
  </si>
  <si>
    <t>Row input cell</t>
  </si>
  <si>
    <r>
      <t xml:space="preserve">Goal seek </t>
    </r>
    <r>
      <rPr>
        <b/>
        <sz val="16"/>
        <color rgb="FFFF0000"/>
        <rFont val="Calibri (Body)"/>
      </rPr>
      <t>stop</t>
    </r>
    <r>
      <rPr>
        <sz val="16"/>
        <rFont val="Calibri"/>
        <family val="2"/>
        <scheme val="minor"/>
      </rPr>
      <t xml:space="preserve"> : 1. after 100 iterations. 2. The current result is within 0.001 of the desired results</t>
    </r>
  </si>
  <si>
    <t>FV(rate,nper,pmt,[pv],[type])</t>
  </si>
  <si>
    <r>
      <rPr>
        <b/>
        <sz val="14"/>
        <color rgb="FF0432FF"/>
        <rFont val="Calibri (Body)"/>
      </rPr>
      <t>rate</t>
    </r>
    <r>
      <rPr>
        <sz val="14"/>
        <rFont val="Calibri"/>
        <family val="2"/>
        <scheme val="minor"/>
      </rPr>
      <t>: Rate</t>
    </r>
  </si>
  <si>
    <r>
      <rPr>
        <b/>
        <sz val="14"/>
        <color rgb="FF0432FF"/>
        <rFont val="Calibri (Body)"/>
      </rPr>
      <t>nper</t>
    </r>
    <r>
      <rPr>
        <sz val="14"/>
        <rFont val="Calibri"/>
        <family val="2"/>
        <scheme val="minor"/>
      </rPr>
      <t>: number of deposit</t>
    </r>
  </si>
  <si>
    <r>
      <rPr>
        <b/>
        <sz val="14"/>
        <color rgb="FF0432FF"/>
        <rFont val="Calibri (Body)"/>
      </rPr>
      <t>pmt</t>
    </r>
    <r>
      <rPr>
        <sz val="14"/>
        <rFont val="Calibri"/>
        <family val="2"/>
        <scheme val="minor"/>
      </rPr>
      <t>: periodic deposit</t>
    </r>
  </si>
  <si>
    <r>
      <rPr>
        <b/>
        <sz val="16"/>
        <color rgb="FFFF0000"/>
        <rFont val="Calibri (Body)"/>
      </rPr>
      <t>Scenarios:</t>
    </r>
    <r>
      <rPr>
        <sz val="16"/>
        <rFont val="Calibri"/>
        <family val="2"/>
        <scheme val="minor"/>
      </rPr>
      <t xml:space="preserve"> a sets of input values</t>
    </r>
  </si>
  <si>
    <t>Apply different value sets (scenarios) to analyze how the result of a formula changes under different conditions.</t>
  </si>
  <si>
    <t>e.g., you want to start an investment now that will be worth $100,000 after 18 years. How much should you invest each year to make this goal?</t>
  </si>
  <si>
    <t>Changing cells</t>
  </si>
  <si>
    <r>
      <t xml:space="preserve">Objective cell </t>
    </r>
    <r>
      <rPr>
        <sz val="14"/>
        <color theme="1"/>
        <rFont val="Calibri (Body)"/>
      </rPr>
      <t>(target =0 )</t>
    </r>
  </si>
  <si>
    <r>
      <t xml:space="preserve">Constraints </t>
    </r>
    <r>
      <rPr>
        <sz val="14"/>
        <color theme="1"/>
        <rFont val="Calibri (Body)"/>
      </rPr>
      <t>(profit =0 )</t>
    </r>
  </si>
  <si>
    <r>
      <rPr>
        <b/>
        <sz val="16"/>
        <color rgb="FFFF0000"/>
        <rFont val="Calibri (Body)"/>
      </rPr>
      <t xml:space="preserve">Goal Seek </t>
    </r>
    <r>
      <rPr>
        <sz val="16"/>
        <rFont val="Calibri"/>
        <family val="2"/>
        <scheme val="minor"/>
      </rPr>
      <t>use an iterative method to get closer solution for the desired result.</t>
    </r>
  </si>
  <si>
    <r>
      <rPr>
        <b/>
        <sz val="16"/>
        <color rgb="FFFF0000"/>
        <rFont val="Calibri (Body)"/>
      </rPr>
      <t>FV</t>
    </r>
    <r>
      <rPr>
        <sz val="16"/>
        <rFont val="Calibri"/>
        <family val="2"/>
        <scheme val="minor"/>
      </rPr>
      <t xml:space="preserve"> function: calculate the future value of an investment for given an interest rate, term, and regular deposit.</t>
    </r>
  </si>
  <si>
    <r>
      <rPr>
        <b/>
        <sz val="16"/>
        <color rgb="FF0432FF"/>
        <rFont val="Calibri (Body)"/>
      </rPr>
      <t>Solver</t>
    </r>
    <r>
      <rPr>
        <sz val="16"/>
        <rFont val="Calibri"/>
        <family val="2"/>
        <scheme val="minor"/>
      </rPr>
      <t xml:space="preserve">: Find the optimize parameter for your equation. (maximum, minimize, to desired value) </t>
    </r>
  </si>
  <si>
    <t>Find the minimum value of y=2X^2+3X+1.</t>
  </si>
  <si>
    <t>x</t>
  </si>
  <si>
    <t>y</t>
  </si>
  <si>
    <t>Break-even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</si>
</sst>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0.0%"/>
    <numFmt numFmtId="165" formatCode="&quot;$&quot;#,##0"/>
    <numFmt numFmtId="166" formatCode="\G\e\n\e\r\a\l"/>
    <numFmt numFmtId="167" formatCode="0.0"/>
  </numFmts>
  <fonts count="20"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MS Sans Serif"/>
      <family val="2"/>
    </font>
    <font>
      <sz val="16"/>
      <color rgb="FFFF0000"/>
      <name val="PT Serif"/>
    </font>
    <font>
      <b/>
      <sz val="16"/>
      <color rgb="FFFF0000"/>
      <name val="PT Serif"/>
    </font>
    <font>
      <sz val="16"/>
      <color theme="1"/>
      <name val="PT Serif"/>
    </font>
    <font>
      <b/>
      <sz val="14"/>
      <color rgb="FFFF0000"/>
      <name val="Calibri"/>
      <family val="2"/>
      <scheme val="minor"/>
    </font>
    <font>
      <b/>
      <sz val="18"/>
      <color rgb="FF0432FF"/>
      <name val="Calibri (Body)"/>
    </font>
    <font>
      <b/>
      <sz val="14"/>
      <color rgb="FF0432FF"/>
      <name val="Calibri (Body)"/>
    </font>
    <font>
      <sz val="16"/>
      <name val="Calibri"/>
      <family val="2"/>
      <scheme val="minor"/>
    </font>
    <font>
      <b/>
      <sz val="16"/>
      <color rgb="FFFF0000"/>
      <name val="Calibri (Body)"/>
    </font>
    <font>
      <sz val="14"/>
      <color theme="1"/>
      <name val="Calibri (Body)"/>
    </font>
    <font>
      <b/>
      <sz val="18"/>
      <color rgb="FF0432FF"/>
      <name val="Calibri"/>
      <family val="2"/>
      <scheme val="minor"/>
    </font>
    <font>
      <b/>
      <sz val="16"/>
      <color rgb="FF0432FF"/>
      <name val="Calibri (Body)"/>
    </font>
    <font>
      <sz val="14"/>
      <color rgb="FF7030A0"/>
      <name val="Calibri"/>
      <family val="2"/>
      <scheme val="minor"/>
    </font>
    <font>
      <b/>
      <sz val="20"/>
      <color rgb="FF0432FF"/>
      <name val="Calibri"/>
      <family val="2"/>
      <scheme val="minor"/>
    </font>
    <font>
      <b/>
      <sz val="20"/>
      <color rgb="FF0432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6" fontId="5" fillId="0" borderId="0"/>
  </cellStyleXfs>
  <cellXfs count="7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 applyBorder="1" applyAlignment="1">
      <alignment horizontal="right"/>
    </xf>
    <xf numFmtId="8" fontId="3" fillId="0" borderId="0" xfId="0" applyNumberFormat="1" applyFont="1" applyBorder="1"/>
    <xf numFmtId="0" fontId="4" fillId="0" borderId="1" xfId="0" applyFont="1" applyBorder="1" applyAlignment="1">
      <alignment horizontal="right"/>
    </xf>
    <xf numFmtId="166" fontId="3" fillId="0" borderId="0" xfId="3" applyFont="1"/>
    <xf numFmtId="166" fontId="4" fillId="0" borderId="0" xfId="3" applyFont="1"/>
    <xf numFmtId="9" fontId="3" fillId="0" borderId="0" xfId="3" applyNumberFormat="1" applyFont="1"/>
    <xf numFmtId="5" fontId="3" fillId="0" borderId="0" xfId="3" applyNumberFormat="1" applyFont="1"/>
    <xf numFmtId="166" fontId="4" fillId="0" borderId="0" xfId="3" applyFont="1" applyAlignment="1">
      <alignment horizontal="right"/>
    </xf>
    <xf numFmtId="0" fontId="4" fillId="0" borderId="0" xfId="0" applyFont="1"/>
    <xf numFmtId="0" fontId="4" fillId="0" borderId="4" xfId="0" applyFont="1" applyBorder="1"/>
    <xf numFmtId="0" fontId="4" fillId="0" borderId="5" xfId="0" applyFont="1" applyBorder="1" applyAlignment="1">
      <alignment horizontal="center" wrapText="1"/>
    </xf>
    <xf numFmtId="0" fontId="4" fillId="0" borderId="6" xfId="0" applyFont="1" applyBorder="1"/>
    <xf numFmtId="8" fontId="3" fillId="0" borderId="7" xfId="0" applyNumberFormat="1" applyFont="1" applyBorder="1"/>
    <xf numFmtId="0" fontId="4" fillId="0" borderId="8" xfId="0" applyFont="1" applyBorder="1"/>
    <xf numFmtId="6" fontId="3" fillId="0" borderId="9" xfId="0" applyNumberFormat="1" applyFont="1" applyBorder="1"/>
    <xf numFmtId="0" fontId="3" fillId="0" borderId="7" xfId="0" applyFont="1" applyBorder="1"/>
    <xf numFmtId="6" fontId="3" fillId="0" borderId="7" xfId="0" applyNumberFormat="1" applyFont="1" applyBorder="1"/>
    <xf numFmtId="0" fontId="6" fillId="0" borderId="0" xfId="0" applyFont="1"/>
    <xf numFmtId="0" fontId="10" fillId="2" borderId="0" xfId="0" applyFont="1" applyFill="1"/>
    <xf numFmtId="0" fontId="3" fillId="2" borderId="0" xfId="0" applyFont="1" applyFill="1"/>
    <xf numFmtId="164" fontId="3" fillId="3" borderId="1" xfId="0" applyNumberFormat="1" applyFont="1" applyFill="1" applyBorder="1"/>
    <xf numFmtId="0" fontId="3" fillId="4" borderId="3" xfId="0" applyFont="1" applyFill="1" applyBorder="1" applyAlignment="1">
      <alignment horizontal="center"/>
    </xf>
    <xf numFmtId="8" fontId="3" fillId="2" borderId="2" xfId="0" applyNumberFormat="1" applyFont="1" applyFill="1" applyBorder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166" fontId="12" fillId="0" borderId="0" xfId="3" applyFont="1"/>
    <xf numFmtId="166" fontId="3" fillId="2" borderId="0" xfId="3" applyFont="1" applyFill="1"/>
    <xf numFmtId="166" fontId="3" fillId="0" borderId="0" xfId="3" applyFont="1" applyFill="1"/>
    <xf numFmtId="8" fontId="3" fillId="4" borderId="0" xfId="0" applyNumberFormat="1" applyFont="1" applyFill="1" applyBorder="1"/>
    <xf numFmtId="166" fontId="4" fillId="3" borderId="0" xfId="3" applyFont="1" applyFill="1" applyAlignment="1">
      <alignment horizontal="right"/>
    </xf>
    <xf numFmtId="9" fontId="3" fillId="3" borderId="0" xfId="3" applyNumberFormat="1" applyFont="1" applyFill="1"/>
    <xf numFmtId="1" fontId="3" fillId="3" borderId="0" xfId="3" applyNumberFormat="1" applyFont="1" applyFill="1"/>
    <xf numFmtId="5" fontId="3" fillId="4" borderId="0" xfId="3" applyNumberFormat="1" applyFont="1" applyFill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6" fontId="3" fillId="3" borderId="0" xfId="0" applyNumberFormat="1" applyFont="1" applyFill="1"/>
    <xf numFmtId="10" fontId="3" fillId="3" borderId="0" xfId="0" applyNumberFormat="1" applyFont="1" applyFill="1"/>
    <xf numFmtId="0" fontId="3" fillId="5" borderId="0" xfId="0" applyFont="1" applyFill="1"/>
    <xf numFmtId="0" fontId="3" fillId="5" borderId="0" xfId="0" applyFont="1" applyFill="1" applyAlignment="1">
      <alignment horizontal="right"/>
    </xf>
    <xf numFmtId="6" fontId="3" fillId="5" borderId="0" xfId="0" applyNumberFormat="1" applyFont="1" applyFill="1"/>
    <xf numFmtId="5" fontId="3" fillId="5" borderId="0" xfId="0" applyNumberFormat="1" applyFont="1" applyFill="1"/>
    <xf numFmtId="0" fontId="4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right"/>
    </xf>
    <xf numFmtId="7" fontId="3" fillId="6" borderId="0" xfId="0" applyNumberFormat="1" applyFont="1" applyFill="1"/>
    <xf numFmtId="8" fontId="3" fillId="6" borderId="0" xfId="0" applyNumberFormat="1" applyFont="1" applyFill="1"/>
    <xf numFmtId="167" fontId="3" fillId="6" borderId="0" xfId="0" applyNumberFormat="1" applyFont="1" applyFill="1"/>
    <xf numFmtId="0" fontId="12" fillId="0" borderId="0" xfId="0" applyFont="1"/>
    <xf numFmtId="0" fontId="9" fillId="6" borderId="0" xfId="0" applyFont="1" applyFill="1"/>
    <xf numFmtId="0" fontId="9" fillId="5" borderId="0" xfId="0" applyFont="1" applyFill="1"/>
    <xf numFmtId="0" fontId="9" fillId="3" borderId="0" xfId="0" applyFont="1" applyFill="1"/>
    <xf numFmtId="0" fontId="4" fillId="6" borderId="10" xfId="0" applyFont="1" applyFill="1" applyBorder="1"/>
    <xf numFmtId="165" fontId="3" fillId="6" borderId="12" xfId="0" applyNumberFormat="1" applyFont="1" applyFill="1" applyBorder="1"/>
    <xf numFmtId="0" fontId="4" fillId="3" borderId="10" xfId="0" applyFont="1" applyFill="1" applyBorder="1"/>
    <xf numFmtId="165" fontId="3" fillId="3" borderId="11" xfId="0" applyNumberFormat="1" applyFont="1" applyFill="1" applyBorder="1"/>
    <xf numFmtId="0" fontId="4" fillId="4" borderId="8" xfId="0" applyFont="1" applyFill="1" applyBorder="1"/>
    <xf numFmtId="1" fontId="3" fillId="4" borderId="9" xfId="0" applyNumberFormat="1" applyFont="1" applyFill="1" applyBorder="1"/>
    <xf numFmtId="166" fontId="15" fillId="0" borderId="0" xfId="2" applyNumberFormat="1" applyFont="1"/>
    <xf numFmtId="0" fontId="3" fillId="0" borderId="0" xfId="0" applyFont="1" applyFill="1"/>
    <xf numFmtId="0" fontId="4" fillId="0" borderId="0" xfId="0" applyFont="1" applyFill="1" applyAlignment="1">
      <alignment horizontal="center" wrapText="1"/>
    </xf>
    <xf numFmtId="8" fontId="3" fillId="0" borderId="0" xfId="0" applyNumberFormat="1" applyFont="1" applyFill="1"/>
    <xf numFmtId="5" fontId="3" fillId="0" borderId="0" xfId="0" applyNumberFormat="1" applyFont="1" applyFill="1"/>
    <xf numFmtId="0" fontId="15" fillId="0" borderId="0" xfId="1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7" fillId="7" borderId="0" xfId="0" applyFont="1" applyFill="1"/>
    <xf numFmtId="0" fontId="3" fillId="7" borderId="0" xfId="0" applyFont="1" applyFill="1"/>
    <xf numFmtId="0" fontId="18" fillId="0" borderId="0" xfId="0" applyFont="1" applyAlignment="1">
      <alignment horizontal="center"/>
    </xf>
    <xf numFmtId="0" fontId="19" fillId="0" borderId="0" xfId="0" applyFont="1"/>
  </cellXfs>
  <cellStyles count="4">
    <cellStyle name="Normal" xfId="0" builtinId="0"/>
    <cellStyle name="Normal_COLLEGE" xfId="3" xr:uid="{1A430FD3-DC81-4F48-8007-74A403F1B213}"/>
    <cellStyle name="Title" xfId="1" builtinId="15"/>
    <cellStyle name="Title 2" xfId="2" xr:uid="{E91645A0-90C9-4907-9AFF-630738573A54}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1777c78eef3b74d/Workbooks/Excel%20Data%20Analsysis%20VB%20Examples/Chapter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Paul/Documents/Analys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Paul/Documents/Analysi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Paul/Documents/Loan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Paul/Documents/Loan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ble"/>
      <sheetName val="Two-Input Data Table"/>
      <sheetName val="Goal Seek"/>
      <sheetName val="Scenarios"/>
      <sheetName val="Solver"/>
    </sheetNames>
    <sheetDataSet>
      <sheetData sheetId="0"/>
      <sheetData sheetId="1"/>
      <sheetData sheetId="2"/>
      <sheetData sheetId="3">
        <row r="3">
          <cell r="B3">
            <v>100000</v>
          </cell>
        </row>
        <row r="4">
          <cell r="B4">
            <v>0.04</v>
          </cell>
        </row>
        <row r="7">
          <cell r="B7">
            <v>20000</v>
          </cell>
        </row>
        <row r="8">
          <cell r="B8">
            <v>20</v>
          </cell>
        </row>
        <row r="9">
          <cell r="B9">
            <v>-100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ture Value"/>
      <sheetName val="Future Value (Data Table)"/>
      <sheetName val="Future Value (2-Inputs)"/>
      <sheetName val="Trend"/>
      <sheetName val="Iterate"/>
      <sheetName val="Correlation"/>
      <sheetName val="Descriptive"/>
      <sheetName val="Histogram"/>
      <sheetName val="Random (Dice Roll)"/>
      <sheetName val="Rank &amp; Percentile"/>
      <sheetName val="Goal Seek"/>
      <sheetName val="Margin"/>
      <sheetName val="Break Even"/>
      <sheetName val="Equations"/>
      <sheetName val="Chart Goal Seek"/>
      <sheetName val="Break Even (Goal Seek)"/>
      <sheetName val="Break Even (Solver)"/>
      <sheetName val="Sheet14"/>
      <sheetName val="Sheet15"/>
      <sheetName val="Sheet16"/>
    </sheetNames>
    <sheetDataSet>
      <sheetData sheetId="0"/>
      <sheetData sheetId="1"/>
      <sheetData sheetId="2">
        <row r="2">
          <cell r="C2">
            <v>0.05</v>
          </cell>
        </row>
        <row r="3">
          <cell r="C3">
            <v>10</v>
          </cell>
        </row>
      </sheetData>
      <sheetData sheetId="3"/>
      <sheetData sheetId="4">
        <row r="3">
          <cell r="C3">
            <v>1000000</v>
          </cell>
        </row>
        <row r="4">
          <cell r="C4">
            <v>900000</v>
          </cell>
        </row>
        <row r="5">
          <cell r="C5">
            <v>100000</v>
          </cell>
        </row>
        <row r="7">
          <cell r="C7">
            <v>100000</v>
          </cell>
        </row>
        <row r="9">
          <cell r="C9">
            <v>0.1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B12">
            <v>7177.0334928229568</v>
          </cell>
          <cell r="C12">
            <v>8032.1285140562686</v>
          </cell>
        </row>
      </sheetData>
      <sheetData sheetId="16">
        <row r="3">
          <cell r="B3">
            <v>24.95</v>
          </cell>
          <cell r="C3">
            <v>19.95</v>
          </cell>
        </row>
        <row r="4">
          <cell r="B4">
            <v>8032.1285140562231</v>
          </cell>
          <cell r="C4">
            <v>7177.0334928229695</v>
          </cell>
        </row>
        <row r="5">
          <cell r="B5">
            <v>200401.60642570278</v>
          </cell>
          <cell r="C5">
            <v>143181.81818181823</v>
          </cell>
        </row>
        <row r="7">
          <cell r="B7">
            <v>12.5</v>
          </cell>
          <cell r="C7">
            <v>9.5</v>
          </cell>
        </row>
        <row r="8">
          <cell r="B8">
            <v>93224.572932879819</v>
          </cell>
          <cell r="C8">
            <v>60149.689667761981</v>
          </cell>
        </row>
        <row r="9">
          <cell r="B9">
            <v>100000</v>
          </cell>
          <cell r="C9">
            <v>75000</v>
          </cell>
        </row>
        <row r="10">
          <cell r="B10">
            <v>193224.57293287982</v>
          </cell>
          <cell r="C10">
            <v>135149.68966776197</v>
          </cell>
        </row>
        <row r="12">
          <cell r="B12">
            <v>7177.0334928229568</v>
          </cell>
          <cell r="C12">
            <v>8032.1285140562686</v>
          </cell>
        </row>
      </sheetData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ture Value"/>
      <sheetName val="Future Value (Data Table)"/>
      <sheetName val="Future Value (2-Inputs)"/>
      <sheetName val="Trend"/>
      <sheetName val="Iterate"/>
      <sheetName val="Correlation"/>
      <sheetName val="Descriptive"/>
      <sheetName val="Histogram"/>
      <sheetName val="Random (Dice Roll)"/>
      <sheetName val="Rank &amp; Percentile"/>
      <sheetName val="Goal Seek"/>
      <sheetName val="Margin"/>
      <sheetName val="Break Even"/>
      <sheetName val="Equations"/>
      <sheetName val="Chart Goal Seek"/>
      <sheetName val="Break Even (Goal Seek)"/>
      <sheetName val="Break Even (Solver)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>
        <row r="3">
          <cell r="C3">
            <v>1000000</v>
          </cell>
        </row>
        <row r="4">
          <cell r="C4">
            <v>900000</v>
          </cell>
        </row>
        <row r="5">
          <cell r="C5">
            <v>100000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7">
          <cell r="C7">
            <v>60000</v>
          </cell>
        </row>
      </sheetData>
      <sheetData sheetId="12"/>
      <sheetData sheetId="13"/>
      <sheetData sheetId="14"/>
      <sheetData sheetId="15"/>
      <sheetData sheetId="16">
        <row r="3">
          <cell r="B3">
            <v>24.95</v>
          </cell>
          <cell r="C3">
            <v>19.95</v>
          </cell>
        </row>
        <row r="4">
          <cell r="B4">
            <v>8032.1285140562231</v>
          </cell>
          <cell r="C4">
            <v>7177.0334928229695</v>
          </cell>
        </row>
        <row r="5">
          <cell r="B5">
            <v>200401.60642570278</v>
          </cell>
          <cell r="C5">
            <v>143181.81818181823</v>
          </cell>
        </row>
        <row r="7">
          <cell r="B7">
            <v>12.5</v>
          </cell>
          <cell r="C7">
            <v>9.5</v>
          </cell>
        </row>
        <row r="8">
          <cell r="B8">
            <v>93224.572932879819</v>
          </cell>
          <cell r="C8">
            <v>60149.689667761981</v>
          </cell>
        </row>
        <row r="9">
          <cell r="B9">
            <v>100000</v>
          </cell>
          <cell r="C9">
            <v>75000</v>
          </cell>
        </row>
        <row r="10">
          <cell r="B10">
            <v>193224.57293287982</v>
          </cell>
          <cell r="C10">
            <v>135149.68966776197</v>
          </cell>
        </row>
        <row r="12">
          <cell r="B12">
            <v>7177.0334928229568</v>
          </cell>
          <cell r="C12">
            <v>8032.1285140562686</v>
          </cell>
        </row>
      </sheetData>
      <sheetData sheetId="17"/>
      <sheetData sheetId="18"/>
      <sheetData sheetId="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 Payment Analysis"/>
      <sheetName val="Balloon Loan"/>
      <sheetName val="Interest Costs"/>
      <sheetName val="Principal and Interest"/>
      <sheetName val="Cumulative Principal &amp; Interest"/>
      <sheetName val="Amortization Schedule"/>
      <sheetName val="Dynamic Amortization Schedule"/>
      <sheetName val="Loan Term Analysis"/>
      <sheetName val="Loan Rate Analysis"/>
      <sheetName val="Loan Principal Analysis"/>
      <sheetName val="Mortgage Amortization Schedule"/>
      <sheetName val="Mortgage Paydown 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 Payment Analysis"/>
      <sheetName val="Balloon Loan"/>
      <sheetName val="Interest Costs"/>
      <sheetName val="Principal and Interest"/>
      <sheetName val="Cumulative Principal &amp; Interest"/>
      <sheetName val="Amortization Schedule"/>
      <sheetName val="Dynamic Amortization Schedule"/>
      <sheetName val="Loan Term Analysis"/>
      <sheetName val="Loan Rate Analysis"/>
      <sheetName val="Loan Principal Analysis"/>
      <sheetName val="Mortgage Amortization Schedule"/>
      <sheetName val="Mortgage Paydown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73C6-A337-4550-984E-FCE0E5D32A42}">
  <dimension ref="A1:I19"/>
  <sheetViews>
    <sheetView workbookViewId="0">
      <selection activeCell="E15" sqref="E15"/>
    </sheetView>
  </sheetViews>
  <sheetFormatPr baseColWidth="10" defaultColWidth="9.1640625" defaultRowHeight="19"/>
  <cols>
    <col min="1" max="1" width="20.5" style="8" customWidth="1"/>
    <col min="2" max="2" width="13.33203125" style="8" customWidth="1"/>
    <col min="3" max="3" width="13.5" style="8" customWidth="1"/>
    <col min="4" max="4" width="16.5" style="8" customWidth="1"/>
    <col min="5" max="16384" width="9.1640625" style="8"/>
  </cols>
  <sheetData>
    <row r="1" spans="1:9" ht="24">
      <c r="A1" s="61" t="s">
        <v>7</v>
      </c>
      <c r="E1" s="30" t="s">
        <v>51</v>
      </c>
    </row>
    <row r="2" spans="1:9">
      <c r="E2" s="8" t="s">
        <v>47</v>
      </c>
    </row>
    <row r="3" spans="1:9" ht="21">
      <c r="A3" s="34" t="s">
        <v>6</v>
      </c>
      <c r="B3" s="35">
        <v>0.04</v>
      </c>
      <c r="E3" s="30" t="s">
        <v>40</v>
      </c>
    </row>
    <row r="4" spans="1:9">
      <c r="A4" s="34" t="s">
        <v>5</v>
      </c>
      <c r="B4" s="36">
        <v>18</v>
      </c>
    </row>
    <row r="5" spans="1:9" ht="21">
      <c r="A5" s="34" t="s">
        <v>8</v>
      </c>
      <c r="B5" s="37">
        <v>0</v>
      </c>
      <c r="E5" s="30" t="s">
        <v>52</v>
      </c>
      <c r="F5" s="32"/>
      <c r="G5" s="32"/>
      <c r="H5" s="32"/>
      <c r="I5" s="32"/>
    </row>
    <row r="6" spans="1:9" ht="24">
      <c r="A6" s="12"/>
      <c r="B6" s="11"/>
      <c r="E6" s="23" t="s">
        <v>41</v>
      </c>
      <c r="F6" s="31"/>
      <c r="G6" s="31"/>
      <c r="H6" s="31"/>
      <c r="I6" s="31"/>
    </row>
    <row r="7" spans="1:9">
      <c r="A7" s="34" t="s">
        <v>9</v>
      </c>
      <c r="B7" s="37">
        <f>FV(B3,B4,B5)</f>
        <v>0</v>
      </c>
      <c r="E7" s="1" t="s">
        <v>42</v>
      </c>
    </row>
    <row r="8" spans="1:9">
      <c r="E8" s="1" t="s">
        <v>43</v>
      </c>
    </row>
    <row r="9" spans="1:9">
      <c r="B9" s="9"/>
      <c r="C9" s="10"/>
      <c r="E9" s="1" t="s">
        <v>44</v>
      </c>
    </row>
    <row r="11" spans="1:9">
      <c r="D11" s="9"/>
    </row>
    <row r="12" spans="1:9">
      <c r="B12" s="9"/>
      <c r="D12" s="11"/>
    </row>
    <row r="13" spans="1:9">
      <c r="B13" s="11"/>
      <c r="C13" s="11"/>
      <c r="D13" s="11"/>
    </row>
    <row r="14" spans="1:9">
      <c r="B14" s="11"/>
      <c r="C14" s="11"/>
      <c r="D14" s="11"/>
    </row>
    <row r="15" spans="1:9">
      <c r="B15" s="11"/>
      <c r="C15" s="11"/>
      <c r="D15" s="11"/>
    </row>
    <row r="16" spans="1:9">
      <c r="B16" s="11"/>
      <c r="C16" s="11"/>
      <c r="D16" s="11"/>
    </row>
    <row r="17" spans="2:4">
      <c r="B17" s="11"/>
      <c r="C17" s="11"/>
      <c r="D17" s="11"/>
    </row>
    <row r="18" spans="2:4">
      <c r="B18" s="11"/>
      <c r="C18" s="11"/>
      <c r="D18" s="11"/>
    </row>
    <row r="19" spans="2:4">
      <c r="B19" s="11"/>
      <c r="C19" s="11"/>
      <c r="D19" s="11"/>
    </row>
  </sheetData>
  <printOptions headings="1"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17C6-67D8-4DD6-8966-E2CD0935EB7D}">
  <sheetPr published="0"/>
  <dimension ref="A1:G15"/>
  <sheetViews>
    <sheetView workbookViewId="0">
      <selection activeCell="C8" sqref="C8:C15"/>
    </sheetView>
  </sheetViews>
  <sheetFormatPr baseColWidth="10" defaultColWidth="8.83203125" defaultRowHeight="19"/>
  <cols>
    <col min="1" max="1" width="20" style="1" customWidth="1"/>
    <col min="2" max="2" width="14.83203125" style="1" customWidth="1"/>
    <col min="3" max="6" width="15" style="1" customWidth="1"/>
    <col min="7" max="16384" width="8.83203125" style="1"/>
  </cols>
  <sheetData>
    <row r="1" spans="1:7" ht="24">
      <c r="A1" s="66" t="s">
        <v>0</v>
      </c>
      <c r="B1" s="66"/>
      <c r="C1" s="66"/>
    </row>
    <row r="2" spans="1:7" ht="21">
      <c r="B2" s="2" t="s">
        <v>1</v>
      </c>
      <c r="C2" s="3">
        <v>0.03</v>
      </c>
      <c r="E2" s="22" t="s">
        <v>33</v>
      </c>
    </row>
    <row r="3" spans="1:7" ht="24">
      <c r="B3" s="2" t="s">
        <v>2</v>
      </c>
      <c r="C3" s="1">
        <v>25</v>
      </c>
      <c r="E3" s="23" t="s">
        <v>36</v>
      </c>
      <c r="F3" s="24"/>
      <c r="G3" s="24"/>
    </row>
    <row r="4" spans="1:7">
      <c r="B4" s="2" t="s">
        <v>3</v>
      </c>
      <c r="C4" s="4">
        <v>100000</v>
      </c>
      <c r="E4" s="1" t="s">
        <v>34</v>
      </c>
    </row>
    <row r="5" spans="1:7">
      <c r="E5" s="1" t="s">
        <v>37</v>
      </c>
    </row>
    <row r="6" spans="1:7">
      <c r="C6" s="5" t="s">
        <v>4</v>
      </c>
      <c r="D6"/>
      <c r="E6" s="1" t="s">
        <v>35</v>
      </c>
      <c r="F6"/>
    </row>
    <row r="7" spans="1:7">
      <c r="C7" s="33">
        <f>PMT(C2 / 12, C3 * 12, C4)</f>
        <v>-474.21131385767302</v>
      </c>
      <c r="D7"/>
      <c r="E7"/>
      <c r="F7"/>
    </row>
    <row r="8" spans="1:7">
      <c r="A8"/>
      <c r="B8" s="25">
        <v>0.01</v>
      </c>
      <c r="C8" s="33"/>
      <c r="D8"/>
      <c r="E8"/>
      <c r="F8"/>
    </row>
    <row r="9" spans="1:7">
      <c r="A9"/>
      <c r="B9" s="25">
        <v>1.4999999999999999E-2</v>
      </c>
      <c r="C9" s="33"/>
    </row>
    <row r="10" spans="1:7">
      <c r="A10"/>
      <c r="B10" s="25">
        <v>0.02</v>
      </c>
      <c r="C10" s="33"/>
    </row>
    <row r="11" spans="1:7">
      <c r="A11"/>
      <c r="B11" s="25">
        <v>2.5000000000000001E-2</v>
      </c>
      <c r="C11" s="33"/>
    </row>
    <row r="12" spans="1:7">
      <c r="A12"/>
      <c r="B12" s="25">
        <v>0.03</v>
      </c>
      <c r="C12" s="33"/>
    </row>
    <row r="13" spans="1:7">
      <c r="A13"/>
      <c r="B13" s="25">
        <v>3.5000000000000003E-2</v>
      </c>
      <c r="C13" s="33"/>
    </row>
    <row r="14" spans="1:7">
      <c r="A14"/>
      <c r="B14" s="25">
        <v>0.04</v>
      </c>
      <c r="C14" s="33"/>
    </row>
    <row r="15" spans="1:7">
      <c r="A15"/>
      <c r="B15" s="25">
        <v>5.5E-2</v>
      </c>
      <c r="C15" s="33"/>
    </row>
  </sheetData>
  <mergeCells count="1">
    <mergeCell ref="A1:C1"/>
  </mergeCell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C9B4-FE27-413B-B312-DDAC3AB1F73C}">
  <sheetPr published="0"/>
  <dimension ref="A1:H17"/>
  <sheetViews>
    <sheetView workbookViewId="0">
      <selection activeCell="C8" sqref="C8:F15"/>
    </sheetView>
  </sheetViews>
  <sheetFormatPr baseColWidth="10" defaultColWidth="8.83203125" defaultRowHeight="19"/>
  <cols>
    <col min="1" max="1" width="20" style="1" customWidth="1"/>
    <col min="2" max="2" width="23.1640625" style="1" bestFit="1" customWidth="1"/>
    <col min="3" max="6" width="15" style="1" customWidth="1"/>
    <col min="7" max="7" width="8.83203125" style="1"/>
    <col min="8" max="8" width="15" style="1" bestFit="1" customWidth="1"/>
    <col min="9" max="16384" width="8.83203125" style="1"/>
  </cols>
  <sheetData>
    <row r="1" spans="1:8" ht="24">
      <c r="A1" s="66" t="s">
        <v>0</v>
      </c>
      <c r="B1" s="66"/>
      <c r="C1" s="66"/>
    </row>
    <row r="2" spans="1:8">
      <c r="B2" s="2" t="s">
        <v>1</v>
      </c>
      <c r="C2" s="3">
        <v>0.03</v>
      </c>
    </row>
    <row r="3" spans="1:8">
      <c r="B3" s="2" t="s">
        <v>2</v>
      </c>
      <c r="C3" s="1">
        <v>25</v>
      </c>
    </row>
    <row r="4" spans="1:8">
      <c r="B4" s="2" t="s">
        <v>3</v>
      </c>
      <c r="C4" s="4">
        <v>100000</v>
      </c>
    </row>
    <row r="6" spans="1:8">
      <c r="B6" s="7" t="s">
        <v>4</v>
      </c>
      <c r="C6" s="67" t="s">
        <v>5</v>
      </c>
      <c r="D6" s="67"/>
      <c r="E6" s="67"/>
      <c r="F6" s="67"/>
    </row>
    <row r="7" spans="1:8">
      <c r="B7" s="27">
        <f>PMT(C2 / 12, C3 * 12, C4)</f>
        <v>-474.21131385767302</v>
      </c>
      <c r="C7" s="26">
        <v>15</v>
      </c>
      <c r="D7" s="26">
        <v>20</v>
      </c>
      <c r="E7" s="26">
        <v>25</v>
      </c>
      <c r="F7" s="26">
        <v>30</v>
      </c>
      <c r="H7" s="28" t="s">
        <v>39</v>
      </c>
    </row>
    <row r="8" spans="1:8">
      <c r="A8" s="68" t="s">
        <v>6</v>
      </c>
      <c r="B8" s="25">
        <v>0.01</v>
      </c>
      <c r="C8" s="6"/>
      <c r="D8" s="6"/>
      <c r="E8" s="6"/>
      <c r="F8" s="6"/>
    </row>
    <row r="9" spans="1:8">
      <c r="A9" s="68"/>
      <c r="B9" s="25">
        <v>1.4999999999999999E-2</v>
      </c>
      <c r="C9" s="6"/>
      <c r="D9" s="6"/>
      <c r="E9" s="6"/>
      <c r="F9" s="6"/>
    </row>
    <row r="10" spans="1:8">
      <c r="A10" s="68"/>
      <c r="B10" s="25">
        <v>0.02</v>
      </c>
      <c r="C10" s="6"/>
      <c r="D10" s="6"/>
      <c r="E10" s="6"/>
      <c r="F10" s="6"/>
    </row>
    <row r="11" spans="1:8">
      <c r="A11" s="68"/>
      <c r="B11" s="25">
        <v>2.5000000000000001E-2</v>
      </c>
      <c r="C11" s="6"/>
      <c r="D11" s="6"/>
      <c r="E11" s="6"/>
      <c r="F11" s="6"/>
    </row>
    <row r="12" spans="1:8">
      <c r="A12" s="68"/>
      <c r="B12" s="25">
        <v>0.03</v>
      </c>
      <c r="C12" s="6"/>
      <c r="D12" s="6"/>
      <c r="E12" s="6"/>
      <c r="F12" s="6"/>
    </row>
    <row r="13" spans="1:8">
      <c r="A13" s="68"/>
      <c r="B13" s="25">
        <v>3.5000000000000003E-2</v>
      </c>
      <c r="C13" s="6"/>
      <c r="D13" s="6"/>
      <c r="E13" s="6"/>
      <c r="F13" s="6"/>
    </row>
    <row r="14" spans="1:8">
      <c r="A14" s="68"/>
      <c r="B14" s="25">
        <v>0.04</v>
      </c>
      <c r="C14" s="6"/>
      <c r="D14" s="6"/>
      <c r="E14" s="6"/>
      <c r="F14" s="6"/>
    </row>
    <row r="15" spans="1:8">
      <c r="A15" s="68"/>
      <c r="B15" s="25">
        <v>5.5E-2</v>
      </c>
      <c r="C15" s="6"/>
      <c r="D15" s="6"/>
      <c r="E15" s="6"/>
      <c r="F15" s="6"/>
    </row>
    <row r="17" spans="2:2">
      <c r="B17" s="29" t="s">
        <v>38</v>
      </c>
    </row>
  </sheetData>
  <mergeCells count="3">
    <mergeCell ref="A1:C1"/>
    <mergeCell ref="C6:F6"/>
    <mergeCell ref="A8:A15"/>
  </mergeCell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DA2B-7DD0-44B5-8D0E-30CCE5B44585}">
  <dimension ref="A1:F21"/>
  <sheetViews>
    <sheetView workbookViewId="0">
      <selection activeCell="F10" sqref="F10"/>
    </sheetView>
  </sheetViews>
  <sheetFormatPr baseColWidth="10" defaultColWidth="9.1640625" defaultRowHeight="19"/>
  <cols>
    <col min="1" max="1" width="21.5" style="1" customWidth="1"/>
    <col min="2" max="2" width="18.33203125" style="1" customWidth="1"/>
    <col min="3" max="3" width="18.1640625" style="1" customWidth="1"/>
    <col min="4" max="16384" width="9.1640625" style="1"/>
  </cols>
  <sheetData>
    <row r="1" spans="1:6" ht="26">
      <c r="A1" s="71" t="s">
        <v>10</v>
      </c>
      <c r="B1" s="71"/>
      <c r="C1" s="71"/>
      <c r="F1" s="51" t="s">
        <v>45</v>
      </c>
    </row>
    <row r="2" spans="1:6" ht="21">
      <c r="A2" s="54" t="s">
        <v>11</v>
      </c>
      <c r="B2" s="38"/>
      <c r="F2" s="51" t="s">
        <v>46</v>
      </c>
    </row>
    <row r="3" spans="1:6">
      <c r="A3" s="39" t="s">
        <v>12</v>
      </c>
      <c r="B3" s="40">
        <v>100000</v>
      </c>
    </row>
    <row r="4" spans="1:6">
      <c r="A4" s="39" t="s">
        <v>6</v>
      </c>
      <c r="B4" s="41">
        <v>0.04</v>
      </c>
    </row>
    <row r="6" spans="1:6">
      <c r="A6" s="53" t="s">
        <v>13</v>
      </c>
      <c r="B6" s="42"/>
    </row>
    <row r="7" spans="1:6">
      <c r="A7" s="43" t="s">
        <v>14</v>
      </c>
      <c r="B7" s="44">
        <v>10000</v>
      </c>
    </row>
    <row r="8" spans="1:6">
      <c r="A8" s="43" t="s">
        <v>5</v>
      </c>
      <c r="B8" s="42">
        <v>30</v>
      </c>
    </row>
    <row r="9" spans="1:6">
      <c r="A9" s="43" t="s">
        <v>15</v>
      </c>
      <c r="B9" s="45">
        <v>0</v>
      </c>
    </row>
    <row r="11" spans="1:6" ht="34.5" customHeight="1">
      <c r="A11" s="52" t="s">
        <v>16</v>
      </c>
      <c r="B11" s="46" t="s">
        <v>17</v>
      </c>
      <c r="C11" s="46" t="s">
        <v>18</v>
      </c>
    </row>
    <row r="12" spans="1:6">
      <c r="A12" s="47" t="s">
        <v>4</v>
      </c>
      <c r="B12" s="48">
        <f>PMT(Interest/12,B8*12,B3-B7)</f>
        <v>-429.67376591891355</v>
      </c>
      <c r="C12" s="48">
        <f>Regular_Payment+B9</f>
        <v>-429.67376591891355</v>
      </c>
    </row>
    <row r="13" spans="1:6">
      <c r="A13" s="47" t="s">
        <v>19</v>
      </c>
      <c r="B13" s="48">
        <f>Regular_Payment*B8*12</f>
        <v>-154682.55573080888</v>
      </c>
      <c r="C13" s="48">
        <f>C12*C15*12</f>
        <v>-154682.55573080532</v>
      </c>
    </row>
    <row r="14" spans="1:6">
      <c r="A14" s="47" t="s">
        <v>20</v>
      </c>
      <c r="B14" s="49" t="e">
        <f>NA()</f>
        <v>#N/A</v>
      </c>
      <c r="C14" s="49">
        <f>C13-B13</f>
        <v>3.5506673157215118E-9</v>
      </c>
    </row>
    <row r="15" spans="1:6">
      <c r="A15" s="47" t="s">
        <v>21</v>
      </c>
      <c r="B15" s="49" t="e">
        <f>NA()</f>
        <v>#N/A</v>
      </c>
      <c r="C15" s="50">
        <f>NPER(Interest/12,Paydown_Payment,B3-B7)/12</f>
        <v>29.999999999999314</v>
      </c>
    </row>
    <row r="16" spans="1:6">
      <c r="A16" s="62"/>
      <c r="B16" s="63"/>
      <c r="C16" s="63"/>
    </row>
    <row r="17" spans="1:3">
      <c r="A17" s="62"/>
      <c r="B17" s="62"/>
      <c r="C17" s="62"/>
    </row>
    <row r="18" spans="1:3">
      <c r="A18" s="62"/>
      <c r="B18" s="64"/>
      <c r="C18" s="65"/>
    </row>
    <row r="19" spans="1:3">
      <c r="A19" s="62"/>
      <c r="B19" s="62"/>
      <c r="C19" s="62"/>
    </row>
    <row r="20" spans="1:3">
      <c r="A20" s="62"/>
      <c r="B20" s="62"/>
      <c r="C20" s="62"/>
    </row>
    <row r="21" spans="1:3">
      <c r="A21" s="62"/>
      <c r="B21" s="62"/>
      <c r="C21" s="62"/>
    </row>
  </sheetData>
  <scenarios current="1" show="1" sqref="B12:C13 C14 C15">
    <scenario name="Best Case" locked="1" count="3" user="Microsoft Office User" comment="Mortgage Analysis - Best Case Scenario:_x000a_ - maximum down payment_x000a_ - minimum term_x000a_ - maximum monthly paydown_x000a__x000a_Modified by Microsoft Office User on 4/22/2019">
      <inputCells r="B7" val="20000" numFmtId="165"/>
      <inputCells r="B8" val="20"/>
      <inputCells r="B9" val="-100" numFmtId="164"/>
    </scenario>
    <scenario name="Worst Case" locked="1" count="3" user="Paul McFedries" comment="Mortgage Analysis - Worst Case Scenario_x000a_ - minimum down payment_x000a_ - maximum term_x000a_ - no monthly paydown">
      <inputCells r="B7" val="10000" numFmtId="165"/>
      <inputCells r="B8" val="30"/>
      <inputCells r="B9" val="0" numFmtId="164"/>
    </scenario>
    <scenario name="Likeliest Case" count="3" user="Microsoft Office User" comment="Mortgage Analysis - Likliest Case Scenario:_x000a_ - average down payment_x000a_ - average term_x000a_ - average monthly paydown_x000a_Modified by Paul M on 11/12/2012_x000a_Modified by Microsoft Office User on 4/22/2019">
      <inputCells r="B7" val="15000" numFmtId="165"/>
      <inputCells r="B8" val="25"/>
      <inputCells r="B9" val="-50" numFmtId="164"/>
    </scenario>
    <scenario name="My Scenario" locked="1" count="3" user="Microsoft Office User" comment="Created by Microsoft Office User on 4/22/2019">
      <inputCells r="B7" val="18000" numFmtId="6"/>
      <inputCells r="B8" val="30"/>
      <inputCells r="B9" val="-100" numFmtId="5"/>
    </scenario>
  </scenarios>
  <mergeCells count="1">
    <mergeCell ref="A1:C1"/>
  </mergeCells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3781-706E-4C84-BD68-F22D4D3AE53C}">
  <dimension ref="A1:Q14"/>
  <sheetViews>
    <sheetView showGridLines="0" tabSelected="1" workbookViewId="0">
      <selection activeCell="M16" sqref="M16"/>
    </sheetView>
  </sheetViews>
  <sheetFormatPr baseColWidth="10" defaultColWidth="9.1640625" defaultRowHeight="19"/>
  <cols>
    <col min="1" max="1" width="17.6640625" style="13" bestFit="1" customWidth="1"/>
    <col min="2" max="2" width="12.83203125" style="1" bestFit="1" customWidth="1"/>
    <col min="3" max="3" width="13.83203125" style="1" customWidth="1"/>
    <col min="4" max="4" width="4.5" style="1" customWidth="1"/>
    <col min="5" max="16384" width="9.1640625" style="1"/>
  </cols>
  <sheetData>
    <row r="1" spans="1:17" ht="26">
      <c r="A1" s="72" t="s">
        <v>57</v>
      </c>
      <c r="J1" s="51" t="s">
        <v>53</v>
      </c>
    </row>
    <row r="2" spans="1:17" ht="40">
      <c r="A2" s="14"/>
      <c r="B2" s="15" t="s">
        <v>22</v>
      </c>
      <c r="C2" s="15" t="s">
        <v>23</v>
      </c>
      <c r="K2" s="69" t="s">
        <v>54</v>
      </c>
      <c r="L2" s="70"/>
      <c r="M2" s="70"/>
      <c r="N2" s="70"/>
      <c r="O2" s="70"/>
      <c r="P2" s="62"/>
      <c r="Q2" s="62"/>
    </row>
    <row r="3" spans="1:17">
      <c r="A3" s="16" t="s">
        <v>24</v>
      </c>
      <c r="B3" s="17">
        <v>24.95</v>
      </c>
      <c r="C3" s="17">
        <v>19.95</v>
      </c>
      <c r="K3" s="70" t="s">
        <v>55</v>
      </c>
      <c r="L3" s="70">
        <v>1</v>
      </c>
      <c r="M3" s="70"/>
      <c r="N3" s="70"/>
      <c r="O3" s="70"/>
      <c r="P3" s="62"/>
      <c r="Q3" s="62"/>
    </row>
    <row r="4" spans="1:17">
      <c r="A4" s="59" t="s">
        <v>25</v>
      </c>
      <c r="B4" s="60">
        <v>1</v>
      </c>
      <c r="C4" s="60">
        <v>1</v>
      </c>
      <c r="E4" s="28" t="s">
        <v>48</v>
      </c>
      <c r="F4" s="24"/>
      <c r="K4" s="70" t="s">
        <v>56</v>
      </c>
      <c r="L4" s="70">
        <f>2*L3*L3+3*L3+1</f>
        <v>6</v>
      </c>
      <c r="M4" s="70"/>
      <c r="N4" s="70"/>
      <c r="O4" s="70"/>
      <c r="P4" s="62"/>
      <c r="Q4" s="62"/>
    </row>
    <row r="5" spans="1:17">
      <c r="A5" s="18" t="s">
        <v>26</v>
      </c>
      <c r="B5" s="19">
        <f>B3 * B4</f>
        <v>24.95</v>
      </c>
      <c r="C5" s="19">
        <f>C3 * C4</f>
        <v>19.95</v>
      </c>
      <c r="K5" s="62"/>
      <c r="L5" s="62"/>
      <c r="M5" s="62"/>
      <c r="N5" s="62"/>
      <c r="O5" s="62"/>
      <c r="P5" s="62"/>
      <c r="Q5" s="62"/>
    </row>
    <row r="6" spans="1:17">
      <c r="A6" s="16"/>
      <c r="B6" s="20"/>
      <c r="C6" s="20"/>
      <c r="K6" s="62"/>
      <c r="L6" s="62"/>
      <c r="M6" s="62"/>
      <c r="N6" s="62"/>
      <c r="O6" s="62"/>
      <c r="P6" s="62"/>
      <c r="Q6" s="62"/>
    </row>
    <row r="7" spans="1:17">
      <c r="A7" s="16" t="s">
        <v>27</v>
      </c>
      <c r="B7" s="17">
        <v>12.5</v>
      </c>
      <c r="C7" s="17">
        <v>9.5</v>
      </c>
      <c r="K7" s="62"/>
      <c r="L7" s="62"/>
      <c r="M7" s="62"/>
      <c r="N7" s="62"/>
      <c r="O7" s="62"/>
      <c r="P7" s="62"/>
      <c r="Q7" s="62"/>
    </row>
    <row r="8" spans="1:17">
      <c r="A8" s="16" t="s">
        <v>28</v>
      </c>
      <c r="B8" s="21">
        <f>B7 * B4 - C4</f>
        <v>11.5</v>
      </c>
      <c r="C8" s="21">
        <f>C7 * C4 - B4</f>
        <v>8.5</v>
      </c>
    </row>
    <row r="9" spans="1:17">
      <c r="A9" s="18" t="s">
        <v>29</v>
      </c>
      <c r="B9" s="19">
        <v>100000</v>
      </c>
      <c r="C9" s="19">
        <v>75000</v>
      </c>
    </row>
    <row r="10" spans="1:17">
      <c r="A10" s="18" t="s">
        <v>30</v>
      </c>
      <c r="B10" s="19">
        <f>B8+B9</f>
        <v>100011.5</v>
      </c>
      <c r="C10" s="19">
        <f>C8+C9</f>
        <v>75008.5</v>
      </c>
    </row>
    <row r="11" spans="1:17">
      <c r="A11" s="16"/>
      <c r="B11" s="20"/>
      <c r="C11" s="20"/>
    </row>
    <row r="12" spans="1:17" ht="20" thickBot="1">
      <c r="A12" s="57" t="s">
        <v>31</v>
      </c>
      <c r="B12" s="58">
        <f>B5-B10</f>
        <v>-99986.55</v>
      </c>
      <c r="C12" s="58">
        <f>C5-C10</f>
        <v>-74988.55</v>
      </c>
      <c r="E12" s="28" t="s">
        <v>50</v>
      </c>
      <c r="F12" s="24"/>
      <c r="G12" s="24"/>
    </row>
    <row r="13" spans="1:17">
      <c r="B13" s="4"/>
      <c r="C13" s="4"/>
    </row>
    <row r="14" spans="1:17" ht="20" thickBot="1">
      <c r="A14" s="55" t="s">
        <v>32</v>
      </c>
      <c r="B14" s="56">
        <f>B12+C12</f>
        <v>-174975.1</v>
      </c>
      <c r="C14" s="4"/>
      <c r="E14" s="28" t="s">
        <v>49</v>
      </c>
      <c r="F14" s="24"/>
      <c r="G14" s="24"/>
    </row>
  </sheetData>
  <scenarios current="0" show="0">
    <scenario name="Break-Even Analysis" count="2" user="Paul M" comment="Created by Paul M on 3/18/2013">
      <inputCells r="B4" val="7513.40988755743" numFmtId="1"/>
      <inputCells r="C4" val="6458.04690072949" numFmtId="1"/>
    </scenario>
  </scenarios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Goal Seek</vt:lpstr>
      <vt:lpstr>One-input Data Table</vt:lpstr>
      <vt:lpstr>Two-Input Data Table</vt:lpstr>
      <vt:lpstr>Scenarios</vt:lpstr>
      <vt:lpstr>Solver</vt:lpstr>
      <vt:lpstr>Changing_Cells</vt:lpstr>
      <vt:lpstr>Fixed_Cells</vt:lpstr>
      <vt:lpstr>Interest</vt:lpstr>
      <vt:lpstr>'Goal Seek'!NPer</vt:lpstr>
      <vt:lpstr>Paydown_Payment</vt:lpstr>
      <vt:lpstr>Paydown_Total</vt:lpstr>
      <vt:lpstr>'Goal Seek'!Rate</vt:lpstr>
      <vt:lpstr>Regular_Payment</vt:lpstr>
      <vt:lpstr>Regular_Total</vt:lpstr>
      <vt:lpstr>Revised_Term</vt:lpstr>
      <vt:lpstr>'Two-Input Data Table'!Scenario1</vt:lpstr>
      <vt:lpstr>Scenario1</vt:lpstr>
      <vt:lpstr>Total_Savings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Microsoft Office User</cp:lastModifiedBy>
  <dcterms:created xsi:type="dcterms:W3CDTF">2018-06-05T16:47:37Z</dcterms:created>
  <dcterms:modified xsi:type="dcterms:W3CDTF">2019-04-22T18:14:30Z</dcterms:modified>
</cp:coreProperties>
</file>