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1315" windowHeight="95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4" i="1" l="1"/>
  <c r="E4" i="1"/>
  <c r="G15" i="1"/>
  <c r="K15" i="1" s="1"/>
  <c r="H15" i="1"/>
  <c r="L15" i="1" s="1"/>
  <c r="I15" i="1"/>
  <c r="J15" i="1"/>
  <c r="N15" i="1" s="1"/>
  <c r="G16" i="1"/>
  <c r="K16" i="1" s="1"/>
  <c r="H16" i="1"/>
  <c r="L16" i="1" s="1"/>
  <c r="I16" i="1"/>
  <c r="M16" i="1" s="1"/>
  <c r="J16" i="1"/>
  <c r="N16" i="1" s="1"/>
  <c r="G18" i="1"/>
  <c r="H18" i="1"/>
  <c r="I18" i="1"/>
  <c r="M18" i="1" s="1"/>
  <c r="J18" i="1"/>
  <c r="K18" i="1"/>
  <c r="L18" i="1"/>
  <c r="N18" i="1"/>
  <c r="G19" i="1"/>
  <c r="H19" i="1"/>
  <c r="I19" i="1"/>
  <c r="J19" i="1"/>
  <c r="K19" i="1"/>
  <c r="L19" i="1"/>
  <c r="M19" i="1"/>
  <c r="N19" i="1"/>
  <c r="G20" i="1"/>
  <c r="H20" i="1"/>
  <c r="I20" i="1"/>
  <c r="J20" i="1"/>
  <c r="K20" i="1"/>
  <c r="L20" i="1"/>
  <c r="M20" i="1"/>
  <c r="N20" i="1"/>
  <c r="G21" i="1"/>
  <c r="H21" i="1"/>
  <c r="I21" i="1"/>
  <c r="J21" i="1"/>
  <c r="K21" i="1"/>
  <c r="L21" i="1"/>
  <c r="M21" i="1"/>
  <c r="N21" i="1"/>
  <c r="E21" i="1"/>
  <c r="E20" i="1"/>
  <c r="E19" i="1"/>
  <c r="E18" i="1"/>
  <c r="E17" i="1"/>
  <c r="E16" i="1"/>
  <c r="E15" i="1"/>
  <c r="E10" i="1"/>
  <c r="E9" i="1"/>
  <c r="E8" i="1"/>
  <c r="E7" i="1"/>
  <c r="E6" i="1"/>
  <c r="E5" i="1"/>
  <c r="M15" i="1" l="1"/>
  <c r="M8" i="1"/>
  <c r="J5" i="1"/>
  <c r="N5" i="1" s="1"/>
  <c r="I5" i="1"/>
  <c r="M5" i="1" s="1"/>
  <c r="H5" i="1"/>
  <c r="L5" i="1" s="1"/>
  <c r="J10" i="1"/>
  <c r="N10" i="1" s="1"/>
  <c r="I10" i="1"/>
  <c r="M10" i="1" s="1"/>
  <c r="H10" i="1"/>
  <c r="L10" i="1" s="1"/>
  <c r="J9" i="1"/>
  <c r="N9" i="1" s="1"/>
  <c r="I9" i="1"/>
  <c r="M9" i="1" s="1"/>
  <c r="H9" i="1"/>
  <c r="L9" i="1" s="1"/>
  <c r="J8" i="1"/>
  <c r="N8" i="1" s="1"/>
  <c r="I8" i="1"/>
  <c r="H8" i="1"/>
  <c r="L8" i="1" s="1"/>
  <c r="J7" i="1"/>
  <c r="N7" i="1" s="1"/>
  <c r="I7" i="1"/>
  <c r="M7" i="1" s="1"/>
  <c r="H7" i="1"/>
  <c r="L7" i="1" s="1"/>
  <c r="G10" i="1"/>
  <c r="K10" i="1" s="1"/>
  <c r="G9" i="1"/>
  <c r="K9" i="1" s="1"/>
  <c r="G5" i="1"/>
  <c r="K5" i="1" s="1"/>
  <c r="G7" i="1"/>
  <c r="K7" i="1" s="1"/>
  <c r="G8" i="1"/>
  <c r="K8" i="1" s="1"/>
  <c r="J4" i="1"/>
  <c r="N4" i="1" s="1"/>
  <c r="I4" i="1"/>
  <c r="M4" i="1" s="1"/>
  <c r="H4" i="1"/>
  <c r="L4" i="1" s="1"/>
  <c r="G4" i="1"/>
</calcChain>
</file>

<file path=xl/sharedStrings.xml><?xml version="1.0" encoding="utf-8"?>
<sst xmlns="http://schemas.openxmlformats.org/spreadsheetml/2006/main" count="64" uniqueCount="21">
  <si>
    <t>Nave</t>
  </si>
  <si>
    <t>Death Star</t>
  </si>
  <si>
    <t>Dreadnought Super Star Destroyer</t>
  </si>
  <si>
    <t>Star Destroyer</t>
  </si>
  <si>
    <t>Corellian Corvette</t>
  </si>
  <si>
    <t>Corellian Freighter</t>
  </si>
  <si>
    <t>Corellian Hammerhead Corvette</t>
  </si>
  <si>
    <t>Costo en créditos</t>
  </si>
  <si>
    <t>Fuente</t>
  </si>
  <si>
    <t>link</t>
  </si>
  <si>
    <t>Mon Calamari Star Cruiser</t>
  </si>
  <si>
    <t>Depreciación Anual</t>
  </si>
  <si>
    <t>Este producto ya no es asegurable</t>
  </si>
  <si>
    <t>Monto que quiere asegurar</t>
  </si>
  <si>
    <t>Seguro bronce</t>
  </si>
  <si>
    <t>Seguro plata</t>
  </si>
  <si>
    <t>Seguro oro</t>
  </si>
  <si>
    <t>Seguro platino</t>
  </si>
  <si>
    <t>Años de aseguro</t>
  </si>
  <si>
    <t>Antigüedad</t>
  </si>
  <si>
    <t>Prima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</si>
</sst>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C0A]\ 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9" fontId="2" fillId="0" borderId="1" xfId="0" applyNumberFormat="1" applyFont="1" applyBorder="1"/>
    <xf numFmtId="164" fontId="0" fillId="0" borderId="1" xfId="0" applyNumberFormat="1" applyBorder="1"/>
    <xf numFmtId="0" fontId="3" fillId="0" borderId="1" xfId="1" applyBorder="1"/>
    <xf numFmtId="9" fontId="0" fillId="0" borderId="1" xfId="0" applyNumberFormat="1" applyBorder="1"/>
    <xf numFmtId="1" fontId="0" fillId="0" borderId="1" xfId="0" applyNumberFormat="1" applyBorder="1"/>
    <xf numFmtId="0" fontId="0" fillId="0" borderId="0" xfId="0" applyBorder="1"/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rwars.fandom.com/wiki/Executor" TargetMode="External"/><Relationship Id="rId13" Type="http://schemas.openxmlformats.org/officeDocument/2006/relationships/hyperlink" Target="https://starwars.fandom.com/wiki/YT-1300_light_freighter/Legends" TargetMode="External"/><Relationship Id="rId3" Type="http://schemas.openxmlformats.org/officeDocument/2006/relationships/hyperlink" Target="https://starwars.fandom.com/wiki/MC75_Star_Cruiser" TargetMode="External"/><Relationship Id="rId7" Type="http://schemas.openxmlformats.org/officeDocument/2006/relationships/hyperlink" Target="https://starwars.fandom.com/wiki/DS-1_Death_Star_Mobile_Battle_Station" TargetMode="External"/><Relationship Id="rId12" Type="http://schemas.openxmlformats.org/officeDocument/2006/relationships/hyperlink" Target="https://starwars.fandom.com/wiki/Sphyrna-class_Hammerhead_corvette" TargetMode="External"/><Relationship Id="rId2" Type="http://schemas.openxmlformats.org/officeDocument/2006/relationships/hyperlink" Target="https://starwars.fandom.com/wiki/Imperial_I-class_Star_Destroyer/Legends" TargetMode="External"/><Relationship Id="rId1" Type="http://schemas.openxmlformats.org/officeDocument/2006/relationships/hyperlink" Target="https://starwars.fandom.com/wiki/Executor" TargetMode="External"/><Relationship Id="rId6" Type="http://schemas.openxmlformats.org/officeDocument/2006/relationships/hyperlink" Target="https://starwars.fandom.com/wiki/YT-1300_light_freighter/Legends" TargetMode="External"/><Relationship Id="rId11" Type="http://schemas.openxmlformats.org/officeDocument/2006/relationships/hyperlink" Target="https://starwars.fandom.com/wiki/CR90_corvette/Legends" TargetMode="External"/><Relationship Id="rId5" Type="http://schemas.openxmlformats.org/officeDocument/2006/relationships/hyperlink" Target="https://starwars.fandom.com/wiki/Sphyrna-class_Hammerhead_corvette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starwars.fandom.com/wiki/MC75_Star_Cruiser" TargetMode="External"/><Relationship Id="rId4" Type="http://schemas.openxmlformats.org/officeDocument/2006/relationships/hyperlink" Target="https://starwars.fandom.com/wiki/CR90_corvette/Legends" TargetMode="External"/><Relationship Id="rId9" Type="http://schemas.openxmlformats.org/officeDocument/2006/relationships/hyperlink" Target="https://starwars.fandom.com/wiki/Imperial_I-class_Star_Destroyer/Legends" TargetMode="External"/><Relationship Id="rId14" Type="http://schemas.openxmlformats.org/officeDocument/2006/relationships/hyperlink" Target="https://starwars.fandom.com/wiki/DS-1_Death_Star_Mobile_Battle_S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G4" sqref="G4"/>
    </sheetView>
  </sheetViews>
  <sheetFormatPr baseColWidth="10" defaultRowHeight="15" x14ac:dyDescent="0.25"/>
  <cols>
    <col min="1" max="1" width="31.7109375" bestFit="1" customWidth="1"/>
    <col min="2" max="2" width="20.42578125" bestFit="1" customWidth="1"/>
    <col min="4" max="4" width="18.28515625" bestFit="1" customWidth="1"/>
    <col min="5" max="5" width="18.28515625" customWidth="1"/>
    <col min="6" max="6" width="11.28515625" bestFit="1" customWidth="1"/>
    <col min="7" max="14" width="18.85546875" bestFit="1" customWidth="1"/>
  </cols>
  <sheetData>
    <row r="1" spans="1:14" x14ac:dyDescent="0.25">
      <c r="A1" s="9"/>
      <c r="B1" s="9"/>
      <c r="C1" s="9"/>
      <c r="D1" s="9"/>
      <c r="E1" s="9"/>
      <c r="F1" s="9"/>
      <c r="G1" s="11" t="s">
        <v>13</v>
      </c>
      <c r="H1" s="11"/>
      <c r="I1" s="11"/>
      <c r="J1" s="11"/>
      <c r="K1" s="11" t="s">
        <v>20</v>
      </c>
      <c r="L1" s="11"/>
      <c r="M1" s="11"/>
      <c r="N1" s="11"/>
    </row>
    <row r="2" spans="1:14" x14ac:dyDescent="0.25">
      <c r="A2" s="9"/>
      <c r="B2" s="9"/>
      <c r="C2" s="9"/>
      <c r="D2" s="9"/>
      <c r="E2" s="9"/>
      <c r="F2" s="9"/>
      <c r="G2" s="3" t="s">
        <v>14</v>
      </c>
      <c r="H2" s="3" t="s">
        <v>15</v>
      </c>
      <c r="I2" s="3" t="s">
        <v>16</v>
      </c>
      <c r="J2" s="3" t="s">
        <v>17</v>
      </c>
      <c r="K2" s="3" t="s">
        <v>14</v>
      </c>
      <c r="L2" s="3" t="s">
        <v>15</v>
      </c>
      <c r="M2" s="3" t="s">
        <v>16</v>
      </c>
      <c r="N2" s="3" t="s">
        <v>17</v>
      </c>
    </row>
    <row r="3" spans="1:14" s="1" customFormat="1" x14ac:dyDescent="0.25">
      <c r="A3" s="3" t="s">
        <v>0</v>
      </c>
      <c r="B3" s="3" t="s">
        <v>7</v>
      </c>
      <c r="C3" s="3" t="s">
        <v>8</v>
      </c>
      <c r="D3" s="3" t="s">
        <v>11</v>
      </c>
      <c r="E3" s="3" t="s">
        <v>18</v>
      </c>
      <c r="F3" s="3" t="s">
        <v>19</v>
      </c>
      <c r="G3" s="4">
        <v>0.5</v>
      </c>
      <c r="H3" s="4">
        <v>0.65</v>
      </c>
      <c r="I3" s="4">
        <v>0.85</v>
      </c>
      <c r="J3" s="4">
        <v>1</v>
      </c>
      <c r="K3" s="4">
        <v>0.5</v>
      </c>
      <c r="L3" s="4">
        <v>0.65</v>
      </c>
      <c r="M3" s="4">
        <v>0.85</v>
      </c>
      <c r="N3" s="4">
        <v>1</v>
      </c>
    </row>
    <row r="4" spans="1:14" x14ac:dyDescent="0.25">
      <c r="A4" s="2" t="s">
        <v>3</v>
      </c>
      <c r="B4" s="5">
        <v>150000000</v>
      </c>
      <c r="C4" s="6" t="s">
        <v>9</v>
      </c>
      <c r="D4" s="7">
        <v>0.1</v>
      </c>
      <c r="E4" s="8">
        <f>100/10</f>
        <v>10</v>
      </c>
      <c r="F4" s="8"/>
      <c r="G4" s="5">
        <f>($B$4-($B$4*$D$4*$F$4))*G3</f>
        <v>75000000</v>
      </c>
      <c r="H4" s="5">
        <f t="shared" ref="H4:J4" si="0">($B$4-($B$4*$D$4*$F$4))*H3</f>
        <v>97500000</v>
      </c>
      <c r="I4" s="5">
        <f t="shared" si="0"/>
        <v>127500000</v>
      </c>
      <c r="J4" s="5">
        <f t="shared" si="0"/>
        <v>150000000</v>
      </c>
      <c r="K4" s="5">
        <f>(G4/E4)*(G3/E4)</f>
        <v>375000</v>
      </c>
      <c r="L4" s="5">
        <f t="shared" ref="L4:N4" si="1">(H4/$E$4)*(H3/$E$4)</f>
        <v>633750</v>
      </c>
      <c r="M4" s="5">
        <f t="shared" si="1"/>
        <v>1083750</v>
      </c>
      <c r="N4" s="5">
        <f t="shared" si="1"/>
        <v>1500000</v>
      </c>
    </row>
    <row r="5" spans="1:14" x14ac:dyDescent="0.25">
      <c r="A5" s="2" t="s">
        <v>2</v>
      </c>
      <c r="B5" s="5">
        <v>325000000000</v>
      </c>
      <c r="C5" s="6" t="s">
        <v>9</v>
      </c>
      <c r="D5" s="7">
        <v>0.1</v>
      </c>
      <c r="E5" s="8">
        <f t="shared" ref="E5:E10" si="2">100/10</f>
        <v>10</v>
      </c>
      <c r="F5" s="8"/>
      <c r="G5" s="5">
        <f>($B$5-($B$5*$D$5*$F$5))*G3</f>
        <v>162500000000</v>
      </c>
      <c r="H5" s="5">
        <f t="shared" ref="H5:J5" si="3">($B$5-($B$5*$D$5*$F$5))*H3</f>
        <v>211250000000</v>
      </c>
      <c r="I5" s="5">
        <f t="shared" si="3"/>
        <v>276250000000</v>
      </c>
      <c r="J5" s="5">
        <f t="shared" si="3"/>
        <v>325000000000</v>
      </c>
      <c r="K5" s="5">
        <f>(G5/$E$5)*(G3/$E$5)</f>
        <v>812500000</v>
      </c>
      <c r="L5" s="5">
        <f t="shared" ref="L5:N5" si="4">(H5/$E$5)*(H3/$E$5)</f>
        <v>1373125000</v>
      </c>
      <c r="M5" s="5">
        <f t="shared" si="4"/>
        <v>2348125000</v>
      </c>
      <c r="N5" s="5">
        <f t="shared" si="4"/>
        <v>3250000000</v>
      </c>
    </row>
    <row r="6" spans="1:14" x14ac:dyDescent="0.25">
      <c r="A6" s="2" t="s">
        <v>1</v>
      </c>
      <c r="B6" s="5">
        <v>1000000000000</v>
      </c>
      <c r="C6" s="6" t="s">
        <v>9</v>
      </c>
      <c r="D6" s="7">
        <v>0.1</v>
      </c>
      <c r="E6" s="8">
        <f t="shared" si="2"/>
        <v>10</v>
      </c>
      <c r="F6" s="8"/>
      <c r="G6" s="12" t="s">
        <v>12</v>
      </c>
      <c r="H6" s="12"/>
      <c r="I6" s="12"/>
      <c r="J6" s="12"/>
      <c r="K6" s="12" t="s">
        <v>12</v>
      </c>
      <c r="L6" s="12"/>
      <c r="M6" s="12"/>
      <c r="N6" s="12"/>
    </row>
    <row r="7" spans="1:14" x14ac:dyDescent="0.25">
      <c r="A7" s="2" t="s">
        <v>10</v>
      </c>
      <c r="B7" s="5">
        <v>88000000</v>
      </c>
      <c r="C7" s="6" t="s">
        <v>9</v>
      </c>
      <c r="D7" s="7">
        <v>0.1</v>
      </c>
      <c r="E7" s="8">
        <f t="shared" si="2"/>
        <v>10</v>
      </c>
      <c r="F7" s="8"/>
      <c r="G7" s="5">
        <f>($B$7-($B$7*$D$7*$F$7))*G3</f>
        <v>44000000</v>
      </c>
      <c r="H7" s="5">
        <f t="shared" ref="H7:J7" si="5">($B$7-($B$7*$D$7*$F$7))*H3</f>
        <v>57200000</v>
      </c>
      <c r="I7" s="5">
        <f t="shared" si="5"/>
        <v>74800000</v>
      </c>
      <c r="J7" s="5">
        <f t="shared" si="5"/>
        <v>88000000</v>
      </c>
      <c r="K7" s="5">
        <f>(G7/$E$7)*(G3/$E$7)</f>
        <v>220000</v>
      </c>
      <c r="L7" s="5">
        <f t="shared" ref="L7:N7" si="6">(H7/$E$7)*(H3/$E$7)</f>
        <v>371800</v>
      </c>
      <c r="M7" s="5">
        <f t="shared" si="6"/>
        <v>635800</v>
      </c>
      <c r="N7" s="5">
        <f t="shared" si="6"/>
        <v>880000</v>
      </c>
    </row>
    <row r="8" spans="1:14" x14ac:dyDescent="0.25">
      <c r="A8" s="2" t="s">
        <v>4</v>
      </c>
      <c r="B8" s="5">
        <v>3500000</v>
      </c>
      <c r="C8" s="6" t="s">
        <v>9</v>
      </c>
      <c r="D8" s="7">
        <v>0.1</v>
      </c>
      <c r="E8" s="8">
        <f t="shared" si="2"/>
        <v>10</v>
      </c>
      <c r="F8" s="8"/>
      <c r="G8" s="5">
        <f>($B$8-($B$8*$D$8*$F$8))*G3</f>
        <v>1750000</v>
      </c>
      <c r="H8" s="5">
        <f t="shared" ref="H8:J8" si="7">($B$8-($B$8*$D$8*$F$8))*H3</f>
        <v>2275000</v>
      </c>
      <c r="I8" s="5">
        <f t="shared" si="7"/>
        <v>2975000</v>
      </c>
      <c r="J8" s="5">
        <f t="shared" si="7"/>
        <v>3500000</v>
      </c>
      <c r="K8" s="5">
        <f>(G8/$E$8)*(G3/$E$8)</f>
        <v>8750</v>
      </c>
      <c r="L8" s="5">
        <f t="shared" ref="L8:N8" si="8">(H8/$E$8)*(H3/$E$8)</f>
        <v>14787.5</v>
      </c>
      <c r="M8" s="5">
        <f t="shared" si="8"/>
        <v>25287.499999999996</v>
      </c>
      <c r="N8" s="5">
        <f t="shared" si="8"/>
        <v>35000</v>
      </c>
    </row>
    <row r="9" spans="1:14" x14ac:dyDescent="0.25">
      <c r="A9" s="2" t="s">
        <v>6</v>
      </c>
      <c r="B9" s="5">
        <v>1500000</v>
      </c>
      <c r="C9" s="6" t="s">
        <v>9</v>
      </c>
      <c r="D9" s="7">
        <v>0.1</v>
      </c>
      <c r="E9" s="8">
        <f t="shared" si="2"/>
        <v>10</v>
      </c>
      <c r="F9" s="8"/>
      <c r="G9" s="5">
        <f>($B$9-($B$9*$D$9*$F$9))*G3</f>
        <v>750000</v>
      </c>
      <c r="H9" s="5">
        <f t="shared" ref="H9:J9" si="9">($B$9-($B$9*$D$9*$F$9))*H3</f>
        <v>975000</v>
      </c>
      <c r="I9" s="5">
        <f t="shared" si="9"/>
        <v>1275000</v>
      </c>
      <c r="J9" s="5">
        <f t="shared" si="9"/>
        <v>1500000</v>
      </c>
      <c r="K9" s="5">
        <f>(G9/$E$9)*(G3/$E$9)</f>
        <v>3750</v>
      </c>
      <c r="L9" s="5">
        <f t="shared" ref="L9:N9" si="10">(H9/$E$9)*(H3/$E$9)</f>
        <v>6337.5</v>
      </c>
      <c r="M9" s="5">
        <f t="shared" si="10"/>
        <v>10837.499999999998</v>
      </c>
      <c r="N9" s="5">
        <f t="shared" si="10"/>
        <v>15000</v>
      </c>
    </row>
    <row r="10" spans="1:14" x14ac:dyDescent="0.25">
      <c r="A10" s="2" t="s">
        <v>5</v>
      </c>
      <c r="B10" s="5">
        <v>100000</v>
      </c>
      <c r="C10" s="6" t="s">
        <v>9</v>
      </c>
      <c r="D10" s="7">
        <v>0.1</v>
      </c>
      <c r="E10" s="8">
        <f t="shared" si="2"/>
        <v>10</v>
      </c>
      <c r="F10" s="8"/>
      <c r="G10" s="5">
        <f>($B$10-($B$10*$D$10*$F$10))*G3</f>
        <v>50000</v>
      </c>
      <c r="H10" s="5">
        <f t="shared" ref="H10:J10" si="11">($B$10-($B$10*$D$10*$F$10))*H3</f>
        <v>65000</v>
      </c>
      <c r="I10" s="5">
        <f t="shared" si="11"/>
        <v>85000</v>
      </c>
      <c r="J10" s="5">
        <f t="shared" si="11"/>
        <v>100000</v>
      </c>
      <c r="K10" s="5">
        <f>(G10/$E$10)*(G3/$E$10)</f>
        <v>250</v>
      </c>
      <c r="L10" s="5">
        <f t="shared" ref="L10:N10" si="12">(H10/$E$10)*(H3/$E$10)</f>
        <v>422.5</v>
      </c>
      <c r="M10" s="5">
        <f t="shared" si="12"/>
        <v>722.49999999999989</v>
      </c>
      <c r="N10" s="5">
        <f t="shared" si="12"/>
        <v>1000</v>
      </c>
    </row>
    <row r="12" spans="1:14" x14ac:dyDescent="0.25">
      <c r="A12" s="9"/>
      <c r="B12" s="9"/>
      <c r="C12" s="9"/>
      <c r="D12" s="9"/>
      <c r="E12" s="9"/>
      <c r="F12" s="9"/>
      <c r="G12" s="13" t="s">
        <v>13</v>
      </c>
      <c r="H12" s="14"/>
      <c r="I12" s="14"/>
      <c r="J12" s="15"/>
      <c r="K12" s="13" t="s">
        <v>20</v>
      </c>
      <c r="L12" s="14"/>
      <c r="M12" s="14"/>
      <c r="N12" s="15"/>
    </row>
    <row r="13" spans="1:14" x14ac:dyDescent="0.25">
      <c r="A13" s="9"/>
      <c r="B13" s="9"/>
      <c r="C13" s="9"/>
      <c r="D13" s="9"/>
      <c r="E13" s="9"/>
      <c r="F13" s="9"/>
      <c r="G13" s="3" t="s">
        <v>14</v>
      </c>
      <c r="H13" s="3" t="s">
        <v>15</v>
      </c>
      <c r="I13" s="3" t="s">
        <v>16</v>
      </c>
      <c r="J13" s="3" t="s">
        <v>17</v>
      </c>
      <c r="K13" s="3" t="s">
        <v>14</v>
      </c>
      <c r="L13" s="3" t="s">
        <v>15</v>
      </c>
      <c r="M13" s="3" t="s">
        <v>16</v>
      </c>
      <c r="N13" s="3" t="s">
        <v>17</v>
      </c>
    </row>
    <row r="14" spans="1:14" x14ac:dyDescent="0.25">
      <c r="A14" s="3" t="s">
        <v>0</v>
      </c>
      <c r="B14" s="3" t="s">
        <v>7</v>
      </c>
      <c r="C14" s="3" t="s">
        <v>8</v>
      </c>
      <c r="D14" s="3" t="s">
        <v>11</v>
      </c>
      <c r="E14" s="3" t="s">
        <v>18</v>
      </c>
      <c r="F14" s="3" t="s">
        <v>19</v>
      </c>
      <c r="G14" s="4">
        <v>0.5</v>
      </c>
      <c r="H14" s="4">
        <v>0.65</v>
      </c>
      <c r="I14" s="4">
        <v>0.85</v>
      </c>
      <c r="J14" s="4">
        <v>1</v>
      </c>
      <c r="K14" s="4">
        <v>0.5</v>
      </c>
      <c r="L14" s="4">
        <v>0.65</v>
      </c>
      <c r="M14" s="4">
        <v>0.85</v>
      </c>
      <c r="N14" s="4">
        <v>1</v>
      </c>
    </row>
    <row r="15" spans="1:14" x14ac:dyDescent="0.25">
      <c r="A15" s="2" t="s">
        <v>3</v>
      </c>
      <c r="B15" s="5">
        <v>150000000</v>
      </c>
      <c r="C15" s="6" t="s">
        <v>9</v>
      </c>
      <c r="D15" s="7">
        <v>0.13</v>
      </c>
      <c r="E15" s="10">
        <f>100/13</f>
        <v>7.6923076923076925</v>
      </c>
      <c r="F15" s="8"/>
      <c r="G15" s="5">
        <f>($B$4-($B$4*$D$4*$F$4))*G14</f>
        <v>75000000</v>
      </c>
      <c r="H15" s="5">
        <f t="shared" ref="H15:J15" si="13">($B$4-($B$4*$D$4*$F$4))*H14</f>
        <v>97500000</v>
      </c>
      <c r="I15" s="5">
        <f t="shared" si="13"/>
        <v>127500000</v>
      </c>
      <c r="J15" s="5">
        <f t="shared" si="13"/>
        <v>150000000</v>
      </c>
      <c r="K15" s="5">
        <f>(G15/$E$4)*(G14/$E$4)</f>
        <v>375000</v>
      </c>
      <c r="L15" s="5">
        <f t="shared" ref="L15" si="14">(H15/$E$4)*(H14/$E$4)</f>
        <v>633750</v>
      </c>
      <c r="M15" s="5">
        <f t="shared" ref="M15" si="15">(I15/$E$4)*(I14/$E$4)</f>
        <v>1083750</v>
      </c>
      <c r="N15" s="5">
        <f t="shared" ref="N15" si="16">(J15/$E$4)*(J14/$E$4)</f>
        <v>1500000</v>
      </c>
    </row>
    <row r="16" spans="1:14" x14ac:dyDescent="0.25">
      <c r="A16" s="2" t="s">
        <v>2</v>
      </c>
      <c r="B16" s="5">
        <v>325000000000</v>
      </c>
      <c r="C16" s="6" t="s">
        <v>9</v>
      </c>
      <c r="D16" s="7">
        <v>0.15</v>
      </c>
      <c r="E16" s="10">
        <f>100/15</f>
        <v>6.666666666666667</v>
      </c>
      <c r="F16" s="7"/>
      <c r="G16" s="5">
        <f>($B$5-($B$5*$D$5*$F$5))*G14</f>
        <v>162500000000</v>
      </c>
      <c r="H16" s="5">
        <f t="shared" ref="H16:J16" si="17">($B$5-($B$5*$D$5*$F$5))*H14</f>
        <v>211250000000</v>
      </c>
      <c r="I16" s="5">
        <f t="shared" si="17"/>
        <v>276250000000</v>
      </c>
      <c r="J16" s="5">
        <f t="shared" si="17"/>
        <v>325000000000</v>
      </c>
      <c r="K16" s="5">
        <f>(G16/$E$5)*(G14/$E$5)</f>
        <v>812500000</v>
      </c>
      <c r="L16" s="5">
        <f t="shared" ref="L16" si="18">(H16/$E$5)*(H14/$E$5)</f>
        <v>1373125000</v>
      </c>
      <c r="M16" s="5">
        <f t="shared" ref="M16" si="19">(I16/$E$5)*(I14/$E$5)</f>
        <v>2348125000</v>
      </c>
      <c r="N16" s="5">
        <f t="shared" ref="N16" si="20">(J16/$E$5)*(J14/$E$5)</f>
        <v>3250000000</v>
      </c>
    </row>
    <row r="17" spans="1:14" x14ac:dyDescent="0.25">
      <c r="A17" s="2" t="s">
        <v>1</v>
      </c>
      <c r="B17" s="5">
        <v>1000000000000</v>
      </c>
      <c r="C17" s="6" t="s">
        <v>9</v>
      </c>
      <c r="D17" s="7">
        <v>0.2</v>
      </c>
      <c r="E17" s="10">
        <f>100/20</f>
        <v>5</v>
      </c>
      <c r="F17" s="7"/>
      <c r="G17" s="16" t="s">
        <v>12</v>
      </c>
      <c r="H17" s="17"/>
      <c r="I17" s="17"/>
      <c r="J17" s="18"/>
      <c r="K17" s="16" t="s">
        <v>12</v>
      </c>
      <c r="L17" s="17"/>
      <c r="M17" s="17"/>
      <c r="N17" s="18"/>
    </row>
    <row r="18" spans="1:14" x14ac:dyDescent="0.25">
      <c r="A18" s="2" t="s">
        <v>10</v>
      </c>
      <c r="B18" s="5">
        <v>88000000</v>
      </c>
      <c r="C18" s="6" t="s">
        <v>9</v>
      </c>
      <c r="D18" s="7">
        <v>0.11</v>
      </c>
      <c r="E18" s="10">
        <f>100/11</f>
        <v>9.0909090909090917</v>
      </c>
      <c r="F18" s="7"/>
      <c r="G18" s="5">
        <f>($B$7-($B$7*$D$7*$F$7))*G14</f>
        <v>44000000</v>
      </c>
      <c r="H18" s="5">
        <f t="shared" ref="H18:J18" si="21">($B$7-($B$7*$D$7*$F$7))*H14</f>
        <v>57200000</v>
      </c>
      <c r="I18" s="5">
        <f t="shared" si="21"/>
        <v>74800000</v>
      </c>
      <c r="J18" s="5">
        <f t="shared" si="21"/>
        <v>88000000</v>
      </c>
      <c r="K18" s="5">
        <f>(G18/$E$7)*(G14/$E$7)</f>
        <v>220000</v>
      </c>
      <c r="L18" s="5">
        <f t="shared" ref="L18" si="22">(H18/$E$7)*(H14/$E$7)</f>
        <v>371800</v>
      </c>
      <c r="M18" s="5">
        <f t="shared" ref="M18" si="23">(I18/$E$7)*(I14/$E$7)</f>
        <v>635800</v>
      </c>
      <c r="N18" s="5">
        <f t="shared" ref="N18" si="24">(J18/$E$7)*(J14/$E$7)</f>
        <v>880000</v>
      </c>
    </row>
    <row r="19" spans="1:14" x14ac:dyDescent="0.25">
      <c r="A19" s="2" t="s">
        <v>4</v>
      </c>
      <c r="B19" s="5">
        <v>3500000</v>
      </c>
      <c r="C19" s="6" t="s">
        <v>9</v>
      </c>
      <c r="D19" s="7">
        <v>0.09</v>
      </c>
      <c r="E19" s="10">
        <f>100/9</f>
        <v>11.111111111111111</v>
      </c>
      <c r="F19" s="7"/>
      <c r="G19" s="5">
        <f>($B$8-($B$8*$D$8*$F$8))*G14</f>
        <v>1750000</v>
      </c>
      <c r="H19" s="5">
        <f t="shared" ref="H19:J19" si="25">($B$8-($B$8*$D$8*$F$8))*H14</f>
        <v>2275000</v>
      </c>
      <c r="I19" s="5">
        <f t="shared" si="25"/>
        <v>2975000</v>
      </c>
      <c r="J19" s="5">
        <f t="shared" si="25"/>
        <v>3500000</v>
      </c>
      <c r="K19" s="5">
        <f>(G19/$E$8)*(G14/$E$8)</f>
        <v>8750</v>
      </c>
      <c r="L19" s="5">
        <f t="shared" ref="L19" si="26">(H19/$E$8)*(H14/$E$8)</f>
        <v>14787.5</v>
      </c>
      <c r="M19" s="5">
        <f t="shared" ref="M19" si="27">(I19/$E$8)*(I14/$E$8)</f>
        <v>25287.499999999996</v>
      </c>
      <c r="N19" s="5">
        <f t="shared" ref="N19" si="28">(J19/$E$8)*(J14/$E$8)</f>
        <v>35000</v>
      </c>
    </row>
    <row r="20" spans="1:14" x14ac:dyDescent="0.25">
      <c r="A20" s="2" t="s">
        <v>6</v>
      </c>
      <c r="B20" s="5">
        <v>1500000</v>
      </c>
      <c r="C20" s="6" t="s">
        <v>9</v>
      </c>
      <c r="D20" s="7">
        <v>0.08</v>
      </c>
      <c r="E20" s="10">
        <f>100/8</f>
        <v>12.5</v>
      </c>
      <c r="F20" s="7"/>
      <c r="G20" s="5">
        <f>($B$9-($B$9*$D$9*$F$9))*G14</f>
        <v>750000</v>
      </c>
      <c r="H20" s="5">
        <f t="shared" ref="H20:J20" si="29">($B$9-($B$9*$D$9*$F$9))*H14</f>
        <v>975000</v>
      </c>
      <c r="I20" s="5">
        <f t="shared" si="29"/>
        <v>1275000</v>
      </c>
      <c r="J20" s="5">
        <f t="shared" si="29"/>
        <v>1500000</v>
      </c>
      <c r="K20" s="5">
        <f>(G20/$E$9)*(G14/$E$9)</f>
        <v>3750</v>
      </c>
      <c r="L20" s="5">
        <f t="shared" ref="L20" si="30">(H20/$E$9)*(H14/$E$9)</f>
        <v>6337.5</v>
      </c>
      <c r="M20" s="5">
        <f t="shared" ref="M20" si="31">(I20/$E$9)*(I14/$E$9)</f>
        <v>10837.499999999998</v>
      </c>
      <c r="N20" s="5">
        <f t="shared" ref="N20" si="32">(J20/$E$9)*(J14/$E$9)</f>
        <v>15000</v>
      </c>
    </row>
    <row r="21" spans="1:14" x14ac:dyDescent="0.25">
      <c r="A21" s="2" t="s">
        <v>5</v>
      </c>
      <c r="B21" s="5">
        <v>100000</v>
      </c>
      <c r="C21" s="6" t="s">
        <v>9</v>
      </c>
      <c r="D21" s="7">
        <v>0.05</v>
      </c>
      <c r="E21" s="10">
        <f>100/5</f>
        <v>20</v>
      </c>
      <c r="F21" s="7"/>
      <c r="G21" s="5">
        <f>($B$10-($B$10*$D$10*$F$10))*G14</f>
        <v>50000</v>
      </c>
      <c r="H21" s="5">
        <f t="shared" ref="H21:J21" si="33">($B$10-($B$10*$D$10*$F$10))*H14</f>
        <v>65000</v>
      </c>
      <c r="I21" s="5">
        <f t="shared" si="33"/>
        <v>85000</v>
      </c>
      <c r="J21" s="5">
        <f t="shared" si="33"/>
        <v>100000</v>
      </c>
      <c r="K21" s="5">
        <f>(G21/$E$10)*(G14/$E$10)</f>
        <v>250</v>
      </c>
      <c r="L21" s="5">
        <f t="shared" ref="L21" si="34">(H21/$E$10)*(H14/$E$10)</f>
        <v>422.5</v>
      </c>
      <c r="M21" s="5">
        <f t="shared" ref="M21" si="35">(I21/$E$10)*(I14/$E$10)</f>
        <v>722.49999999999989</v>
      </c>
      <c r="N21" s="5">
        <f t="shared" ref="N21" si="36">(J21/$E$10)*(J14/$E$10)</f>
        <v>1000</v>
      </c>
    </row>
  </sheetData>
  <mergeCells count="8">
    <mergeCell ref="G17:J17"/>
    <mergeCell ref="K17:N17"/>
    <mergeCell ref="G1:J1"/>
    <mergeCell ref="G6:J6"/>
    <mergeCell ref="K1:N1"/>
    <mergeCell ref="K6:N6"/>
    <mergeCell ref="G12:J12"/>
    <mergeCell ref="K12:N12"/>
  </mergeCells>
  <hyperlinks>
    <hyperlink ref="C5" r:id="rId1"/>
    <hyperlink ref="C4" r:id="rId2"/>
    <hyperlink ref="C7" r:id="rId3"/>
    <hyperlink ref="C8" r:id="rId4"/>
    <hyperlink ref="C9" r:id="rId5"/>
    <hyperlink ref="C10" r:id="rId6"/>
    <hyperlink ref="C6" r:id="rId7"/>
    <hyperlink ref="C16" r:id="rId8"/>
    <hyperlink ref="C15" r:id="rId9"/>
    <hyperlink ref="C18" r:id="rId10"/>
    <hyperlink ref="C19" r:id="rId11"/>
    <hyperlink ref="C20" r:id="rId12"/>
    <hyperlink ref="C21" r:id="rId13"/>
    <hyperlink ref="C17" r:id="rId14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</cp:lastModifiedBy>
  <dcterms:created xsi:type="dcterms:W3CDTF">2021-01-21T19:54:45Z</dcterms:created>
  <dcterms:modified xsi:type="dcterms:W3CDTF">2021-01-23T13:52:01Z</dcterms:modified>
</cp:coreProperties>
</file>