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wnloads\"/>
    </mc:Choice>
  </mc:AlternateContent>
  <xr:revisionPtr revIDLastSave="0" documentId="13_ncr:1_{E166EFBC-A033-4FD8-A292-D13D792D6EA8}" xr6:coauthVersionLast="45" xr6:coauthVersionMax="45" xr10:uidLastSave="{00000000-0000-0000-0000-000000000000}"/>
  <bookViews>
    <workbookView xWindow="-120" yWindow="-120" windowWidth="20730" windowHeight="11760" activeTab="4" xr2:uid="{13AFC746-813C-4BC6-9709-7754C365521E}"/>
  </bookViews>
  <sheets>
    <sheet name="Hoja1" sheetId="1" r:id="rId1"/>
    <sheet name="Hoja4" sheetId="4" r:id="rId2"/>
    <sheet name="Hoja2" sheetId="2" r:id="rId3"/>
    <sheet name="Hoja5" sheetId="5" r:id="rId4"/>
    <sheet name="Hoja3" sheetId="3" r:id="rId5"/>
  </sheets>
  <definedNames>
    <definedName name="_xlcn.WorksheetConnection_ALUMNOS.xlsxTabla4" hidden="1">Tabla4[]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4" name="Tabla4" connection="WorksheetConnection_ALUMNOS.xlsx!Tabla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5" i="4" l="1"/>
  <c r="F28" i="4"/>
  <c r="F27" i="4"/>
  <c r="F26" i="4"/>
  <c r="F25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5" i="2"/>
  <c r="F4" i="2"/>
  <c r="F3" i="2"/>
  <c r="F2" i="2"/>
  <c r="D2" i="2"/>
  <c r="E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1" i="2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" i="2"/>
  <c r="N11" i="1" l="1"/>
  <c r="N12" i="1"/>
  <c r="M2" i="1"/>
  <c r="P2" i="1"/>
  <c r="J5" i="1"/>
  <c r="L5" i="1"/>
  <c r="N5" i="1"/>
  <c r="J1" i="1"/>
  <c r="G2" i="1"/>
  <c r="G3" i="1"/>
  <c r="G4" i="1"/>
  <c r="P5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R2" i="2" a="1"/>
  <c r="R3" i="2" l="1"/>
  <c r="R5" i="2"/>
  <c r="R2" i="2"/>
  <c r="R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48C6C-8BF6-4647-A507-4EC0268AE967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A70A9F9-6D60-4FA0-905B-BDC8BD4A1A25}" name="WorksheetConnection_ALUMNOS.xlsx!Tabla4" type="102" refreshedVersion="6" minRefreshableVersion="5">
    <extLst>
      <ext xmlns:x15="http://schemas.microsoft.com/office/spreadsheetml/2010/11/main" uri="{DE250136-89BD-433C-8126-D09CA5730AF9}">
        <x15:connection id="Tabla4">
          <x15:rangePr sourceName="_xlcn.WorksheetConnection_ALUMNOS.xlsxTabla4"/>
        </x15:connection>
      </ext>
    </extLst>
  </connection>
</connections>
</file>

<file path=xl/sharedStrings.xml><?xml version="1.0" encoding="utf-8"?>
<sst xmlns="http://schemas.openxmlformats.org/spreadsheetml/2006/main" count="311" uniqueCount="74">
  <si>
    <t>Nombre</t>
  </si>
  <si>
    <t>Apellidos</t>
  </si>
  <si>
    <t>Clase</t>
  </si>
  <si>
    <t>Lenguaje</t>
  </si>
  <si>
    <t>Matemáticas</t>
  </si>
  <si>
    <t>Historia</t>
  </si>
  <si>
    <t>Media</t>
  </si>
  <si>
    <t>Txetxu</t>
  </si>
  <si>
    <t>Arazabaleta</t>
  </si>
  <si>
    <t>A</t>
  </si>
  <si>
    <t>Itziar</t>
  </si>
  <si>
    <t>Bengoetxea</t>
  </si>
  <si>
    <t>B</t>
  </si>
  <si>
    <t>Prudencia</t>
  </si>
  <si>
    <t>Gara</t>
  </si>
  <si>
    <t>C</t>
  </si>
  <si>
    <t>Leocadia</t>
  </si>
  <si>
    <t>Garcia</t>
  </si>
  <si>
    <t>Estrellita</t>
  </si>
  <si>
    <t>Gutiérrez</t>
  </si>
  <si>
    <t>Romualdo</t>
  </si>
  <si>
    <t>Godofredo</t>
  </si>
  <si>
    <t>Martineti</t>
  </si>
  <si>
    <t>Sigfrido</t>
  </si>
  <si>
    <t>Martínez</t>
  </si>
  <si>
    <t>Gumersindo</t>
  </si>
  <si>
    <t>Leovigildo</t>
  </si>
  <si>
    <t>Mastuerzo</t>
  </si>
  <si>
    <t>Heladio</t>
  </si>
  <si>
    <t>Parralo</t>
  </si>
  <si>
    <t>Urko</t>
  </si>
  <si>
    <t>Pérez</t>
  </si>
  <si>
    <t>Higinia</t>
  </si>
  <si>
    <t>Teodófilo</t>
  </si>
  <si>
    <t>Peritarpei</t>
  </si>
  <si>
    <t>Macarena</t>
  </si>
  <si>
    <t>Pitu</t>
  </si>
  <si>
    <t>Quintiliano</t>
  </si>
  <si>
    <t>Sánchez</t>
  </si>
  <si>
    <t>Santemesmasses</t>
  </si>
  <si>
    <t>Demetrio</t>
  </si>
  <si>
    <t>Sinforoso</t>
  </si>
  <si>
    <t>Abunciana</t>
  </si>
  <si>
    <t>Torrelles</t>
  </si>
  <si>
    <t>Hug</t>
  </si>
  <si>
    <t>Urdiales</t>
  </si>
  <si>
    <t>Idoia</t>
  </si>
  <si>
    <t>Zumalacarregi</t>
  </si>
  <si>
    <t>Nombre:</t>
  </si>
  <si>
    <t>Apellido:</t>
  </si>
  <si>
    <t>Clase:</t>
  </si>
  <si>
    <t>dale que va dale
todavía estamos bien</t>
  </si>
  <si>
    <t>txetxu arazabaleta</t>
  </si>
  <si>
    <t>itziar bengoetxea</t>
  </si>
  <si>
    <t>prudencia gara</t>
  </si>
  <si>
    <t>leocadia garcia</t>
  </si>
  <si>
    <t>estrellita gutiérrez</t>
  </si>
  <si>
    <t>romualdo gutiérrez</t>
  </si>
  <si>
    <t>godofredo martineti</t>
  </si>
  <si>
    <t>sigfrido martínez</t>
  </si>
  <si>
    <t>gumersindo martínez</t>
  </si>
  <si>
    <t>leovigildo mastuerzo</t>
  </si>
  <si>
    <t>heladio parralo</t>
  </si>
  <si>
    <t>urko pérez</t>
  </si>
  <si>
    <t>higinia pérez</t>
  </si>
  <si>
    <t>teodófilo peritarpei</t>
  </si>
  <si>
    <t>macarena pitu</t>
  </si>
  <si>
    <t>quintiliano sánchez</t>
  </si>
  <si>
    <t>romualdo santemesmasses</t>
  </si>
  <si>
    <t>demetrio sinforoso</t>
  </si>
  <si>
    <t>abunciana torrelles</t>
  </si>
  <si>
    <t>hug urdiales</t>
  </si>
  <si>
    <t>idoia zumalacarregi</t>
  </si>
  <si>
    <t>nombre 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</si>
</sst>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/>
    <xf numFmtId="0" fontId="0" fillId="0" borderId="0" xfId="0" applyAlignment="1"/>
    <xf numFmtId="164" fontId="0" fillId="4" borderId="0" xfId="0" applyNumberFormat="1" applyFont="1" applyFill="1" applyBorder="1" applyAlignment="1" applyProtection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43" fontId="0" fillId="0" borderId="0" xfId="2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0" fillId="6" borderId="4" xfId="0" applyFont="1" applyFill="1" applyBorder="1"/>
    <xf numFmtId="0" fontId="0" fillId="7" borderId="4" xfId="0" applyFont="1" applyFill="1" applyBorder="1"/>
    <xf numFmtId="164" fontId="0" fillId="5" borderId="5" xfId="0" applyNumberFormat="1" applyFont="1" applyFill="1" applyBorder="1"/>
    <xf numFmtId="164" fontId="0" fillId="6" borderId="5" xfId="0" applyNumberFormat="1" applyFont="1" applyFill="1" applyBorder="1"/>
    <xf numFmtId="164" fontId="0" fillId="7" borderId="5" xfId="0" applyNumberFormat="1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0" fillId="0" borderId="0" xfId="0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7FF39-5AD1-4F7C-8E1A-2651BFE649DA}" name="alumnos" displayName="alumnos" ref="A1:G22" totalsRowShown="0">
  <autoFilter ref="A1:G22" xr:uid="{5BA1E18E-409A-47FC-BBD5-513B20AB9F61}"/>
  <tableColumns count="7">
    <tableColumn id="1" xr3:uid="{C526C8D8-1067-40A6-A82F-CFE48979CC9F}" name="Nombre"/>
    <tableColumn id="2" xr3:uid="{6F2967A9-2AAC-4AF3-9337-E71E10304B1D}" name="Apellidos"/>
    <tableColumn id="3" xr3:uid="{CC9ADCCB-8947-4646-B10C-F0F0170D7775}" name="Clase"/>
    <tableColumn id="4" xr3:uid="{8A8F9411-3F26-4EF9-8409-6260A109CB24}" name="Lenguaje"/>
    <tableColumn id="5" xr3:uid="{A9B2AC8B-FFB2-41E0-A05B-31621ADAB92E}" name="Matemáticas"/>
    <tableColumn id="6" xr3:uid="{B8D43466-D778-4D08-AE90-3980DEC6AB83}" name="Historia"/>
    <tableColumn id="7" xr3:uid="{07D0838F-A64E-435F-91C6-8C240EE7F3F4}" name="Media" dataDxfId="16">
      <calculatedColumnFormula>AVERAGE(alumnos[[#This Row],[Lenguaje]:[Historia]])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FF0EBD-6D5F-4AAD-A029-2DD904B0310E}" name="alumnos3" displayName="alumnos3" ref="A1:G22" totalsRowShown="0">
  <autoFilter ref="A1:G22" xr:uid="{8E2153AF-872F-4567-BFD6-E75FD8F6FC06}"/>
  <tableColumns count="7">
    <tableColumn id="1" xr3:uid="{6BD701DE-6B4A-437C-A41D-96FF3BECCAC8}" name="Nombre"/>
    <tableColumn id="2" xr3:uid="{2655CEBC-9C63-4C3B-933B-AE4E004D9FD7}" name="Apellidos"/>
    <tableColumn id="3" xr3:uid="{D281E95C-53B4-452D-966F-6A3419D653D7}" name="Clase"/>
    <tableColumn id="4" xr3:uid="{2D77E338-26A0-49B6-A226-72AE40CAE644}" name="Lenguaje"/>
    <tableColumn id="5" xr3:uid="{0473F2AA-0ED4-4B09-9AA7-4E401BAACE4E}" name="Matemáticas"/>
    <tableColumn id="6" xr3:uid="{C240F464-F039-4596-89E6-D010F11B5D39}" name="Historia"/>
    <tableColumn id="7" xr3:uid="{C1DCDF76-508C-4A97-ABD5-EA53C5FF7F10}" name="Media" dataDxfId="15">
      <calculatedColumnFormula>AVERAGE(alumnos3[[#This Row],[Lenguaje]:[Historia]])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BCE6D0-45C6-423A-9C10-818B823B6E38}" name="Tabla4" displayName="Tabla4" ref="A1:G22" totalsRowShown="0" headerRowDxfId="9" dataDxfId="8" tableBorderDxfId="7">
  <autoFilter ref="A1:G22" xr:uid="{4E8FC714-436C-414B-BE31-722177379576}"/>
  <tableColumns count="7">
    <tableColumn id="1" xr3:uid="{3979DBBC-BC9D-4377-97CB-822D4D431F8B}" name="Nombre" dataDxfId="6"/>
    <tableColumn id="2" xr3:uid="{F3FCB260-2B7F-4781-B41B-DC5CEAAA48E6}" name="Apellidos" dataDxfId="5"/>
    <tableColumn id="3" xr3:uid="{19683C54-88D9-463B-9C0D-FD1114855F1F}" name="Clase" dataDxfId="4"/>
    <tableColumn id="4" xr3:uid="{7F0FAAD9-C6AF-41E7-B6B1-175D526B7642}" name="Lenguaje" dataDxfId="3"/>
    <tableColumn id="5" xr3:uid="{0725E869-8D30-40A9-8EE2-4ADB9A38DD4E}" name="Matemáticas" dataDxfId="2"/>
    <tableColumn id="6" xr3:uid="{07B7B149-0E7D-41EC-9966-3AD2EE41909F}" name="Historia" dataDxfId="1"/>
    <tableColumn id="7" xr3:uid="{7CDC2DA0-4C44-4E7E-9567-F37164F1E79A}" name="Med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6C4C-DD45-44B3-AE07-3F8B785B4662}">
  <dimension ref="A1:P22"/>
  <sheetViews>
    <sheetView workbookViewId="0">
      <pane xSplit="7" topLeftCell="J1" activePane="topRight" state="frozen"/>
      <selection pane="topRight" sqref="A1:G22"/>
    </sheetView>
  </sheetViews>
  <sheetFormatPr baseColWidth="10" defaultRowHeight="15" x14ac:dyDescent="0.25"/>
  <cols>
    <col min="2" max="2" width="11.5703125" customWidth="1"/>
    <col min="5" max="5" width="14.5703125" customWidth="1"/>
    <col min="12" max="12" width="12.42578125" bestFit="1" customWidth="1"/>
    <col min="13" max="13" width="18.140625" bestFit="1" customWidth="1"/>
    <col min="16" max="16" width="17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9" t="str">
        <f>UPPER("libreta de calificaciones")</f>
        <v>LIBRETA DE CALIFICACIONES</v>
      </c>
      <c r="K1" s="29"/>
      <c r="L1" s="29"/>
      <c r="M1" s="29"/>
      <c r="N1" s="29"/>
      <c r="O1" s="29"/>
      <c r="P1" s="29"/>
    </row>
    <row r="2" spans="1:16" x14ac:dyDescent="0.25">
      <c r="A2" t="s">
        <v>7</v>
      </c>
      <c r="B2" t="s">
        <v>8</v>
      </c>
      <c r="C2" t="s">
        <v>9</v>
      </c>
      <c r="D2">
        <v>5</v>
      </c>
      <c r="E2">
        <v>7</v>
      </c>
      <c r="F2">
        <v>9</v>
      </c>
      <c r="G2" s="1">
        <f>AVERAGE(alumnos[[#This Row],[Lenguaje]:[Historia]])</f>
        <v>7</v>
      </c>
      <c r="H2" s="1"/>
      <c r="I2" s="1"/>
      <c r="J2" s="11" t="s">
        <v>48</v>
      </c>
      <c r="K2" s="4" t="s">
        <v>13</v>
      </c>
      <c r="L2" s="5" t="s">
        <v>49</v>
      </c>
      <c r="M2" s="4" t="str">
        <f>IFERROR(VLOOKUP(K2,alumnos[],2,FALSE),"Ingrese un Nombre")</f>
        <v>Gara</v>
      </c>
      <c r="O2" s="5" t="s">
        <v>50</v>
      </c>
      <c r="P2" s="2" t="str">
        <f>IFERROR(VLOOKUP(K2,alumnos[],3,FALSE),"Ingrese un nombre")</f>
        <v>C</v>
      </c>
    </row>
    <row r="3" spans="1:16" x14ac:dyDescent="0.25">
      <c r="A3" t="s">
        <v>10</v>
      </c>
      <c r="B3" t="s">
        <v>11</v>
      </c>
      <c r="C3" t="s">
        <v>12</v>
      </c>
      <c r="D3">
        <v>7</v>
      </c>
      <c r="E3">
        <v>5</v>
      </c>
      <c r="F3">
        <v>5</v>
      </c>
      <c r="G3" s="1">
        <f>AVERAGE(alumnos[[#This Row],[Lenguaje]:[Historia]])</f>
        <v>5.666666666666667</v>
      </c>
      <c r="H3" s="1"/>
      <c r="I3" s="1"/>
    </row>
    <row r="4" spans="1:16" x14ac:dyDescent="0.25">
      <c r="A4" t="s">
        <v>13</v>
      </c>
      <c r="B4" t="s">
        <v>14</v>
      </c>
      <c r="C4" t="s">
        <v>15</v>
      </c>
      <c r="D4">
        <v>3</v>
      </c>
      <c r="E4">
        <v>8</v>
      </c>
      <c r="F4">
        <v>5</v>
      </c>
      <c r="G4" s="1">
        <f>AVERAGE(alumnos[[#This Row],[Lenguaje]:[Historia]])</f>
        <v>5.333333333333333</v>
      </c>
      <c r="H4" s="1"/>
      <c r="I4" s="1"/>
      <c r="J4" s="6" t="s">
        <v>3</v>
      </c>
      <c r="K4" s="2"/>
      <c r="L4" s="6" t="s">
        <v>4</v>
      </c>
      <c r="M4" s="2"/>
      <c r="N4" s="6" t="s">
        <v>5</v>
      </c>
      <c r="O4" s="2"/>
      <c r="P4" s="7" t="s">
        <v>6</v>
      </c>
    </row>
    <row r="5" spans="1:16" x14ac:dyDescent="0.25">
      <c r="A5" t="s">
        <v>16</v>
      </c>
      <c r="B5" t="s">
        <v>17</v>
      </c>
      <c r="C5" t="s">
        <v>12</v>
      </c>
      <c r="D5">
        <v>6</v>
      </c>
      <c r="E5">
        <v>5</v>
      </c>
      <c r="F5">
        <v>8</v>
      </c>
      <c r="G5" s="1">
        <f>AVERAGE(alumnos[[#This Row],[Lenguaje]:[Historia]])</f>
        <v>6.333333333333333</v>
      </c>
      <c r="H5" s="1"/>
      <c r="I5" s="1"/>
      <c r="J5" s="2">
        <f>IFERROR(VLOOKUP(K2,alumnos[],4,FALSE),"Ingrese un Nombre")</f>
        <v>3</v>
      </c>
      <c r="L5" s="2">
        <f>IFERROR(VLOOKUP(K2,alumnos[],5,FALSE),"Ingrese un Nombre")</f>
        <v>8</v>
      </c>
      <c r="N5" s="2">
        <f>IFERROR(VLOOKUP(K2,alumnos[],6,FALSE),"Ingrese un Nombre")</f>
        <v>5</v>
      </c>
      <c r="P5" s="8">
        <f>IFERROR(VLOOKUP(K2,alumnos[],7,FALSE),"Ingrese un Nombre")</f>
        <v>5.333333333333333</v>
      </c>
    </row>
    <row r="6" spans="1:16" x14ac:dyDescent="0.25">
      <c r="A6" t="s">
        <v>18</v>
      </c>
      <c r="B6" t="s">
        <v>19</v>
      </c>
      <c r="C6" t="s">
        <v>15</v>
      </c>
      <c r="D6">
        <v>6</v>
      </c>
      <c r="E6">
        <v>6</v>
      </c>
      <c r="F6">
        <v>7</v>
      </c>
      <c r="G6" s="1">
        <f>AVERAGE(alumnos[[#This Row],[Lenguaje]:[Historia]])</f>
        <v>6.333333333333333</v>
      </c>
      <c r="H6" s="1"/>
      <c r="I6" s="1"/>
    </row>
    <row r="7" spans="1:16" x14ac:dyDescent="0.25">
      <c r="A7" t="s">
        <v>20</v>
      </c>
      <c r="B7" t="s">
        <v>19</v>
      </c>
      <c r="C7" t="s">
        <v>12</v>
      </c>
      <c r="D7">
        <v>8</v>
      </c>
      <c r="E7">
        <v>4</v>
      </c>
      <c r="F7">
        <v>6</v>
      </c>
      <c r="G7" s="1">
        <f>AVERAGE(alumnos[[#This Row],[Lenguaje]:[Historia]])</f>
        <v>6</v>
      </c>
      <c r="H7" s="1"/>
      <c r="I7" s="1"/>
    </row>
    <row r="8" spans="1:16" x14ac:dyDescent="0.25">
      <c r="A8" t="s">
        <v>21</v>
      </c>
      <c r="B8" t="s">
        <v>22</v>
      </c>
      <c r="C8" t="s">
        <v>9</v>
      </c>
      <c r="D8">
        <v>7</v>
      </c>
      <c r="E8">
        <v>5</v>
      </c>
      <c r="F8">
        <v>6</v>
      </c>
      <c r="G8" s="1">
        <f>AVERAGE(alumnos[[#This Row],[Lenguaje]:[Historia]])</f>
        <v>6</v>
      </c>
      <c r="H8" s="1"/>
      <c r="I8" s="1"/>
    </row>
    <row r="9" spans="1:16" x14ac:dyDescent="0.25">
      <c r="A9" t="s">
        <v>23</v>
      </c>
      <c r="B9" t="s">
        <v>24</v>
      </c>
      <c r="C9" t="s">
        <v>15</v>
      </c>
      <c r="D9">
        <v>5</v>
      </c>
      <c r="E9">
        <v>7</v>
      </c>
      <c r="F9">
        <v>8</v>
      </c>
      <c r="G9" s="1">
        <f>AVERAGE(alumnos[[#This Row],[Lenguaje]:[Historia]])</f>
        <v>6.666666666666667</v>
      </c>
      <c r="H9" s="1"/>
      <c r="I9" s="1"/>
    </row>
    <row r="10" spans="1:16" x14ac:dyDescent="0.25">
      <c r="A10" t="s">
        <v>25</v>
      </c>
      <c r="B10" t="s">
        <v>24</v>
      </c>
      <c r="C10" t="s">
        <v>15</v>
      </c>
      <c r="D10">
        <v>7</v>
      </c>
      <c r="E10">
        <v>6</v>
      </c>
      <c r="F10">
        <v>5</v>
      </c>
      <c r="G10" s="1">
        <f>AVERAGE(alumnos[[#This Row],[Lenguaje]:[Historia]])</f>
        <v>6</v>
      </c>
      <c r="H10" s="1"/>
      <c r="I10" s="1"/>
    </row>
    <row r="11" spans="1:16" x14ac:dyDescent="0.25">
      <c r="A11" t="s">
        <v>26</v>
      </c>
      <c r="B11" t="s">
        <v>27</v>
      </c>
      <c r="C11" t="s">
        <v>12</v>
      </c>
      <c r="D11">
        <v>8</v>
      </c>
      <c r="E11">
        <v>9</v>
      </c>
      <c r="F11">
        <v>8</v>
      </c>
      <c r="G11" s="1">
        <f>AVERAGE(alumnos[[#This Row],[Lenguaje]:[Historia]])</f>
        <v>8.3333333333333339</v>
      </c>
      <c r="H11" s="1"/>
      <c r="I11" s="1"/>
      <c r="L11">
        <v>0.16</v>
      </c>
      <c r="M11" s="9">
        <v>0.16</v>
      </c>
      <c r="N11">
        <f>L12*M11</f>
        <v>18.559999999999999</v>
      </c>
    </row>
    <row r="12" spans="1:16" x14ac:dyDescent="0.25">
      <c r="A12" t="s">
        <v>28</v>
      </c>
      <c r="B12" t="s">
        <v>29</v>
      </c>
      <c r="C12" t="s">
        <v>9</v>
      </c>
      <c r="D12">
        <v>6</v>
      </c>
      <c r="E12">
        <v>3</v>
      </c>
      <c r="F12">
        <v>9</v>
      </c>
      <c r="G12" s="1">
        <f>AVERAGE(alumnos[[#This Row],[Lenguaje]:[Historia]])</f>
        <v>6</v>
      </c>
      <c r="H12" s="1"/>
      <c r="I12" s="1"/>
      <c r="L12">
        <v>116</v>
      </c>
      <c r="N12">
        <f>L12*L11</f>
        <v>18.559999999999999</v>
      </c>
    </row>
    <row r="13" spans="1:16" x14ac:dyDescent="0.25">
      <c r="A13" t="s">
        <v>30</v>
      </c>
      <c r="B13" t="s">
        <v>31</v>
      </c>
      <c r="C13" t="s">
        <v>9</v>
      </c>
      <c r="D13">
        <v>7</v>
      </c>
      <c r="E13">
        <v>4</v>
      </c>
      <c r="F13">
        <v>5</v>
      </c>
      <c r="G13" s="1">
        <f>AVERAGE(alumnos[[#This Row],[Lenguaje]:[Historia]])</f>
        <v>5.333333333333333</v>
      </c>
      <c r="H13" s="1"/>
      <c r="I13" s="1"/>
    </row>
    <row r="14" spans="1:16" x14ac:dyDescent="0.25">
      <c r="A14" t="s">
        <v>32</v>
      </c>
      <c r="B14" t="s">
        <v>31</v>
      </c>
      <c r="C14" t="s">
        <v>9</v>
      </c>
      <c r="D14">
        <v>3</v>
      </c>
      <c r="E14">
        <v>4</v>
      </c>
      <c r="F14">
        <v>7</v>
      </c>
      <c r="G14" s="1">
        <f>AVERAGE(alumnos[[#This Row],[Lenguaje]:[Historia]])</f>
        <v>4.666666666666667</v>
      </c>
      <c r="H14" s="1"/>
      <c r="I14" s="1"/>
    </row>
    <row r="15" spans="1:16" x14ac:dyDescent="0.25">
      <c r="A15" t="s">
        <v>33</v>
      </c>
      <c r="B15" t="s">
        <v>34</v>
      </c>
      <c r="C15" t="s">
        <v>9</v>
      </c>
      <c r="D15">
        <v>6</v>
      </c>
      <c r="E15">
        <v>3</v>
      </c>
      <c r="F15">
        <v>9</v>
      </c>
      <c r="G15" s="1">
        <f>AVERAGE(alumnos[[#This Row],[Lenguaje]:[Historia]])</f>
        <v>6</v>
      </c>
      <c r="H15" s="1"/>
      <c r="I15" s="1"/>
    </row>
    <row r="16" spans="1:16" x14ac:dyDescent="0.25">
      <c r="A16" t="s">
        <v>35</v>
      </c>
      <c r="B16" t="s">
        <v>36</v>
      </c>
      <c r="C16" t="s">
        <v>12</v>
      </c>
      <c r="D16">
        <v>6</v>
      </c>
      <c r="E16">
        <v>5</v>
      </c>
      <c r="F16">
        <v>6</v>
      </c>
      <c r="G16" s="1">
        <f>AVERAGE(alumnos[[#This Row],[Lenguaje]:[Historia]])</f>
        <v>5.666666666666667</v>
      </c>
      <c r="H16" s="1"/>
      <c r="I16" s="1"/>
    </row>
    <row r="17" spans="1:9" x14ac:dyDescent="0.25">
      <c r="A17" t="s">
        <v>37</v>
      </c>
      <c r="B17" t="s">
        <v>38</v>
      </c>
      <c r="C17" t="s">
        <v>15</v>
      </c>
      <c r="D17">
        <v>3</v>
      </c>
      <c r="E17">
        <v>8</v>
      </c>
      <c r="F17">
        <v>5</v>
      </c>
      <c r="G17" s="1">
        <f>AVERAGE(alumnos[[#This Row],[Lenguaje]:[Historia]])</f>
        <v>5.333333333333333</v>
      </c>
      <c r="H17" s="1"/>
      <c r="I17" s="1"/>
    </row>
    <row r="18" spans="1:9" x14ac:dyDescent="0.25">
      <c r="A18" t="s">
        <v>20</v>
      </c>
      <c r="B18" t="s">
        <v>39</v>
      </c>
      <c r="C18" t="s">
        <v>12</v>
      </c>
      <c r="D18">
        <v>9</v>
      </c>
      <c r="E18">
        <v>3</v>
      </c>
      <c r="F18">
        <v>7</v>
      </c>
      <c r="G18" s="1">
        <f>AVERAGE(alumnos[[#This Row],[Lenguaje]:[Historia]])</f>
        <v>6.333333333333333</v>
      </c>
      <c r="H18" s="1"/>
      <c r="I18" s="1"/>
    </row>
    <row r="19" spans="1:9" x14ac:dyDescent="0.25">
      <c r="A19" t="s">
        <v>40</v>
      </c>
      <c r="B19" t="s">
        <v>41</v>
      </c>
      <c r="C19" t="s">
        <v>15</v>
      </c>
      <c r="D19">
        <v>7</v>
      </c>
      <c r="E19">
        <v>7</v>
      </c>
      <c r="F19">
        <v>3</v>
      </c>
      <c r="G19" s="1">
        <f>AVERAGE(alumnos[[#This Row],[Lenguaje]:[Historia]])</f>
        <v>5.666666666666667</v>
      </c>
      <c r="H19" s="1"/>
      <c r="I19" s="1"/>
    </row>
    <row r="20" spans="1:9" x14ac:dyDescent="0.25">
      <c r="A20" t="s">
        <v>42</v>
      </c>
      <c r="B20" t="s">
        <v>43</v>
      </c>
      <c r="C20" t="s">
        <v>9</v>
      </c>
      <c r="D20">
        <v>8</v>
      </c>
      <c r="E20">
        <v>7</v>
      </c>
      <c r="F20">
        <v>3</v>
      </c>
      <c r="G20" s="1">
        <f>AVERAGE(alumnos[[#This Row],[Lenguaje]:[Historia]])</f>
        <v>6</v>
      </c>
      <c r="H20" s="1"/>
      <c r="I20" s="1"/>
    </row>
    <row r="21" spans="1:9" x14ac:dyDescent="0.25">
      <c r="A21" t="s">
        <v>44</v>
      </c>
      <c r="B21" t="s">
        <v>45</v>
      </c>
      <c r="C21" t="s">
        <v>12</v>
      </c>
      <c r="D21">
        <v>8</v>
      </c>
      <c r="E21">
        <v>6</v>
      </c>
      <c r="F21">
        <v>7</v>
      </c>
      <c r="G21" s="1">
        <f>AVERAGE(alumnos[[#This Row],[Lenguaje]:[Historia]])</f>
        <v>7</v>
      </c>
      <c r="H21" s="1"/>
      <c r="I21" s="1"/>
    </row>
    <row r="22" spans="1:9" x14ac:dyDescent="0.25">
      <c r="A22" t="s">
        <v>46</v>
      </c>
      <c r="B22" t="s">
        <v>47</v>
      </c>
      <c r="C22" t="s">
        <v>15</v>
      </c>
      <c r="D22">
        <v>4</v>
      </c>
      <c r="E22">
        <v>6</v>
      </c>
      <c r="F22">
        <v>8</v>
      </c>
      <c r="G22" s="1">
        <f>AVERAGE(alumnos[[#This Row],[Lenguaje]:[Historia]])</f>
        <v>6</v>
      </c>
      <c r="H22" s="1"/>
      <c r="I22" s="1"/>
    </row>
  </sheetData>
  <scenarios current="2" show="2">
    <scenario name="UNO" locked="1" count="7" user="Alejandro Uñate" comment="Creado por Alejandro Uñate el 15/5/2022">
      <inputCells r="K2" val="Txetxu"/>
      <inputCells r="M2" val="Arazabaleta"/>
      <inputCells r="P2" val="A"/>
      <inputCells r="J5" val="5"/>
      <inputCells r="L5" val="7"/>
      <inputCells r="N5" val="9"/>
      <inputCells r="P5" val="7"/>
    </scenario>
    <scenario name="DOS" locked="1" count="7" user="Alejandro Uñate" comment="Creado por Alejandro Uñate el 15/5/2022">
      <inputCells r="K2" val="Itziar"/>
      <inputCells r="M2" val="Bengoetxea"/>
      <inputCells r="P2" val="B"/>
      <inputCells r="J5" val="7"/>
      <inputCells r="L5" val="5"/>
      <inputCells r="N5" val="5"/>
      <inputCells r="P5" val="5,66666666666667"/>
    </scenario>
    <scenario name="TRES" locked="1" count="7" user="Alejandro Uñate" comment="Creado por Alejandro Uñate el 15/5/2022">
      <inputCells r="K2" val="Leocadia"/>
      <inputCells r="M2" val="Garcia"/>
      <inputCells r="P2" val="B"/>
      <inputCells r="J5" val="6"/>
      <inputCells r="L5" val="5"/>
      <inputCells r="N5" val="8"/>
      <inputCells r="P5" val="6,33333333333333"/>
    </scenario>
  </scenarios>
  <mergeCells count="1">
    <mergeCell ref="J1:P1"/>
  </mergeCells>
  <phoneticPr fontId="3" type="noConversion"/>
  <dataValidations count="1">
    <dataValidation type="list" allowBlank="1" showInputMessage="1" showErrorMessage="1" errorTitle="Error!!!" error="No selecciono nombre" promptTitle="Nombre" prompt="Seleccione un nombre" sqref="K2" xr:uid="{73FF00B5-9667-4288-B630-DF536B6177C3}">
      <formula1>$A$2:$A$22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BCA-2E60-4F9D-911B-00E08FFE3D1B}">
  <dimension ref="A1:P28"/>
  <sheetViews>
    <sheetView topLeftCell="A7" workbookViewId="0">
      <selection activeCell="H15" sqref="H15"/>
    </sheetView>
  </sheetViews>
  <sheetFormatPr baseColWidth="10" defaultRowHeight="15" x14ac:dyDescent="0.25"/>
  <cols>
    <col min="9" max="9" width="26.5703125" bestFit="1" customWidth="1"/>
    <col min="12" max="12" width="16.7109375" bestFit="1" customWidth="1"/>
    <col min="15" max="15" width="29.7109375" bestFit="1" customWidth="1"/>
    <col min="16" max="16" width="25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t="s">
        <v>7</v>
      </c>
      <c r="B2" t="s">
        <v>8</v>
      </c>
      <c r="C2" t="s">
        <v>9</v>
      </c>
      <c r="D2">
        <v>5</v>
      </c>
      <c r="E2">
        <v>7</v>
      </c>
      <c r="F2">
        <v>9</v>
      </c>
      <c r="G2" s="1">
        <f>AVERAGE(alumnos3[[#This Row],[Lenguaje]:[Historia]])</f>
        <v>7</v>
      </c>
      <c r="I2" t="str">
        <f>_xlfn.CONCAT(alumnos3[[#This Row],[Nombre]],", ",alumnos3[[#This Row],[Apellidos]])</f>
        <v>Txetxu, Arazabaleta</v>
      </c>
      <c r="K2" t="str">
        <f>MID(I2,1,SEARCH(",",I2,1)-1)</f>
        <v>Txetxu</v>
      </c>
      <c r="L2" t="str">
        <f>MID(I2,SEARCH(",",I2,1)+1,LEN(I2)-SEARCH(",",I2,1)+1)</f>
        <v xml:space="preserve"> Arazabaleta</v>
      </c>
      <c r="M2" t="str">
        <f>REPLACE(I2,SEARCH(",",I2,1)+2,LEN(I2)-SEARCH(",",I2,1),K2)</f>
        <v>Txetxu, Txetxu</v>
      </c>
      <c r="O2" t="str">
        <f>UPPER(_xlfn.CONCAT(K2,", ",L2))</f>
        <v>TXETXU,  ARAZABALETA</v>
      </c>
      <c r="P2" t="str">
        <f>LOWER(CONCATENATE(alumnos3[[#This Row],[Nombre]],", ",alumnos3[[#This Row],[Apellidos]]))</f>
        <v>txetxu, arazabaleta</v>
      </c>
    </row>
    <row r="3" spans="1:16" x14ac:dyDescent="0.25">
      <c r="A3" t="s">
        <v>10</v>
      </c>
      <c r="B3" t="s">
        <v>11</v>
      </c>
      <c r="C3" t="s">
        <v>12</v>
      </c>
      <c r="D3">
        <v>7</v>
      </c>
      <c r="E3">
        <v>5</v>
      </c>
      <c r="F3">
        <v>5</v>
      </c>
      <c r="G3" s="1">
        <f>AVERAGE(alumnos3[[#This Row],[Lenguaje]:[Historia]])</f>
        <v>5.666666666666667</v>
      </c>
      <c r="I3" t="str">
        <f>_xlfn.CONCAT(alumnos3[[#This Row],[Nombre]],", ",alumnos3[[#This Row],[Apellidos]])</f>
        <v>Itziar, Bengoetxea</v>
      </c>
      <c r="K3" t="str">
        <f t="shared" ref="K3:K22" si="0">MID(I3,1,SEARCH(",",I3,1)-1)</f>
        <v>Itziar</v>
      </c>
      <c r="L3" t="str">
        <f t="shared" ref="L3:L22" si="1">MID(I3,SEARCH(",",I3,1)+1,LEN(I3)-SEARCH(",",I3,1)+1)</f>
        <v xml:space="preserve"> Bengoetxea</v>
      </c>
      <c r="M3" t="str">
        <f t="shared" ref="M3:M22" si="2">REPLACE(I3,SEARCH(",",I3,1)+2,LEN(I3)-SEARCH(",",I3,1),K3)</f>
        <v>Itziar, Itziar</v>
      </c>
      <c r="O3" t="str">
        <f t="shared" ref="O3:O23" si="3">UPPER(_xlfn.CONCAT(K3,", ",L3))</f>
        <v>ITZIAR,  BENGOETXEA</v>
      </c>
      <c r="P3" t="str">
        <f>LOWER(CONCATENATE(alumnos3[[#This Row],[Nombre]],", ",alumnos3[[#This Row],[Apellidos]]))</f>
        <v>itziar, bengoetxea</v>
      </c>
    </row>
    <row r="4" spans="1:16" x14ac:dyDescent="0.25">
      <c r="A4" t="s">
        <v>13</v>
      </c>
      <c r="B4" t="s">
        <v>14</v>
      </c>
      <c r="C4" t="s">
        <v>15</v>
      </c>
      <c r="D4">
        <v>3</v>
      </c>
      <c r="E4">
        <v>8</v>
      </c>
      <c r="F4">
        <v>5</v>
      </c>
      <c r="G4" s="1">
        <f>AVERAGE(alumnos3[[#This Row],[Lenguaje]:[Historia]])</f>
        <v>5.333333333333333</v>
      </c>
      <c r="I4" t="str">
        <f>_xlfn.CONCAT(alumnos3[[#This Row],[Nombre]],", ",alumnos3[[#This Row],[Apellidos]])</f>
        <v>Prudencia, Gara</v>
      </c>
      <c r="K4" t="str">
        <f t="shared" si="0"/>
        <v>Prudencia</v>
      </c>
      <c r="L4" t="str">
        <f t="shared" si="1"/>
        <v xml:space="preserve"> Gara</v>
      </c>
      <c r="M4" t="str">
        <f t="shared" si="2"/>
        <v>Prudencia, Prudencia</v>
      </c>
      <c r="O4" t="str">
        <f t="shared" si="3"/>
        <v>PRUDENCIA,  GARA</v>
      </c>
      <c r="P4" t="str">
        <f>LOWER(CONCATENATE(alumnos3[[#This Row],[Nombre]],", ",alumnos3[[#This Row],[Apellidos]]))</f>
        <v>prudencia, gara</v>
      </c>
    </row>
    <row r="5" spans="1:16" x14ac:dyDescent="0.25">
      <c r="A5" t="s">
        <v>16</v>
      </c>
      <c r="B5" t="s">
        <v>17</v>
      </c>
      <c r="C5" t="s">
        <v>12</v>
      </c>
      <c r="D5">
        <v>6</v>
      </c>
      <c r="E5">
        <v>5</v>
      </c>
      <c r="F5">
        <v>8</v>
      </c>
      <c r="G5" s="1">
        <f>AVERAGE(alumnos3[[#This Row],[Lenguaje]:[Historia]])</f>
        <v>6.333333333333333</v>
      </c>
      <c r="I5" t="str">
        <f>_xlfn.CONCAT(alumnos3[[#This Row],[Nombre]],", ",alumnos3[[#This Row],[Apellidos]])</f>
        <v>Leocadia, Garcia</v>
      </c>
      <c r="K5" t="str">
        <f t="shared" si="0"/>
        <v>Leocadia</v>
      </c>
      <c r="L5" t="str">
        <f t="shared" si="1"/>
        <v xml:space="preserve"> Garcia</v>
      </c>
      <c r="M5" t="str">
        <f t="shared" si="2"/>
        <v>Leocadia, Leocadia</v>
      </c>
      <c r="O5" t="str">
        <f t="shared" si="3"/>
        <v>LEOCADIA,  GARCIA</v>
      </c>
      <c r="P5" t="str">
        <f>LOWER(CONCATENATE(alumnos3[[#This Row],[Nombre]],", ",alumnos3[[#This Row],[Apellidos]]))</f>
        <v>leocadia, garcia</v>
      </c>
    </row>
    <row r="6" spans="1:16" x14ac:dyDescent="0.25">
      <c r="A6" t="s">
        <v>18</v>
      </c>
      <c r="B6" t="s">
        <v>19</v>
      </c>
      <c r="C6" t="s">
        <v>15</v>
      </c>
      <c r="D6">
        <v>6</v>
      </c>
      <c r="E6">
        <v>6</v>
      </c>
      <c r="F6">
        <v>7</v>
      </c>
      <c r="G6" s="1">
        <f>AVERAGE(alumnos3[[#This Row],[Lenguaje]:[Historia]])</f>
        <v>6.333333333333333</v>
      </c>
      <c r="I6" t="str">
        <f>_xlfn.CONCAT(alumnos3[[#This Row],[Nombre]],", ",alumnos3[[#This Row],[Apellidos]])</f>
        <v>Estrellita, Gutiérrez</v>
      </c>
      <c r="K6" t="str">
        <f t="shared" si="0"/>
        <v>Estrellita</v>
      </c>
      <c r="L6" t="str">
        <f t="shared" si="1"/>
        <v xml:space="preserve"> Gutiérrez</v>
      </c>
      <c r="M6" t="str">
        <f t="shared" si="2"/>
        <v>Estrellita, Estrellita</v>
      </c>
      <c r="O6" t="str">
        <f t="shared" si="3"/>
        <v>ESTRELLITA,  GUTIÉRREZ</v>
      </c>
      <c r="P6" t="str">
        <f>LOWER(CONCATENATE(alumnos3[[#This Row],[Nombre]],", ",alumnos3[[#This Row],[Apellidos]]))</f>
        <v>estrellita, gutiérrez</v>
      </c>
    </row>
    <row r="7" spans="1:16" x14ac:dyDescent="0.25">
      <c r="A7" t="s">
        <v>20</v>
      </c>
      <c r="B7" t="s">
        <v>19</v>
      </c>
      <c r="C7" t="s">
        <v>12</v>
      </c>
      <c r="D7">
        <v>8</v>
      </c>
      <c r="E7">
        <v>4</v>
      </c>
      <c r="F7">
        <v>6</v>
      </c>
      <c r="G7" s="1">
        <f>AVERAGE(alumnos3[[#This Row],[Lenguaje]:[Historia]])</f>
        <v>6</v>
      </c>
      <c r="I7" t="str">
        <f>_xlfn.CONCAT(alumnos3[[#This Row],[Nombre]],", ",alumnos3[[#This Row],[Apellidos]])</f>
        <v>Romualdo, Gutiérrez</v>
      </c>
      <c r="K7" t="str">
        <f t="shared" si="0"/>
        <v>Romualdo</v>
      </c>
      <c r="L7" t="str">
        <f t="shared" si="1"/>
        <v xml:space="preserve"> Gutiérrez</v>
      </c>
      <c r="M7" t="str">
        <f t="shared" si="2"/>
        <v>Romualdo, Romualdo</v>
      </c>
      <c r="O7" t="str">
        <f t="shared" si="3"/>
        <v>ROMUALDO,  GUTIÉRREZ</v>
      </c>
      <c r="P7" t="str">
        <f>LOWER(CONCATENATE(alumnos3[[#This Row],[Nombre]],", ",alumnos3[[#This Row],[Apellidos]]))</f>
        <v>romualdo, gutiérrez</v>
      </c>
    </row>
    <row r="8" spans="1:16" x14ac:dyDescent="0.25">
      <c r="A8" t="s">
        <v>21</v>
      </c>
      <c r="B8" t="s">
        <v>22</v>
      </c>
      <c r="C8" t="s">
        <v>9</v>
      </c>
      <c r="D8">
        <v>7</v>
      </c>
      <c r="E8">
        <v>5</v>
      </c>
      <c r="F8">
        <v>6</v>
      </c>
      <c r="G8" s="1">
        <f>AVERAGE(alumnos3[[#This Row],[Lenguaje]:[Historia]])</f>
        <v>6</v>
      </c>
      <c r="I8" t="str">
        <f>_xlfn.CONCAT(alumnos3[[#This Row],[Nombre]],", ",alumnos3[[#This Row],[Apellidos]])</f>
        <v>Godofredo, Martineti</v>
      </c>
      <c r="K8" t="str">
        <f t="shared" si="0"/>
        <v>Godofredo</v>
      </c>
      <c r="L8" t="str">
        <f t="shared" si="1"/>
        <v xml:space="preserve"> Martineti</v>
      </c>
      <c r="M8" t="str">
        <f t="shared" si="2"/>
        <v>Godofredo, Godofredo</v>
      </c>
      <c r="O8" t="str">
        <f t="shared" si="3"/>
        <v>GODOFREDO,  MARTINETI</v>
      </c>
      <c r="P8" t="str">
        <f>LOWER(CONCATENATE(alumnos3[[#This Row],[Nombre]],", ",alumnos3[[#This Row],[Apellidos]]))</f>
        <v>godofredo, martineti</v>
      </c>
    </row>
    <row r="9" spans="1:16" x14ac:dyDescent="0.25">
      <c r="A9" t="s">
        <v>23</v>
      </c>
      <c r="B9" t="s">
        <v>24</v>
      </c>
      <c r="C9" t="s">
        <v>15</v>
      </c>
      <c r="D9">
        <v>5</v>
      </c>
      <c r="E9">
        <v>7</v>
      </c>
      <c r="F9">
        <v>8</v>
      </c>
      <c r="G9" s="1">
        <f>AVERAGE(alumnos3[[#This Row],[Lenguaje]:[Historia]])</f>
        <v>6.666666666666667</v>
      </c>
      <c r="I9" t="str">
        <f>_xlfn.CONCAT(alumnos3[[#This Row],[Nombre]],", ",alumnos3[[#This Row],[Apellidos]])</f>
        <v>Sigfrido, Martínez</v>
      </c>
      <c r="K9" t="str">
        <f t="shared" si="0"/>
        <v>Sigfrido</v>
      </c>
      <c r="L9" t="str">
        <f t="shared" si="1"/>
        <v xml:space="preserve"> Martínez</v>
      </c>
      <c r="M9" t="str">
        <f t="shared" si="2"/>
        <v>Sigfrido, Sigfrido</v>
      </c>
      <c r="O9" t="str">
        <f t="shared" si="3"/>
        <v>SIGFRIDO,  MARTÍNEZ</v>
      </c>
      <c r="P9" t="str">
        <f>LOWER(CONCATENATE(alumnos3[[#This Row],[Nombre]],", ",alumnos3[[#This Row],[Apellidos]]))</f>
        <v>sigfrido, martínez</v>
      </c>
    </row>
    <row r="10" spans="1:16" x14ac:dyDescent="0.25">
      <c r="A10" t="s">
        <v>25</v>
      </c>
      <c r="B10" t="s">
        <v>24</v>
      </c>
      <c r="C10" t="s">
        <v>15</v>
      </c>
      <c r="D10">
        <v>7</v>
      </c>
      <c r="E10">
        <v>6</v>
      </c>
      <c r="F10">
        <v>5</v>
      </c>
      <c r="G10" s="1">
        <f>AVERAGE(alumnos3[[#This Row],[Lenguaje]:[Historia]])</f>
        <v>6</v>
      </c>
      <c r="I10" t="str">
        <f>_xlfn.CONCAT(alumnos3[[#This Row],[Nombre]],", ",alumnos3[[#This Row],[Apellidos]])</f>
        <v>Gumersindo, Martínez</v>
      </c>
      <c r="K10" t="str">
        <f t="shared" si="0"/>
        <v>Gumersindo</v>
      </c>
      <c r="L10" t="str">
        <f t="shared" si="1"/>
        <v xml:space="preserve"> Martínez</v>
      </c>
      <c r="M10" t="str">
        <f t="shared" si="2"/>
        <v>Gumersindo, Gumersindo</v>
      </c>
      <c r="O10" t="str">
        <f t="shared" si="3"/>
        <v>GUMERSINDO,  MARTÍNEZ</v>
      </c>
      <c r="P10" t="str">
        <f>LOWER(CONCATENATE(alumnos3[[#This Row],[Nombre]],", ",alumnos3[[#This Row],[Apellidos]]))</f>
        <v>gumersindo, martínez</v>
      </c>
    </row>
    <row r="11" spans="1:16" x14ac:dyDescent="0.25">
      <c r="A11" t="s">
        <v>26</v>
      </c>
      <c r="B11" t="s">
        <v>27</v>
      </c>
      <c r="C11" t="s">
        <v>12</v>
      </c>
      <c r="D11">
        <v>8</v>
      </c>
      <c r="E11">
        <v>9</v>
      </c>
      <c r="F11">
        <v>8</v>
      </c>
      <c r="G11" s="1">
        <f>AVERAGE(alumnos3[[#This Row],[Lenguaje]:[Historia]])</f>
        <v>8.3333333333333339</v>
      </c>
      <c r="I11" t="str">
        <f>_xlfn.CONCAT(alumnos3[[#This Row],[Nombre]],", ",alumnos3[[#This Row],[Apellidos]])</f>
        <v>Leovigildo, Mastuerzo</v>
      </c>
      <c r="K11" t="str">
        <f t="shared" si="0"/>
        <v>Leovigildo</v>
      </c>
      <c r="L11" t="str">
        <f t="shared" si="1"/>
        <v xml:space="preserve"> Mastuerzo</v>
      </c>
      <c r="M11" t="str">
        <f t="shared" si="2"/>
        <v>Leovigildo, Leovigildo</v>
      </c>
      <c r="O11" t="str">
        <f t="shared" si="3"/>
        <v>LEOVIGILDO,  MASTUERZO</v>
      </c>
      <c r="P11" t="str">
        <f>LOWER(CONCATENATE(alumnos3[[#This Row],[Nombre]],", ",alumnos3[[#This Row],[Apellidos]]))</f>
        <v>leovigildo, mastuerzo</v>
      </c>
    </row>
    <row r="12" spans="1:16" x14ac:dyDescent="0.25">
      <c r="A12" t="s">
        <v>28</v>
      </c>
      <c r="B12" t="s">
        <v>29</v>
      </c>
      <c r="C12" t="s">
        <v>9</v>
      </c>
      <c r="D12">
        <v>6</v>
      </c>
      <c r="E12">
        <v>3</v>
      </c>
      <c r="F12">
        <v>9</v>
      </c>
      <c r="G12" s="1">
        <f>AVERAGE(alumnos3[[#This Row],[Lenguaje]:[Historia]])</f>
        <v>6</v>
      </c>
      <c r="I12" t="str">
        <f>_xlfn.CONCAT(alumnos3[[#This Row],[Nombre]],", ",alumnos3[[#This Row],[Apellidos]])</f>
        <v>Heladio, Parralo</v>
      </c>
      <c r="K12" t="str">
        <f t="shared" si="0"/>
        <v>Heladio</v>
      </c>
      <c r="L12" t="str">
        <f t="shared" si="1"/>
        <v xml:space="preserve"> Parralo</v>
      </c>
      <c r="M12" t="str">
        <f t="shared" si="2"/>
        <v>Heladio, Heladio</v>
      </c>
      <c r="O12" t="str">
        <f t="shared" si="3"/>
        <v>HELADIO,  PARRALO</v>
      </c>
      <c r="P12" t="str">
        <f>LOWER(CONCATENATE(alumnos3[[#This Row],[Nombre]],", ",alumnos3[[#This Row],[Apellidos]]))</f>
        <v>heladio, parralo</v>
      </c>
    </row>
    <row r="13" spans="1:16" x14ac:dyDescent="0.25">
      <c r="A13" t="s">
        <v>30</v>
      </c>
      <c r="B13" t="s">
        <v>31</v>
      </c>
      <c r="C13" t="s">
        <v>9</v>
      </c>
      <c r="D13">
        <v>7</v>
      </c>
      <c r="E13">
        <v>4</v>
      </c>
      <c r="F13">
        <v>5</v>
      </c>
      <c r="G13" s="1">
        <f>AVERAGE(alumnos3[[#This Row],[Lenguaje]:[Historia]])</f>
        <v>5.333333333333333</v>
      </c>
      <c r="I13" t="str">
        <f>_xlfn.CONCAT(alumnos3[[#This Row],[Nombre]],", ",alumnos3[[#This Row],[Apellidos]])</f>
        <v>Urko, Pérez</v>
      </c>
      <c r="K13" t="str">
        <f t="shared" si="0"/>
        <v>Urko</v>
      </c>
      <c r="L13" t="str">
        <f t="shared" si="1"/>
        <v xml:space="preserve"> Pérez</v>
      </c>
      <c r="M13" t="str">
        <f t="shared" si="2"/>
        <v>Urko, Urko</v>
      </c>
      <c r="O13" t="str">
        <f t="shared" si="3"/>
        <v>URKO,  PÉREZ</v>
      </c>
      <c r="P13" t="str">
        <f>LOWER(CONCATENATE(alumnos3[[#This Row],[Nombre]],", ",alumnos3[[#This Row],[Apellidos]]))</f>
        <v>urko, pérez</v>
      </c>
    </row>
    <row r="14" spans="1:16" x14ac:dyDescent="0.25">
      <c r="A14" t="s">
        <v>32</v>
      </c>
      <c r="B14" t="s">
        <v>31</v>
      </c>
      <c r="C14" t="s">
        <v>9</v>
      </c>
      <c r="D14">
        <v>3</v>
      </c>
      <c r="E14">
        <v>4</v>
      </c>
      <c r="F14">
        <v>7</v>
      </c>
      <c r="G14" s="1">
        <f>AVERAGE(alumnos3[[#This Row],[Lenguaje]:[Historia]])</f>
        <v>4.666666666666667</v>
      </c>
      <c r="I14" t="str">
        <f>_xlfn.CONCAT(alumnos3[[#This Row],[Nombre]],", ",alumnos3[[#This Row],[Apellidos]])</f>
        <v>Higinia, Pérez</v>
      </c>
      <c r="K14" t="str">
        <f t="shared" si="0"/>
        <v>Higinia</v>
      </c>
      <c r="L14" t="str">
        <f t="shared" si="1"/>
        <v xml:space="preserve"> Pérez</v>
      </c>
      <c r="M14" t="str">
        <f t="shared" si="2"/>
        <v>Higinia, Higinia</v>
      </c>
      <c r="O14" t="str">
        <f t="shared" si="3"/>
        <v>HIGINIA,  PÉREZ</v>
      </c>
      <c r="P14" t="str">
        <f>LOWER(CONCATENATE(alumnos3[[#This Row],[Nombre]],", ",alumnos3[[#This Row],[Apellidos]]))</f>
        <v>higinia, pérez</v>
      </c>
    </row>
    <row r="15" spans="1:16" x14ac:dyDescent="0.25">
      <c r="A15" t="s">
        <v>33</v>
      </c>
      <c r="B15" t="s">
        <v>34</v>
      </c>
      <c r="C15" t="s">
        <v>9</v>
      </c>
      <c r="D15">
        <v>6</v>
      </c>
      <c r="E15">
        <v>3</v>
      </c>
      <c r="F15">
        <v>9</v>
      </c>
      <c r="G15" s="1">
        <f>AVERAGE(alumnos3[[#This Row],[Lenguaje]:[Historia]])</f>
        <v>6</v>
      </c>
      <c r="I15" t="str">
        <f>_xlfn.CONCAT(alumnos3[[#This Row],[Nombre]],", ",alumnos3[[#This Row],[Apellidos]])</f>
        <v>Teodófilo, Peritarpei</v>
      </c>
      <c r="K15" t="str">
        <f t="shared" si="0"/>
        <v>Teodófilo</v>
      </c>
      <c r="L15" t="str">
        <f t="shared" si="1"/>
        <v xml:space="preserve"> Peritarpei</v>
      </c>
      <c r="M15" t="str">
        <f t="shared" si="2"/>
        <v>Teodófilo, Teodófilo</v>
      </c>
      <c r="O15" t="str">
        <f t="shared" si="3"/>
        <v>TEODÓFILO,  PERITARPEI</v>
      </c>
      <c r="P15" t="str">
        <f>LOWER(CONCATENATE(alumnos3[[#This Row],[Nombre]],", ",alumnos3[[#This Row],[Apellidos]]))</f>
        <v>teodófilo, peritarpei</v>
      </c>
    </row>
    <row r="16" spans="1:16" x14ac:dyDescent="0.25">
      <c r="A16" t="s">
        <v>35</v>
      </c>
      <c r="B16" t="s">
        <v>36</v>
      </c>
      <c r="C16" t="s">
        <v>12</v>
      </c>
      <c r="D16">
        <v>6</v>
      </c>
      <c r="E16">
        <v>5</v>
      </c>
      <c r="F16">
        <v>6</v>
      </c>
      <c r="G16" s="1">
        <f>AVERAGE(alumnos3[[#This Row],[Lenguaje]:[Historia]])</f>
        <v>5.666666666666667</v>
      </c>
      <c r="I16" t="str">
        <f>_xlfn.CONCAT(alumnos3[[#This Row],[Nombre]],", ",alumnos3[[#This Row],[Apellidos]])</f>
        <v>Macarena, Pitu</v>
      </c>
      <c r="K16" t="str">
        <f t="shared" si="0"/>
        <v>Macarena</v>
      </c>
      <c r="L16" t="str">
        <f t="shared" si="1"/>
        <v xml:space="preserve"> Pitu</v>
      </c>
      <c r="M16" t="str">
        <f t="shared" si="2"/>
        <v>Macarena, Macarena</v>
      </c>
      <c r="O16" t="str">
        <f t="shared" si="3"/>
        <v>MACARENA,  PITU</v>
      </c>
      <c r="P16" t="str">
        <f>LOWER(CONCATENATE(alumnos3[[#This Row],[Nombre]],", ",alumnos3[[#This Row],[Apellidos]]))</f>
        <v>macarena, pitu</v>
      </c>
    </row>
    <row r="17" spans="1:16" x14ac:dyDescent="0.25">
      <c r="A17" t="s">
        <v>37</v>
      </c>
      <c r="B17" t="s">
        <v>38</v>
      </c>
      <c r="C17" t="s">
        <v>15</v>
      </c>
      <c r="D17">
        <v>3</v>
      </c>
      <c r="E17">
        <v>8</v>
      </c>
      <c r="F17">
        <v>5</v>
      </c>
      <c r="G17" s="1">
        <f>AVERAGE(alumnos3[[#This Row],[Lenguaje]:[Historia]])</f>
        <v>5.333333333333333</v>
      </c>
      <c r="I17" t="str">
        <f>_xlfn.CONCAT(alumnos3[[#This Row],[Nombre]],", ",alumnos3[[#This Row],[Apellidos]])</f>
        <v>Quintiliano, Sánchez</v>
      </c>
      <c r="K17" t="str">
        <f t="shared" si="0"/>
        <v>Quintiliano</v>
      </c>
      <c r="L17" t="str">
        <f t="shared" si="1"/>
        <v xml:space="preserve"> Sánchez</v>
      </c>
      <c r="M17" t="str">
        <f t="shared" si="2"/>
        <v>Quintiliano, Quintiliano</v>
      </c>
      <c r="O17" t="str">
        <f t="shared" si="3"/>
        <v>QUINTILIANO,  SÁNCHEZ</v>
      </c>
      <c r="P17" t="str">
        <f>LOWER(CONCATENATE(alumnos3[[#This Row],[Nombre]],", ",alumnos3[[#This Row],[Apellidos]]))</f>
        <v>quintiliano, sánchez</v>
      </c>
    </row>
    <row r="18" spans="1:16" x14ac:dyDescent="0.25">
      <c r="A18" t="s">
        <v>20</v>
      </c>
      <c r="B18" t="s">
        <v>39</v>
      </c>
      <c r="C18" t="s">
        <v>12</v>
      </c>
      <c r="D18">
        <v>9</v>
      </c>
      <c r="E18">
        <v>3</v>
      </c>
      <c r="F18">
        <v>7</v>
      </c>
      <c r="G18" s="1">
        <f>AVERAGE(alumnos3[[#This Row],[Lenguaje]:[Historia]])</f>
        <v>6.333333333333333</v>
      </c>
      <c r="I18" t="str">
        <f>_xlfn.CONCAT(alumnos3[[#This Row],[Nombre]],", ",alumnos3[[#This Row],[Apellidos]])</f>
        <v>Romualdo, Santemesmasses</v>
      </c>
      <c r="K18" t="str">
        <f t="shared" si="0"/>
        <v>Romualdo</v>
      </c>
      <c r="L18" t="str">
        <f t="shared" si="1"/>
        <v xml:space="preserve"> Santemesmasses</v>
      </c>
      <c r="M18" t="str">
        <f t="shared" si="2"/>
        <v>Romualdo, Romualdo</v>
      </c>
      <c r="O18" t="str">
        <f t="shared" si="3"/>
        <v>ROMUALDO,  SANTEMESMASSES</v>
      </c>
      <c r="P18" t="str">
        <f>LOWER(CONCATENATE(alumnos3[[#This Row],[Nombre]],", ",alumnos3[[#This Row],[Apellidos]]))</f>
        <v>romualdo, santemesmasses</v>
      </c>
    </row>
    <row r="19" spans="1:16" x14ac:dyDescent="0.25">
      <c r="A19" t="s">
        <v>40</v>
      </c>
      <c r="B19" t="s">
        <v>41</v>
      </c>
      <c r="C19" t="s">
        <v>15</v>
      </c>
      <c r="D19">
        <v>7</v>
      </c>
      <c r="E19">
        <v>7</v>
      </c>
      <c r="F19">
        <v>3</v>
      </c>
      <c r="G19" s="1">
        <f>AVERAGE(alumnos3[[#This Row],[Lenguaje]:[Historia]])</f>
        <v>5.666666666666667</v>
      </c>
      <c r="I19" t="str">
        <f>_xlfn.CONCAT(alumnos3[[#This Row],[Nombre]],", ",alumnos3[[#This Row],[Apellidos]])</f>
        <v>Demetrio, Sinforoso</v>
      </c>
      <c r="K19" t="str">
        <f t="shared" si="0"/>
        <v>Demetrio</v>
      </c>
      <c r="L19" t="str">
        <f t="shared" si="1"/>
        <v xml:space="preserve"> Sinforoso</v>
      </c>
      <c r="M19" t="str">
        <f t="shared" si="2"/>
        <v>Demetrio, Demetrio</v>
      </c>
      <c r="O19" t="str">
        <f t="shared" si="3"/>
        <v>DEMETRIO,  SINFOROSO</v>
      </c>
      <c r="P19" t="str">
        <f>LOWER(CONCATENATE(alumnos3[[#This Row],[Nombre]],", ",alumnos3[[#This Row],[Apellidos]]))</f>
        <v>demetrio, sinforoso</v>
      </c>
    </row>
    <row r="20" spans="1:16" x14ac:dyDescent="0.25">
      <c r="A20" t="s">
        <v>42</v>
      </c>
      <c r="B20" t="s">
        <v>43</v>
      </c>
      <c r="C20" t="s">
        <v>9</v>
      </c>
      <c r="D20">
        <v>8</v>
      </c>
      <c r="E20">
        <v>7</v>
      </c>
      <c r="F20">
        <v>3</v>
      </c>
      <c r="G20" s="1">
        <f>AVERAGE(alumnos3[[#This Row],[Lenguaje]:[Historia]])</f>
        <v>6</v>
      </c>
      <c r="I20" t="str">
        <f>_xlfn.CONCAT(alumnos3[[#This Row],[Nombre]],", ",alumnos3[[#This Row],[Apellidos]])</f>
        <v>Abunciana, Torrelles</v>
      </c>
      <c r="K20" t="str">
        <f t="shared" si="0"/>
        <v>Abunciana</v>
      </c>
      <c r="L20" t="str">
        <f t="shared" si="1"/>
        <v xml:space="preserve"> Torrelles</v>
      </c>
      <c r="M20" t="str">
        <f t="shared" si="2"/>
        <v>Abunciana, Abunciana</v>
      </c>
      <c r="O20" t="str">
        <f t="shared" si="3"/>
        <v>ABUNCIANA,  TORRELLES</v>
      </c>
      <c r="P20" t="str">
        <f>LOWER(CONCATENATE(alumnos3[[#This Row],[Nombre]],", ",alumnos3[[#This Row],[Apellidos]]))</f>
        <v>abunciana, torrelles</v>
      </c>
    </row>
    <row r="21" spans="1:16" x14ac:dyDescent="0.25">
      <c r="A21" t="s">
        <v>44</v>
      </c>
      <c r="B21" t="s">
        <v>45</v>
      </c>
      <c r="C21" t="s">
        <v>12</v>
      </c>
      <c r="D21">
        <v>8</v>
      </c>
      <c r="E21">
        <v>6</v>
      </c>
      <c r="F21">
        <v>7</v>
      </c>
      <c r="G21" s="1">
        <f>AVERAGE(alumnos3[[#This Row],[Lenguaje]:[Historia]])</f>
        <v>7</v>
      </c>
      <c r="I21" t="str">
        <f>_xlfn.CONCAT(alumnos3[[#This Row],[Nombre]],", ",alumnos3[[#This Row],[Apellidos]])</f>
        <v>Hug, Urdiales</v>
      </c>
      <c r="K21" t="str">
        <f t="shared" si="0"/>
        <v>Hug</v>
      </c>
      <c r="L21" t="str">
        <f t="shared" si="1"/>
        <v xml:space="preserve"> Urdiales</v>
      </c>
      <c r="M21" t="str">
        <f t="shared" si="2"/>
        <v>Hug, Hug</v>
      </c>
      <c r="O21" t="str">
        <f t="shared" si="3"/>
        <v>HUG,  URDIALES</v>
      </c>
      <c r="P21" t="str">
        <f>LOWER(CONCATENATE(alumnos3[[#This Row],[Nombre]],", ",alumnos3[[#This Row],[Apellidos]]))</f>
        <v>hug, urdiales</v>
      </c>
    </row>
    <row r="22" spans="1:16" x14ac:dyDescent="0.25">
      <c r="A22" t="s">
        <v>46</v>
      </c>
      <c r="B22" t="s">
        <v>47</v>
      </c>
      <c r="C22" t="s">
        <v>15</v>
      </c>
      <c r="D22">
        <v>4</v>
      </c>
      <c r="E22">
        <v>6</v>
      </c>
      <c r="F22">
        <v>8</v>
      </c>
      <c r="G22" s="1">
        <f>AVERAGE(alumnos3[[#This Row],[Lenguaje]:[Historia]])</f>
        <v>6</v>
      </c>
      <c r="I22" t="str">
        <f>_xlfn.CONCAT(alumnos3[[#This Row],[Nombre]],", ",alumnos3[[#This Row],[Apellidos]])</f>
        <v>Idoia, Zumalacarregi</v>
      </c>
      <c r="K22" t="str">
        <f t="shared" si="0"/>
        <v>Idoia</v>
      </c>
      <c r="L22" t="str">
        <f t="shared" si="1"/>
        <v xml:space="preserve"> Zumalacarregi</v>
      </c>
      <c r="M22" t="str">
        <f t="shared" si="2"/>
        <v>Idoia, Idoia</v>
      </c>
      <c r="O22" t="str">
        <f t="shared" si="3"/>
        <v>IDOIA,  ZUMALACARREGI</v>
      </c>
      <c r="P22" t="str">
        <f>LOWER(CONCATENATE(alumnos3[[#This Row],[Nombre]],", ",alumnos3[[#This Row],[Apellidos]]))</f>
        <v>idoia, zumalacarregi</v>
      </c>
    </row>
    <row r="23" spans="1:16" x14ac:dyDescent="0.25">
      <c r="O23" t="str">
        <f t="shared" si="3"/>
        <v xml:space="preserve">, </v>
      </c>
      <c r="P23" t="e">
        <f>LOWER(CONCATENATE(alumnos3[[#This Row],[Nombre]],", ",alumnos3[[#This Row],[Apellidos]]))</f>
        <v>#VALUE!</v>
      </c>
    </row>
    <row r="25" spans="1:16" x14ac:dyDescent="0.25">
      <c r="F25" t="str">
        <f>TEXT(D22, " $ 0,00")</f>
        <v xml:space="preserve"> $ 4,00</v>
      </c>
      <c r="I25" t="str">
        <f ca="1">TEXT(TODAY(), "aaaa, dd mmmm yyyy")</f>
        <v>lunes, 18 julio 2022</v>
      </c>
    </row>
    <row r="26" spans="1:16" x14ac:dyDescent="0.25">
      <c r="F26" t="str">
        <f>TEXT(E22,"$ 0,00")</f>
        <v>$ 6,00</v>
      </c>
    </row>
    <row r="27" spans="1:16" x14ac:dyDescent="0.25">
      <c r="F27">
        <f>SUM(VALUE(F25),VALUE(F26))</f>
        <v>10</v>
      </c>
    </row>
    <row r="28" spans="1:16" x14ac:dyDescent="0.25">
      <c r="F28" t="str">
        <f>TEXT(F27,"$ 0,00")</f>
        <v>$ 10,00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3915-F7A3-49FB-9C5B-08DF950A608E}">
  <dimension ref="A1:T22"/>
  <sheetViews>
    <sheetView workbookViewId="0">
      <selection activeCell="G2" sqref="G2"/>
    </sheetView>
  </sheetViews>
  <sheetFormatPr baseColWidth="10" defaultRowHeight="15" x14ac:dyDescent="0.25"/>
  <cols>
    <col min="1" max="1" width="11.85546875" style="3" bestFit="1" customWidth="1"/>
    <col min="2" max="2" width="16.28515625" style="3" bestFit="1" customWidth="1"/>
    <col min="3" max="3" width="25.28515625" style="3" bestFit="1" customWidth="1"/>
    <col min="4" max="5" width="25.28515625" style="16" customWidth="1"/>
    <col min="6" max="6" width="32.140625" style="16" bestFit="1" customWidth="1"/>
    <col min="7" max="8" width="25.28515625" style="16" customWidth="1"/>
    <col min="9" max="9" width="16.28515625" style="3" customWidth="1"/>
    <col min="10" max="10" width="5.7109375" style="3" bestFit="1" customWidth="1"/>
    <col min="11" max="11" width="9" style="3" bestFit="1" customWidth="1"/>
    <col min="12" max="12" width="12.28515625" style="3" bestFit="1" customWidth="1"/>
    <col min="13" max="13" width="11" style="3" bestFit="1" customWidth="1"/>
    <col min="14" max="14" width="6.5703125" style="3" bestFit="1" customWidth="1"/>
  </cols>
  <sheetData>
    <row r="1" spans="1:20" x14ac:dyDescent="0.25">
      <c r="A1" s="3" t="s">
        <v>0</v>
      </c>
      <c r="B1" s="3" t="s">
        <v>1</v>
      </c>
      <c r="C1" s="3" t="s">
        <v>73</v>
      </c>
      <c r="D1" s="16" t="str">
        <f>MID(C1,1,SEARCH(" ",C1,1))</f>
        <v xml:space="preserve">nombre </v>
      </c>
      <c r="E1" s="16" t="str">
        <f>MID(C1,FIND(" ",C1,1)+1,LEN(C1)-SEARCH(" ",C1,1))</f>
        <v>apellidos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</row>
    <row r="2" spans="1:20" x14ac:dyDescent="0.25">
      <c r="A2" s="3" t="s">
        <v>7</v>
      </c>
      <c r="B2" s="3" t="s">
        <v>8</v>
      </c>
      <c r="C2" s="3" t="s">
        <v>52</v>
      </c>
      <c r="D2" s="16" t="str">
        <f>MID(C2,1,SEARCH(" ",C2,1))</f>
        <v xml:space="preserve">txetxu </v>
      </c>
      <c r="E2" s="16" t="str">
        <f t="shared" ref="E2:E22" si="0">MID(C2,FIND(" ",C2,1)+1,LEN(C2)-SEARCH(" ",C2,1))</f>
        <v>arazabaleta</v>
      </c>
      <c r="F2" s="16" t="str">
        <f>REPLACE(C2,1,SEARCH(" ",C2,1)-1,B2)</f>
        <v>Arazabaleta arazabaleta</v>
      </c>
      <c r="G2" s="16" t="str">
        <f>REPLACE(C2,SEARCH(" ",C2,1)+1,LEN(C2)-SEARCH(" ",C2,1),A2)</f>
        <v>txetxu Txetxu</v>
      </c>
      <c r="J2" s="3" t="s">
        <v>9</v>
      </c>
      <c r="K2" s="3">
        <v>5</v>
      </c>
      <c r="L2" s="3">
        <v>7</v>
      </c>
      <c r="M2" s="14">
        <v>9000</v>
      </c>
      <c r="N2" s="13">
        <v>7.0000000000000001E-3</v>
      </c>
      <c r="O2" s="9">
        <f>LEN(B2)</f>
        <v>11</v>
      </c>
      <c r="R2">
        <f t="array" aca="1" ref="R2:R5" ca="1">LARGE(LEN(B2:B22),ROW(INDIRECT("1:4")))</f>
        <v>14</v>
      </c>
      <c r="T2" s="10" t="s">
        <v>51</v>
      </c>
    </row>
    <row r="3" spans="1:20" x14ac:dyDescent="0.25">
      <c r="A3" s="3" t="s">
        <v>10</v>
      </c>
      <c r="B3" s="3" t="s">
        <v>11</v>
      </c>
      <c r="C3" s="3" t="s">
        <v>53</v>
      </c>
      <c r="D3" s="16" t="str">
        <f t="shared" ref="D3:D22" si="1">MID(C3,1,SEARCH(" ",C3,1))</f>
        <v xml:space="preserve">itziar </v>
      </c>
      <c r="E3" s="16" t="str">
        <f t="shared" si="0"/>
        <v>bengoetxea</v>
      </c>
      <c r="F3" s="16" t="str">
        <f>REPLACE(C3,1,FIND(" ",C3,1)-1,B3)</f>
        <v>Bengoetxea bengoetxea</v>
      </c>
      <c r="G3" s="16" t="str">
        <f t="shared" ref="G3:G22" si="2">REPLACE(C3,SEARCH(" ",C3,1)+1,LEN(C3)-SEARCH(" ",C3,1),A3)</f>
        <v>itziar Itziar</v>
      </c>
      <c r="J3" s="3" t="s">
        <v>12</v>
      </c>
      <c r="K3" s="3">
        <v>7</v>
      </c>
      <c r="L3" s="3">
        <v>5</v>
      </c>
      <c r="M3" s="3">
        <v>5</v>
      </c>
      <c r="N3" s="8">
        <v>5.666666666666667</v>
      </c>
      <c r="O3">
        <f t="shared" ref="O3:O22" si="3">LEN(B3)</f>
        <v>10</v>
      </c>
      <c r="R3">
        <f ca="1"/>
        <v>13</v>
      </c>
    </row>
    <row r="4" spans="1:20" x14ac:dyDescent="0.25">
      <c r="A4" s="3" t="s">
        <v>13</v>
      </c>
      <c r="B4" s="3" t="s">
        <v>14</v>
      </c>
      <c r="C4" s="3" t="s">
        <v>54</v>
      </c>
      <c r="D4" s="16" t="str">
        <f t="shared" si="1"/>
        <v xml:space="preserve">prudencia </v>
      </c>
      <c r="E4" s="16" t="str">
        <f t="shared" si="0"/>
        <v>gara</v>
      </c>
      <c r="F4" s="16" t="str">
        <f>REPLACE(C4,1,SEARCH(" ",C4,1)-1,B4)</f>
        <v>Gara gara</v>
      </c>
      <c r="G4" s="16" t="str">
        <f t="shared" si="2"/>
        <v>prudencia Prudencia</v>
      </c>
      <c r="J4" s="3" t="s">
        <v>15</v>
      </c>
      <c r="K4" s="3">
        <v>3</v>
      </c>
      <c r="L4" s="3">
        <v>8</v>
      </c>
      <c r="M4" s="3">
        <v>5</v>
      </c>
      <c r="N4" s="8">
        <v>5.333333333333333</v>
      </c>
      <c r="O4">
        <f t="shared" si="3"/>
        <v>4</v>
      </c>
      <c r="R4">
        <f ca="1"/>
        <v>11</v>
      </c>
    </row>
    <row r="5" spans="1:20" x14ac:dyDescent="0.25">
      <c r="A5" s="3" t="s">
        <v>16</v>
      </c>
      <c r="B5" s="3" t="s">
        <v>17</v>
      </c>
      <c r="C5" s="3" t="s">
        <v>55</v>
      </c>
      <c r="D5" s="16" t="str">
        <f t="shared" si="1"/>
        <v xml:space="preserve">leocadia </v>
      </c>
      <c r="E5" s="16" t="str">
        <f t="shared" si="0"/>
        <v>garcia</v>
      </c>
      <c r="F5" s="16" t="str">
        <f>REPLACE(C5,1,SEARCH(" ",C5,1)-1,B5)</f>
        <v>Garcia garcia</v>
      </c>
      <c r="G5" s="16" t="str">
        <f t="shared" si="2"/>
        <v>leocadia Leocadia</v>
      </c>
      <c r="J5" s="3" t="s">
        <v>12</v>
      </c>
      <c r="K5" s="3">
        <v>6</v>
      </c>
      <c r="L5" s="3">
        <v>5</v>
      </c>
      <c r="M5" s="3">
        <v>8</v>
      </c>
      <c r="N5" s="8">
        <v>6.333333333333333</v>
      </c>
      <c r="O5">
        <f t="shared" si="3"/>
        <v>6</v>
      </c>
      <c r="R5">
        <f ca="1"/>
        <v>10</v>
      </c>
    </row>
    <row r="6" spans="1:20" x14ac:dyDescent="0.25">
      <c r="A6" s="3" t="s">
        <v>18</v>
      </c>
      <c r="B6" s="3" t="s">
        <v>19</v>
      </c>
      <c r="C6" s="3" t="s">
        <v>56</v>
      </c>
      <c r="D6" s="16" t="str">
        <f t="shared" si="1"/>
        <v xml:space="preserve">estrellita </v>
      </c>
      <c r="E6" s="16" t="str">
        <f t="shared" si="0"/>
        <v>gutiérrez</v>
      </c>
      <c r="F6" s="16" t="str">
        <f t="shared" ref="F6:F22" si="4">REPLACE(C6,1,SEARCH(" ",C6,1)-1,B6)</f>
        <v>Gutiérrez gutiérrez</v>
      </c>
      <c r="G6" s="16" t="str">
        <f t="shared" si="2"/>
        <v>estrellita Estrellita</v>
      </c>
      <c r="J6" s="3" t="s">
        <v>15</v>
      </c>
      <c r="K6" s="3">
        <v>6</v>
      </c>
      <c r="L6" s="3">
        <v>6</v>
      </c>
      <c r="M6" s="3">
        <v>7</v>
      </c>
      <c r="N6" s="8">
        <v>6.333333333333333</v>
      </c>
      <c r="O6">
        <f t="shared" si="3"/>
        <v>9</v>
      </c>
    </row>
    <row r="7" spans="1:20" x14ac:dyDescent="0.25">
      <c r="A7" s="3" t="s">
        <v>20</v>
      </c>
      <c r="B7" s="3" t="s">
        <v>19</v>
      </c>
      <c r="C7" s="3" t="s">
        <v>57</v>
      </c>
      <c r="D7" s="16" t="str">
        <f t="shared" si="1"/>
        <v xml:space="preserve">romualdo </v>
      </c>
      <c r="E7" s="16" t="str">
        <f t="shared" si="0"/>
        <v>gutiérrez</v>
      </c>
      <c r="F7" s="16" t="str">
        <f t="shared" si="4"/>
        <v>Gutiérrez gutiérrez</v>
      </c>
      <c r="G7" s="16" t="str">
        <f t="shared" si="2"/>
        <v>romualdo Romualdo</v>
      </c>
      <c r="J7" s="3" t="s">
        <v>12</v>
      </c>
      <c r="K7" s="3">
        <v>8</v>
      </c>
      <c r="L7" s="3">
        <v>4</v>
      </c>
      <c r="M7" s="3">
        <v>6</v>
      </c>
      <c r="N7" s="8">
        <v>6</v>
      </c>
      <c r="O7">
        <f t="shared" si="3"/>
        <v>9</v>
      </c>
    </row>
    <row r="8" spans="1:20" x14ac:dyDescent="0.25">
      <c r="A8" s="3" t="s">
        <v>21</v>
      </c>
      <c r="B8" s="3" t="s">
        <v>22</v>
      </c>
      <c r="C8" s="3" t="s">
        <v>58</v>
      </c>
      <c r="D8" s="16" t="str">
        <f t="shared" si="1"/>
        <v xml:space="preserve">godofredo </v>
      </c>
      <c r="E8" s="16" t="str">
        <f t="shared" si="0"/>
        <v>martineti</v>
      </c>
      <c r="F8" s="16" t="str">
        <f t="shared" si="4"/>
        <v>Martineti martineti</v>
      </c>
      <c r="G8" s="16" t="str">
        <f t="shared" si="2"/>
        <v>godofredo Godofredo</v>
      </c>
      <c r="J8" s="3" t="s">
        <v>9</v>
      </c>
      <c r="K8" s="3">
        <v>7</v>
      </c>
      <c r="L8" s="3">
        <v>5</v>
      </c>
      <c r="M8" s="3">
        <v>6</v>
      </c>
      <c r="N8" s="8">
        <v>6</v>
      </c>
      <c r="O8">
        <f t="shared" si="3"/>
        <v>9</v>
      </c>
      <c r="R8" s="12">
        <v>3.5000000000000003E-2</v>
      </c>
    </row>
    <row r="9" spans="1:20" x14ac:dyDescent="0.25">
      <c r="A9" s="3" t="s">
        <v>23</v>
      </c>
      <c r="B9" s="3" t="s">
        <v>24</v>
      </c>
      <c r="C9" s="3" t="s">
        <v>59</v>
      </c>
      <c r="D9" s="16" t="str">
        <f t="shared" si="1"/>
        <v xml:space="preserve">sigfrido </v>
      </c>
      <c r="E9" s="16" t="str">
        <f t="shared" si="0"/>
        <v>martínez</v>
      </c>
      <c r="F9" s="16" t="str">
        <f t="shared" si="4"/>
        <v>Martínez martínez</v>
      </c>
      <c r="G9" s="16" t="str">
        <f t="shared" si="2"/>
        <v>sigfrido Sigfrido</v>
      </c>
      <c r="J9" s="3" t="s">
        <v>15</v>
      </c>
      <c r="K9" s="3">
        <v>5</v>
      </c>
      <c r="L9" s="3">
        <v>7</v>
      </c>
      <c r="M9" s="3">
        <v>8</v>
      </c>
      <c r="N9" s="8">
        <v>6.666666666666667</v>
      </c>
      <c r="O9">
        <f t="shared" si="3"/>
        <v>8</v>
      </c>
    </row>
    <row r="10" spans="1:20" x14ac:dyDescent="0.25">
      <c r="A10" s="3" t="s">
        <v>25</v>
      </c>
      <c r="B10" s="3" t="s">
        <v>24</v>
      </c>
      <c r="C10" s="3" t="s">
        <v>60</v>
      </c>
      <c r="D10" s="16" t="str">
        <f t="shared" si="1"/>
        <v xml:space="preserve">gumersindo </v>
      </c>
      <c r="E10" s="16" t="str">
        <f t="shared" si="0"/>
        <v>martínez</v>
      </c>
      <c r="F10" s="16" t="str">
        <f t="shared" si="4"/>
        <v>Martínez martínez</v>
      </c>
      <c r="G10" s="16" t="str">
        <f t="shared" si="2"/>
        <v>gumersindo Gumersindo</v>
      </c>
      <c r="J10" s="3" t="s">
        <v>15</v>
      </c>
      <c r="K10" s="3">
        <v>7</v>
      </c>
      <c r="L10" s="3">
        <v>6</v>
      </c>
      <c r="M10" s="3">
        <v>5</v>
      </c>
      <c r="N10" s="8">
        <v>6</v>
      </c>
      <c r="O10">
        <f t="shared" si="3"/>
        <v>8</v>
      </c>
    </row>
    <row r="11" spans="1:20" x14ac:dyDescent="0.25">
      <c r="A11" s="3" t="s">
        <v>26</v>
      </c>
      <c r="B11" s="3" t="s">
        <v>27</v>
      </c>
      <c r="C11" s="3" t="s">
        <v>61</v>
      </c>
      <c r="D11" s="16" t="str">
        <f t="shared" si="1"/>
        <v xml:space="preserve">leovigildo </v>
      </c>
      <c r="E11" s="16" t="str">
        <f t="shared" si="0"/>
        <v>mastuerzo</v>
      </c>
      <c r="F11" s="16" t="str">
        <f t="shared" si="4"/>
        <v>Mastuerzo mastuerzo</v>
      </c>
      <c r="G11" s="16" t="str">
        <f t="shared" si="2"/>
        <v>leovigildo Leovigildo</v>
      </c>
      <c r="J11" s="3" t="s">
        <v>12</v>
      </c>
      <c r="K11" s="3">
        <v>8</v>
      </c>
      <c r="L11" s="3">
        <v>9</v>
      </c>
      <c r="M11" s="3">
        <v>8</v>
      </c>
      <c r="N11" s="8">
        <v>8.3333333333333339</v>
      </c>
      <c r="O11">
        <f t="shared" si="3"/>
        <v>9</v>
      </c>
    </row>
    <row r="12" spans="1:20" x14ac:dyDescent="0.25">
      <c r="A12" s="3" t="s">
        <v>28</v>
      </c>
      <c r="B12" s="3" t="s">
        <v>29</v>
      </c>
      <c r="C12" s="3" t="s">
        <v>62</v>
      </c>
      <c r="D12" s="16" t="str">
        <f t="shared" si="1"/>
        <v xml:space="preserve">heladio </v>
      </c>
      <c r="E12" s="16" t="str">
        <f t="shared" si="0"/>
        <v>parralo</v>
      </c>
      <c r="F12" s="16" t="str">
        <f t="shared" si="4"/>
        <v>Parralo parralo</v>
      </c>
      <c r="G12" s="16" t="str">
        <f t="shared" si="2"/>
        <v>heladio Heladio</v>
      </c>
      <c r="J12" s="3" t="s">
        <v>9</v>
      </c>
      <c r="K12" s="3">
        <v>6</v>
      </c>
      <c r="L12" s="3">
        <v>3</v>
      </c>
      <c r="M12" s="3">
        <v>9</v>
      </c>
      <c r="N12" s="8">
        <v>6</v>
      </c>
      <c r="O12">
        <f t="shared" si="3"/>
        <v>7</v>
      </c>
    </row>
    <row r="13" spans="1:20" x14ac:dyDescent="0.25">
      <c r="A13" s="3" t="s">
        <v>30</v>
      </c>
      <c r="B13" s="3" t="s">
        <v>31</v>
      </c>
      <c r="C13" s="3" t="s">
        <v>63</v>
      </c>
      <c r="D13" s="16" t="str">
        <f t="shared" si="1"/>
        <v xml:space="preserve">urko </v>
      </c>
      <c r="E13" s="16" t="str">
        <f t="shared" si="0"/>
        <v>pérez</v>
      </c>
      <c r="F13" s="16" t="str">
        <f t="shared" si="4"/>
        <v>Pérez pérez</v>
      </c>
      <c r="G13" s="16" t="str">
        <f t="shared" si="2"/>
        <v>urko Urko</v>
      </c>
      <c r="J13" s="3" t="s">
        <v>9</v>
      </c>
      <c r="K13" s="3">
        <v>7</v>
      </c>
      <c r="L13" s="3">
        <v>4</v>
      </c>
      <c r="M13" s="3">
        <v>5</v>
      </c>
      <c r="N13" s="8">
        <v>5.333333333333333</v>
      </c>
      <c r="O13">
        <f t="shared" si="3"/>
        <v>5</v>
      </c>
    </row>
    <row r="14" spans="1:20" x14ac:dyDescent="0.25">
      <c r="A14" s="3" t="s">
        <v>32</v>
      </c>
      <c r="B14" s="3" t="s">
        <v>31</v>
      </c>
      <c r="C14" s="3" t="s">
        <v>64</v>
      </c>
      <c r="D14" s="16" t="str">
        <f t="shared" si="1"/>
        <v xml:space="preserve">higinia </v>
      </c>
      <c r="E14" s="16" t="str">
        <f t="shared" si="0"/>
        <v>pérez</v>
      </c>
      <c r="F14" s="16" t="str">
        <f t="shared" si="4"/>
        <v>Pérez pérez</v>
      </c>
      <c r="G14" s="16" t="str">
        <f t="shared" si="2"/>
        <v>higinia Higinia</v>
      </c>
      <c r="J14" s="3" t="s">
        <v>9</v>
      </c>
      <c r="K14" s="3">
        <v>3</v>
      </c>
      <c r="L14" s="3">
        <v>4</v>
      </c>
      <c r="M14" s="3">
        <v>7</v>
      </c>
      <c r="N14" s="8">
        <v>4.666666666666667</v>
      </c>
      <c r="O14">
        <f t="shared" si="3"/>
        <v>5</v>
      </c>
    </row>
    <row r="15" spans="1:20" x14ac:dyDescent="0.25">
      <c r="A15" s="3" t="s">
        <v>33</v>
      </c>
      <c r="B15" s="3" t="s">
        <v>34</v>
      </c>
      <c r="C15" s="3" t="s">
        <v>65</v>
      </c>
      <c r="D15" s="16" t="str">
        <f t="shared" si="1"/>
        <v xml:space="preserve">teodófilo </v>
      </c>
      <c r="E15" s="16" t="str">
        <f t="shared" si="0"/>
        <v>peritarpei</v>
      </c>
      <c r="F15" s="16" t="str">
        <f t="shared" si="4"/>
        <v>Peritarpei peritarpei</v>
      </c>
      <c r="G15" s="16" t="str">
        <f t="shared" si="2"/>
        <v>teodófilo Teodófilo</v>
      </c>
      <c r="J15" s="3" t="s">
        <v>9</v>
      </c>
      <c r="K15" s="3">
        <v>6</v>
      </c>
      <c r="L15" s="3">
        <v>3</v>
      </c>
      <c r="M15" s="3">
        <v>9</v>
      </c>
      <c r="N15" s="8">
        <v>6</v>
      </c>
      <c r="O15">
        <f t="shared" si="3"/>
        <v>10</v>
      </c>
    </row>
    <row r="16" spans="1:20" x14ac:dyDescent="0.25">
      <c r="A16" s="3" t="s">
        <v>35</v>
      </c>
      <c r="B16" s="3" t="s">
        <v>36</v>
      </c>
      <c r="C16" s="3" t="s">
        <v>66</v>
      </c>
      <c r="D16" s="16" t="str">
        <f t="shared" si="1"/>
        <v xml:space="preserve">macarena </v>
      </c>
      <c r="E16" s="16" t="str">
        <f t="shared" si="0"/>
        <v>pitu</v>
      </c>
      <c r="F16" s="16" t="str">
        <f t="shared" si="4"/>
        <v>Pitu pitu</v>
      </c>
      <c r="G16" s="16" t="str">
        <f t="shared" si="2"/>
        <v>macarena Macarena</v>
      </c>
      <c r="J16" s="3" t="s">
        <v>12</v>
      </c>
      <c r="K16" s="3">
        <v>6</v>
      </c>
      <c r="L16" s="3">
        <v>5</v>
      </c>
      <c r="M16" s="3">
        <v>6</v>
      </c>
      <c r="N16" s="8">
        <v>5.666666666666667</v>
      </c>
      <c r="O16">
        <f t="shared" si="3"/>
        <v>4</v>
      </c>
    </row>
    <row r="17" spans="1:15" x14ac:dyDescent="0.25">
      <c r="A17" s="3" t="s">
        <v>37</v>
      </c>
      <c r="B17" s="3" t="s">
        <v>38</v>
      </c>
      <c r="C17" s="3" t="s">
        <v>67</v>
      </c>
      <c r="D17" s="16" t="str">
        <f t="shared" si="1"/>
        <v xml:space="preserve">quintiliano </v>
      </c>
      <c r="E17" s="16" t="str">
        <f t="shared" si="0"/>
        <v>sánchez</v>
      </c>
      <c r="F17" s="16" t="str">
        <f t="shared" si="4"/>
        <v>Sánchez sánchez</v>
      </c>
      <c r="G17" s="16" t="str">
        <f t="shared" si="2"/>
        <v>quintiliano Quintiliano</v>
      </c>
      <c r="J17" s="3" t="s">
        <v>15</v>
      </c>
      <c r="K17" s="3">
        <v>3</v>
      </c>
      <c r="L17" s="3">
        <v>8</v>
      </c>
      <c r="M17" s="3">
        <v>5</v>
      </c>
      <c r="N17" s="8">
        <v>5.333333333333333</v>
      </c>
      <c r="O17">
        <f t="shared" si="3"/>
        <v>7</v>
      </c>
    </row>
    <row r="18" spans="1:15" x14ac:dyDescent="0.25">
      <c r="A18" s="3" t="s">
        <v>20</v>
      </c>
      <c r="B18" s="3" t="s">
        <v>39</v>
      </c>
      <c r="C18" s="3" t="s">
        <v>68</v>
      </c>
      <c r="D18" s="16" t="str">
        <f t="shared" si="1"/>
        <v xml:space="preserve">romualdo </v>
      </c>
      <c r="E18" s="16" t="str">
        <f t="shared" si="0"/>
        <v>santemesmasses</v>
      </c>
      <c r="F18" s="16" t="str">
        <f t="shared" si="4"/>
        <v>Santemesmasses santemesmasses</v>
      </c>
      <c r="G18" s="16" t="str">
        <f t="shared" si="2"/>
        <v>romualdo Romualdo</v>
      </c>
      <c r="J18" s="3" t="s">
        <v>12</v>
      </c>
      <c r="K18" s="3">
        <v>9</v>
      </c>
      <c r="L18" s="3">
        <v>3</v>
      </c>
      <c r="M18" s="3">
        <v>7</v>
      </c>
      <c r="N18" s="8">
        <v>6.333333333333333</v>
      </c>
      <c r="O18">
        <f t="shared" si="3"/>
        <v>14</v>
      </c>
    </row>
    <row r="19" spans="1:15" x14ac:dyDescent="0.25">
      <c r="A19" s="3" t="s">
        <v>40</v>
      </c>
      <c r="B19" s="3" t="s">
        <v>41</v>
      </c>
      <c r="C19" s="3" t="s">
        <v>69</v>
      </c>
      <c r="D19" s="16" t="str">
        <f t="shared" si="1"/>
        <v xml:space="preserve">demetrio </v>
      </c>
      <c r="E19" s="16" t="str">
        <f t="shared" si="0"/>
        <v>sinforoso</v>
      </c>
      <c r="F19" s="16" t="str">
        <f t="shared" si="4"/>
        <v>Sinforoso sinforoso</v>
      </c>
      <c r="G19" s="16" t="str">
        <f t="shared" si="2"/>
        <v>demetrio Demetrio</v>
      </c>
      <c r="J19" s="3" t="s">
        <v>15</v>
      </c>
      <c r="K19" s="3">
        <v>7</v>
      </c>
      <c r="L19" s="3">
        <v>7</v>
      </c>
      <c r="M19" s="3">
        <v>3</v>
      </c>
      <c r="N19" s="8">
        <v>5.666666666666667</v>
      </c>
      <c r="O19">
        <f t="shared" si="3"/>
        <v>9</v>
      </c>
    </row>
    <row r="20" spans="1:15" x14ac:dyDescent="0.25">
      <c r="A20" s="3" t="s">
        <v>42</v>
      </c>
      <c r="B20" s="3" t="s">
        <v>43</v>
      </c>
      <c r="C20" s="3" t="s">
        <v>70</v>
      </c>
      <c r="D20" s="16" t="str">
        <f t="shared" si="1"/>
        <v xml:space="preserve">abunciana </v>
      </c>
      <c r="E20" s="16" t="str">
        <f t="shared" si="0"/>
        <v>torrelles</v>
      </c>
      <c r="F20" s="16" t="str">
        <f t="shared" si="4"/>
        <v>Torrelles torrelles</v>
      </c>
      <c r="G20" s="16" t="str">
        <f t="shared" si="2"/>
        <v>abunciana Abunciana</v>
      </c>
      <c r="J20" s="3" t="s">
        <v>9</v>
      </c>
      <c r="K20" s="3">
        <v>8</v>
      </c>
      <c r="L20" s="3">
        <v>7</v>
      </c>
      <c r="M20" s="3">
        <v>3</v>
      </c>
      <c r="N20" s="8">
        <v>6</v>
      </c>
      <c r="O20">
        <f t="shared" si="3"/>
        <v>9</v>
      </c>
    </row>
    <row r="21" spans="1:15" x14ac:dyDescent="0.25">
      <c r="A21" s="3" t="s">
        <v>44</v>
      </c>
      <c r="B21" s="3" t="s">
        <v>45</v>
      </c>
      <c r="C21" s="3" t="s">
        <v>71</v>
      </c>
      <c r="D21" s="16" t="str">
        <f t="shared" si="1"/>
        <v xml:space="preserve">hug </v>
      </c>
      <c r="E21" s="16" t="str">
        <f t="shared" si="0"/>
        <v>urdiales</v>
      </c>
      <c r="F21" s="16" t="str">
        <f t="shared" si="4"/>
        <v>Urdiales urdiales</v>
      </c>
      <c r="G21" s="16" t="str">
        <f t="shared" si="2"/>
        <v>hug Hug</v>
      </c>
      <c r="J21" s="3" t="s">
        <v>12</v>
      </c>
      <c r="K21" s="3">
        <v>8</v>
      </c>
      <c r="L21" s="3">
        <v>6</v>
      </c>
      <c r="M21" s="3">
        <v>7</v>
      </c>
      <c r="N21" s="8">
        <v>7</v>
      </c>
      <c r="O21">
        <f t="shared" si="3"/>
        <v>8</v>
      </c>
    </row>
    <row r="22" spans="1:15" x14ac:dyDescent="0.25">
      <c r="A22" s="3" t="s">
        <v>46</v>
      </c>
      <c r="B22" s="3" t="s">
        <v>47</v>
      </c>
      <c r="C22" s="3" t="s">
        <v>72</v>
      </c>
      <c r="D22" s="16" t="str">
        <f t="shared" si="1"/>
        <v xml:space="preserve">idoia </v>
      </c>
      <c r="E22" s="16" t="str">
        <f t="shared" si="0"/>
        <v>zumalacarregi</v>
      </c>
      <c r="F22" s="16" t="str">
        <f t="shared" si="4"/>
        <v>Zumalacarregi zumalacarregi</v>
      </c>
      <c r="G22" s="16" t="str">
        <f t="shared" si="2"/>
        <v>idoia Idoia</v>
      </c>
      <c r="J22" s="3" t="s">
        <v>15</v>
      </c>
      <c r="K22" s="3">
        <v>4</v>
      </c>
      <c r="L22" s="3">
        <v>6</v>
      </c>
      <c r="M22" s="3">
        <v>8</v>
      </c>
      <c r="N22" s="8">
        <v>6</v>
      </c>
      <c r="O22">
        <f t="shared" si="3"/>
        <v>13</v>
      </c>
    </row>
  </sheetData>
  <pageMargins left="0.7" right="0.7" top="0.75" bottom="0.75" header="0.3" footer="0.3"/>
  <ignoredErrors>
    <ignoredError sqref="F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CE50-A548-4769-A87A-1D3FC0CABFD7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764-591E-4724-8B6E-5FC768EE75AA}">
  <dimension ref="A1:L22"/>
  <sheetViews>
    <sheetView tabSelected="1" workbookViewId="0">
      <selection activeCell="A23" sqref="A23:XFD23"/>
    </sheetView>
  </sheetViews>
  <sheetFormatPr baseColWidth="10" defaultRowHeight="15" x14ac:dyDescent="0.25"/>
  <cols>
    <col min="2" max="2" width="11.5703125" customWidth="1"/>
    <col min="5" max="5" width="14.5703125" customWidth="1"/>
    <col min="12" max="12" width="33.5703125" customWidth="1"/>
  </cols>
  <sheetData>
    <row r="1" spans="1:12" x14ac:dyDescent="0.25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L1" s="15"/>
    </row>
    <row r="2" spans="1:12" x14ac:dyDescent="0.25">
      <c r="A2" s="18" t="s">
        <v>42</v>
      </c>
      <c r="B2" s="19" t="s">
        <v>43</v>
      </c>
      <c r="C2" s="17" t="s">
        <v>9</v>
      </c>
      <c r="D2" s="19">
        <v>8</v>
      </c>
      <c r="E2" s="19">
        <v>7</v>
      </c>
      <c r="F2" s="19">
        <v>3</v>
      </c>
      <c r="G2" s="24">
        <v>6</v>
      </c>
    </row>
    <row r="3" spans="1:12" x14ac:dyDescent="0.25">
      <c r="A3" s="18" t="s">
        <v>21</v>
      </c>
      <c r="B3" s="19" t="s">
        <v>22</v>
      </c>
      <c r="C3" s="17" t="s">
        <v>9</v>
      </c>
      <c r="D3" s="19">
        <v>7</v>
      </c>
      <c r="E3" s="19">
        <v>5</v>
      </c>
      <c r="F3" s="19">
        <v>6</v>
      </c>
      <c r="G3" s="24">
        <v>6</v>
      </c>
    </row>
    <row r="4" spans="1:12" x14ac:dyDescent="0.25">
      <c r="A4" s="18" t="s">
        <v>28</v>
      </c>
      <c r="B4" s="19" t="s">
        <v>29</v>
      </c>
      <c r="C4" s="17" t="s">
        <v>9</v>
      </c>
      <c r="D4" s="19">
        <v>6</v>
      </c>
      <c r="E4" s="19">
        <v>3</v>
      </c>
      <c r="F4" s="19">
        <v>9</v>
      </c>
      <c r="G4" s="24">
        <v>6</v>
      </c>
    </row>
    <row r="5" spans="1:12" x14ac:dyDescent="0.25">
      <c r="A5" s="18" t="s">
        <v>32</v>
      </c>
      <c r="B5" s="19" t="s">
        <v>31</v>
      </c>
      <c r="C5" s="17" t="s">
        <v>9</v>
      </c>
      <c r="D5" s="19">
        <v>3</v>
      </c>
      <c r="E5" s="19">
        <v>4</v>
      </c>
      <c r="F5" s="19">
        <v>7</v>
      </c>
      <c r="G5" s="24">
        <v>4.666666666666667</v>
      </c>
    </row>
    <row r="6" spans="1:12" x14ac:dyDescent="0.25">
      <c r="A6" s="22" t="s">
        <v>33</v>
      </c>
      <c r="B6" s="20" t="s">
        <v>34</v>
      </c>
      <c r="C6" s="17" t="s">
        <v>9</v>
      </c>
      <c r="D6" s="20">
        <v>6</v>
      </c>
      <c r="E6" s="20">
        <v>3</v>
      </c>
      <c r="F6" s="20">
        <v>9</v>
      </c>
      <c r="G6" s="25">
        <v>6</v>
      </c>
    </row>
    <row r="7" spans="1:12" x14ac:dyDescent="0.25">
      <c r="A7" s="18" t="s">
        <v>7</v>
      </c>
      <c r="B7" s="19" t="s">
        <v>8</v>
      </c>
      <c r="C7" s="17" t="s">
        <v>9</v>
      </c>
      <c r="D7" s="19">
        <v>5</v>
      </c>
      <c r="E7" s="19">
        <v>7</v>
      </c>
      <c r="F7" s="19">
        <v>9</v>
      </c>
      <c r="G7" s="24">
        <v>7</v>
      </c>
    </row>
    <row r="8" spans="1:12" x14ac:dyDescent="0.25">
      <c r="A8" s="22" t="s">
        <v>30</v>
      </c>
      <c r="B8" s="20" t="s">
        <v>31</v>
      </c>
      <c r="C8" s="17" t="s">
        <v>9</v>
      </c>
      <c r="D8" s="20">
        <v>7</v>
      </c>
      <c r="E8" s="20">
        <v>4</v>
      </c>
      <c r="F8" s="20">
        <v>5</v>
      </c>
      <c r="G8" s="25">
        <v>5.333333333333333</v>
      </c>
    </row>
    <row r="9" spans="1:12" x14ac:dyDescent="0.25">
      <c r="A9" s="23" t="s">
        <v>44</v>
      </c>
      <c r="B9" s="21" t="s">
        <v>45</v>
      </c>
      <c r="C9" s="17" t="s">
        <v>12</v>
      </c>
      <c r="D9" s="21">
        <v>8</v>
      </c>
      <c r="E9" s="21">
        <v>6</v>
      </c>
      <c r="F9" s="21">
        <v>7</v>
      </c>
      <c r="G9" s="26">
        <v>7</v>
      </c>
    </row>
    <row r="10" spans="1:12" x14ac:dyDescent="0.25">
      <c r="A10" s="22" t="s">
        <v>10</v>
      </c>
      <c r="B10" s="20" t="s">
        <v>11</v>
      </c>
      <c r="C10" s="17" t="s">
        <v>12</v>
      </c>
      <c r="D10" s="20">
        <v>7</v>
      </c>
      <c r="E10" s="20">
        <v>6</v>
      </c>
      <c r="F10" s="20">
        <v>5</v>
      </c>
      <c r="G10" s="25">
        <v>5.666666666666667</v>
      </c>
    </row>
    <row r="11" spans="1:12" x14ac:dyDescent="0.25">
      <c r="A11" s="23" t="s">
        <v>16</v>
      </c>
      <c r="B11" s="21" t="s">
        <v>17</v>
      </c>
      <c r="C11" s="17" t="s">
        <v>12</v>
      </c>
      <c r="D11" s="21">
        <v>6</v>
      </c>
      <c r="E11" s="21">
        <v>5</v>
      </c>
      <c r="F11" s="21">
        <v>8</v>
      </c>
      <c r="G11" s="26">
        <v>6.333333333333333</v>
      </c>
    </row>
    <row r="12" spans="1:12" x14ac:dyDescent="0.25">
      <c r="A12" s="22" t="s">
        <v>26</v>
      </c>
      <c r="B12" s="20" t="s">
        <v>27</v>
      </c>
      <c r="C12" s="17" t="s">
        <v>12</v>
      </c>
      <c r="D12" s="20">
        <v>8</v>
      </c>
      <c r="E12" s="20">
        <v>9</v>
      </c>
      <c r="F12" s="20">
        <v>8</v>
      </c>
      <c r="G12" s="25">
        <v>8.3333333333333339</v>
      </c>
    </row>
    <row r="13" spans="1:12" x14ac:dyDescent="0.25">
      <c r="A13" s="18" t="s">
        <v>35</v>
      </c>
      <c r="B13" s="19" t="s">
        <v>36</v>
      </c>
      <c r="C13" s="17" t="s">
        <v>12</v>
      </c>
      <c r="D13" s="19">
        <v>6</v>
      </c>
      <c r="E13" s="19">
        <v>5</v>
      </c>
      <c r="F13" s="19">
        <v>6</v>
      </c>
      <c r="G13" s="24">
        <v>5.666666666666667</v>
      </c>
    </row>
    <row r="14" spans="1:12" x14ac:dyDescent="0.25">
      <c r="A14" s="22" t="s">
        <v>20</v>
      </c>
      <c r="B14" s="20" t="s">
        <v>19</v>
      </c>
      <c r="C14" s="17" t="s">
        <v>12</v>
      </c>
      <c r="D14" s="20">
        <v>8</v>
      </c>
      <c r="E14" s="20">
        <v>4</v>
      </c>
      <c r="F14" s="20">
        <v>6</v>
      </c>
      <c r="G14" s="25">
        <v>6</v>
      </c>
    </row>
    <row r="15" spans="1:12" x14ac:dyDescent="0.25">
      <c r="A15" s="18" t="s">
        <v>20</v>
      </c>
      <c r="B15" s="19" t="s">
        <v>39</v>
      </c>
      <c r="C15" s="17" t="s">
        <v>12</v>
      </c>
      <c r="D15" s="19">
        <v>9</v>
      </c>
      <c r="E15" s="19">
        <v>3</v>
      </c>
      <c r="F15" s="19">
        <v>7</v>
      </c>
      <c r="G15" s="24">
        <v>6.333333333333333</v>
      </c>
    </row>
    <row r="16" spans="1:12" x14ac:dyDescent="0.25">
      <c r="A16" s="22" t="s">
        <v>40</v>
      </c>
      <c r="B16" s="20" t="s">
        <v>41</v>
      </c>
      <c r="C16" s="17" t="s">
        <v>15</v>
      </c>
      <c r="D16" s="20">
        <v>7</v>
      </c>
      <c r="E16" s="20">
        <v>7</v>
      </c>
      <c r="F16" s="20">
        <v>3</v>
      </c>
      <c r="G16" s="25">
        <v>5.666666666666667</v>
      </c>
    </row>
    <row r="17" spans="1:7" x14ac:dyDescent="0.25">
      <c r="A17" s="18" t="s">
        <v>18</v>
      </c>
      <c r="B17" s="19" t="s">
        <v>19</v>
      </c>
      <c r="C17" s="17" t="s">
        <v>15</v>
      </c>
      <c r="D17" s="19">
        <v>6</v>
      </c>
      <c r="E17" s="19">
        <v>6</v>
      </c>
      <c r="F17" s="19">
        <v>7</v>
      </c>
      <c r="G17" s="24">
        <v>6.333333333333333</v>
      </c>
    </row>
    <row r="18" spans="1:7" x14ac:dyDescent="0.25">
      <c r="A18" s="18" t="s">
        <v>25</v>
      </c>
      <c r="B18" s="19" t="s">
        <v>24</v>
      </c>
      <c r="C18" s="17" t="s">
        <v>15</v>
      </c>
      <c r="D18" s="19">
        <v>7</v>
      </c>
      <c r="E18" s="19">
        <v>6</v>
      </c>
      <c r="F18" s="19">
        <v>5</v>
      </c>
      <c r="G18" s="24">
        <v>6</v>
      </c>
    </row>
    <row r="19" spans="1:7" x14ac:dyDescent="0.25">
      <c r="A19" s="18" t="s">
        <v>46</v>
      </c>
      <c r="B19" s="19" t="s">
        <v>47</v>
      </c>
      <c r="C19" s="17" t="s">
        <v>15</v>
      </c>
      <c r="D19" s="19">
        <v>4</v>
      </c>
      <c r="E19" s="19">
        <v>6</v>
      </c>
      <c r="F19" s="19">
        <v>8</v>
      </c>
      <c r="G19" s="24">
        <v>6</v>
      </c>
    </row>
    <row r="20" spans="1:7" x14ac:dyDescent="0.25">
      <c r="A20" s="18" t="s">
        <v>13</v>
      </c>
      <c r="B20" s="19" t="s">
        <v>14</v>
      </c>
      <c r="C20" s="17" t="s">
        <v>15</v>
      </c>
      <c r="D20" s="19">
        <v>3</v>
      </c>
      <c r="E20" s="19">
        <v>8</v>
      </c>
      <c r="F20" s="19">
        <v>7</v>
      </c>
      <c r="G20" s="24">
        <v>5.333333333333333</v>
      </c>
    </row>
    <row r="21" spans="1:7" x14ac:dyDescent="0.25">
      <c r="A21" s="23" t="s">
        <v>37</v>
      </c>
      <c r="B21" s="21" t="s">
        <v>38</v>
      </c>
      <c r="C21" s="17" t="s">
        <v>15</v>
      </c>
      <c r="D21" s="21">
        <v>3</v>
      </c>
      <c r="E21" s="21">
        <v>8</v>
      </c>
      <c r="F21" s="21">
        <v>5</v>
      </c>
      <c r="G21" s="26">
        <v>5.333333333333333</v>
      </c>
    </row>
    <row r="22" spans="1:7" x14ac:dyDescent="0.25">
      <c r="A22" s="22" t="s">
        <v>23</v>
      </c>
      <c r="B22" s="20" t="s">
        <v>24</v>
      </c>
      <c r="C22" s="17" t="s">
        <v>15</v>
      </c>
      <c r="D22" s="20">
        <v>5</v>
      </c>
      <c r="E22" s="20">
        <v>7</v>
      </c>
      <c r="F22" s="20">
        <v>8</v>
      </c>
      <c r="G22" s="25">
        <v>6.666666666666667</v>
      </c>
    </row>
  </sheetData>
  <sortState xmlns:xlrd2="http://schemas.microsoft.com/office/spreadsheetml/2017/richdata2" ref="A2:G23">
    <sortCondition ref="C2:C23"/>
    <sortCondition ref="A2:A23"/>
  </sortState>
  <conditionalFormatting sqref="A2:A22">
    <cfRule type="expression" dxfId="14" priority="10">
      <formula>$A2=$K$1</formula>
    </cfRule>
  </conditionalFormatting>
  <conditionalFormatting sqref="C2:C22">
    <cfRule type="expression" dxfId="13" priority="8">
      <formula>$A2=$K$1</formula>
    </cfRule>
  </conditionalFormatting>
  <conditionalFormatting sqref="D2:D22">
    <cfRule type="expression" dxfId="12" priority="3">
      <formula>IF(AND($A2=$K$1,"A"=$C2),TRUE())</formula>
    </cfRule>
  </conditionalFormatting>
  <conditionalFormatting sqref="E2:E22">
    <cfRule type="expression" dxfId="11" priority="2">
      <formula>IF(AND($A2=$K$1,$C2="B"),TRUE())</formula>
    </cfRule>
  </conditionalFormatting>
  <conditionalFormatting sqref="F2:F22">
    <cfRule type="expression" dxfId="10" priority="1">
      <formula>IF(AND($A2=$K$1,$C2="C"),TRUE())</formula>
    </cfRule>
  </conditionalFormatting>
  <dataValidations count="1">
    <dataValidation type="list" allowBlank="1" showInputMessage="1" showErrorMessage="1" sqref="K1" xr:uid="{5F103819-DC39-44B2-A05C-FD4AA779C03D}">
      <formula1>$A$2:$A$22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777234CD-4CBC-44F4-A098-C8F818FDF7A3}">
  <ds:schemaRefs/>
</ds:datastoreItem>
</file>

<file path=customXml/itemProps2.xml><?xml version="1.0" encoding="utf-8"?>
<ds:datastoreItem xmlns:ds="http://schemas.openxmlformats.org/officeDocument/2006/customXml" ds:itemID="{392AB7F5-2E21-4421-82F1-DDA25E9D9934}">
  <ds:schemaRefs/>
</ds:datastoreItem>
</file>

<file path=customXml/itemProps3.xml><?xml version="1.0" encoding="utf-8"?>
<ds:datastoreItem xmlns:ds="http://schemas.openxmlformats.org/officeDocument/2006/customXml" ds:itemID="{1879E284-E1B9-4BB9-94D3-39C9E98CDA65}">
  <ds:schemaRefs/>
</ds:datastoreItem>
</file>

<file path=customXml/itemProps4.xml><?xml version="1.0" encoding="utf-8"?>
<ds:datastoreItem xmlns:ds="http://schemas.openxmlformats.org/officeDocument/2006/customXml" ds:itemID="{50E85CBB-2307-4A32-A5DE-4CACA475B848}">
  <ds:schemaRefs/>
</ds:datastoreItem>
</file>

<file path=customXml/itemProps5.xml><?xml version="1.0" encoding="utf-8"?>
<ds:datastoreItem xmlns:ds="http://schemas.openxmlformats.org/officeDocument/2006/customXml" ds:itemID="{3AD0B0C0-E732-4ED8-A794-28F37C37E359}">
  <ds:schemaRefs/>
</ds:datastoreItem>
</file>

<file path=customXml/itemProps6.xml><?xml version="1.0" encoding="utf-8"?>
<ds:datastoreItem xmlns:ds="http://schemas.openxmlformats.org/officeDocument/2006/customXml" ds:itemID="{74E5F687-42B4-4D12-95BB-751FE491FD14}">
  <ds:schemaRefs/>
</ds:datastoreItem>
</file>

<file path=customXml/itemProps7.xml><?xml version="1.0" encoding="utf-8"?>
<ds:datastoreItem xmlns:ds="http://schemas.openxmlformats.org/officeDocument/2006/customXml" ds:itemID="{E1645499-C8EC-4499-85EB-4FCD0E9CFC46}">
  <ds:schemaRefs/>
</ds:datastoreItem>
</file>

<file path=customXml/itemProps8.xml><?xml version="1.0" encoding="utf-8"?>
<ds:datastoreItem xmlns:ds="http://schemas.openxmlformats.org/officeDocument/2006/customXml" ds:itemID="{B086F2AC-9CC3-43D9-8317-E6F20E094469}">
  <ds:schemaRefs/>
</ds:datastoreItem>
</file>

<file path=customXml/itemProps9.xml><?xml version="1.0" encoding="utf-8"?>
<ds:datastoreItem xmlns:ds="http://schemas.openxmlformats.org/officeDocument/2006/customXml" ds:itemID="{A52866CF-42EC-4C07-87D6-0A51055249D2}">
  <ds:schemaRefs/>
</ds:datastoreItem>
</file>

<file path=customXml/itemProps10.xml><?xml version="1.0" encoding="utf-8"?>
<ds:datastoreItem xmlns:ds="http://schemas.openxmlformats.org/officeDocument/2006/customXml" ds:itemID="{D0669502-3B3D-43EF-BEF9-C5C22E479797}">
  <ds:schemaRefs/>
</ds:datastoreItem>
</file>

<file path=customXml/itemProps11.xml><?xml version="1.0" encoding="utf-8"?>
<ds:datastoreItem xmlns:ds="http://schemas.openxmlformats.org/officeDocument/2006/customXml" ds:itemID="{11A80317-5852-4ECE-B078-B3FED84380CB}">
  <ds:schemaRefs/>
</ds:datastoreItem>
</file>

<file path=customXml/itemProps12.xml><?xml version="1.0" encoding="utf-8"?>
<ds:datastoreItem xmlns:ds="http://schemas.openxmlformats.org/officeDocument/2006/customXml" ds:itemID="{A39F6984-9CB6-4B7B-A1BF-85481655828C}">
  <ds:schemaRefs/>
</ds:datastoreItem>
</file>

<file path=customXml/itemProps13.xml><?xml version="1.0" encoding="utf-8"?>
<ds:datastoreItem xmlns:ds="http://schemas.openxmlformats.org/officeDocument/2006/customXml" ds:itemID="{84EA938E-EFCB-46A6-804D-0B9C74C5FC62}">
  <ds:schemaRefs/>
</ds:datastoreItem>
</file>

<file path=customXml/itemProps14.xml><?xml version="1.0" encoding="utf-8"?>
<ds:datastoreItem xmlns:ds="http://schemas.openxmlformats.org/officeDocument/2006/customXml" ds:itemID="{C3152949-1294-49BB-B413-2C7426576079}">
  <ds:schemaRefs/>
</ds:datastoreItem>
</file>

<file path=customXml/itemProps15.xml><?xml version="1.0" encoding="utf-8"?>
<ds:datastoreItem xmlns:ds="http://schemas.openxmlformats.org/officeDocument/2006/customXml" ds:itemID="{931F1322-E114-4A26-B603-73816292EFB9}">
  <ds:schemaRefs/>
</ds:datastoreItem>
</file>

<file path=customXml/itemProps16.xml><?xml version="1.0" encoding="utf-8"?>
<ds:datastoreItem xmlns:ds="http://schemas.openxmlformats.org/officeDocument/2006/customXml" ds:itemID="{0D6A0129-8456-403D-9CE9-45B9032F3DF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Hoja4</vt:lpstr>
      <vt:lpstr>Hoja2</vt:lpstr>
      <vt:lpstr>Hoja5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Uñate</dc:creator>
  <cp:lastModifiedBy>Alejandro Uñate</cp:lastModifiedBy>
  <dcterms:created xsi:type="dcterms:W3CDTF">2022-05-15T19:19:04Z</dcterms:created>
  <dcterms:modified xsi:type="dcterms:W3CDTF">2022-07-19T02:03:36Z</dcterms:modified>
</cp:coreProperties>
</file>