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franciscoteran/Documents/VidsTutosYoutube/DashBoard/"/>
    </mc:Choice>
  </mc:AlternateContent>
  <xr:revisionPtr revIDLastSave="0" documentId="13_ncr:1_{92CB7D8F-F279-7044-9777-A15FA9CE8D19}" xr6:coauthVersionLast="47" xr6:coauthVersionMax="47" xr10:uidLastSave="{00000000-0000-0000-0000-000000000000}"/>
  <bookViews>
    <workbookView xWindow="0" yWindow="0" windowWidth="33600" windowHeight="21000" activeTab="2" xr2:uid="{6D599713-1989-43D3-A173-9FAFCAE4DAE7}"/>
  </bookViews>
  <sheets>
    <sheet name="BaseDeDatos" sheetId="1" r:id="rId1"/>
    <sheet name="Graficos" sheetId="5" r:id="rId2"/>
    <sheet name="DashBoard" sheetId="6" r:id="rId3"/>
  </sheets>
  <definedNames>
    <definedName name="_xlnm._FilterDatabase" localSheetId="0" hidden="1">BaseDeDatos!$B$2:$O$371</definedName>
    <definedName name="_xlchart.v5.0" hidden="1">Graficos!$D$58</definedName>
    <definedName name="_xlchart.v5.1" hidden="1">Graficos!$D$59:$D$69</definedName>
    <definedName name="_xlchart.v5.10" hidden="1">Graficos!$E$58</definedName>
    <definedName name="_xlchart.v5.11" hidden="1">Graficos!$E$59:$E$69</definedName>
    <definedName name="_xlchart.v5.2" hidden="1">Graficos!$E$58</definedName>
    <definedName name="_xlchart.v5.3" hidden="1">Graficos!$E$59:$E$69</definedName>
    <definedName name="_xlchart.v5.4" hidden="1">Graficos!$D$58</definedName>
    <definedName name="_xlchart.v5.5" hidden="1">Graficos!$D$59:$D$69</definedName>
    <definedName name="_xlchart.v5.6" hidden="1">Graficos!$E$58</definedName>
    <definedName name="_xlchart.v5.7" hidden="1">Graficos!$E$59:$E$69</definedName>
    <definedName name="_xlchart.v5.8" hidden="1">Graficos!$D$58</definedName>
    <definedName name="_xlchart.v5.9" hidden="1">Graficos!$D$59:$D$69</definedName>
    <definedName name="NativeTimeline_Fecha">#N/A</definedName>
    <definedName name="SegmentaciónDeDatos_Categoría">#N/A</definedName>
    <definedName name="SegmentaciónDeDatos_Provincia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11" i="1"/>
  <c r="O13" i="1"/>
  <c r="O21" i="1"/>
  <c r="O25" i="1"/>
  <c r="O27" i="1"/>
  <c r="O29" i="1"/>
  <c r="O3" i="1"/>
  <c r="O22" i="1"/>
  <c r="O30" i="1"/>
  <c r="O4" i="1"/>
  <c r="O6" i="1"/>
  <c r="O7" i="1"/>
  <c r="O8" i="1"/>
  <c r="O10" i="1"/>
  <c r="O12" i="1"/>
  <c r="O14" i="1"/>
  <c r="O15" i="1"/>
  <c r="O16" i="1"/>
  <c r="O17" i="1"/>
  <c r="O18" i="1"/>
  <c r="O19" i="1"/>
  <c r="O20" i="1"/>
  <c r="O23" i="1"/>
  <c r="O24" i="1"/>
  <c r="O26" i="1"/>
  <c r="O28" i="1"/>
  <c r="O31" i="1"/>
  <c r="O32" i="1"/>
  <c r="O33" i="1"/>
  <c r="O34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E67" i="5"/>
  <c r="E66" i="5"/>
  <c r="E65" i="5"/>
  <c r="E60" i="5"/>
  <c r="E64" i="5"/>
  <c r="E63" i="5"/>
  <c r="E62" i="5"/>
  <c r="E69" i="5"/>
  <c r="E61" i="5"/>
  <c r="E59" i="5"/>
  <c r="E68" i="5"/>
</calcChain>
</file>

<file path=xl/sharedStrings.xml><?xml version="1.0" encoding="utf-8"?>
<sst xmlns="http://schemas.openxmlformats.org/spreadsheetml/2006/main" count="2904" uniqueCount="126">
  <si>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</si>
  <si>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</si>
  <si>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</si>
  <si>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</si>
  <si>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</si>
  <si>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</si>
  <si>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</si>
  <si>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</si>
  <si>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</si>
  <si>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</si>
  <si>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</si>
  <si>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</si>
  <si>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</si>
  <si>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</si>
  <si>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</si>
  <si>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</si>
  <si>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</si>
  <si>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</si>
  <si>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</si>
  <si>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</si>
  <si>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</si>
  <si>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</si>
  <si>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</si>
  <si>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</si>
  <si>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</si>
  <si>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</si>
  <si>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</si>
  <si>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</si>
  <si>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</si>
  <si>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</si>
  <si>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</si>
  <si>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</si>
  <si>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</si>
  <si>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</si>
  <si>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</si>
  <si>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</si>
  <si>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</si>
  <si>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</si>
  <si>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</si>
  <si>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</si>
  <si>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</si>
  <si>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</si>
  <si>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</si>
  <si>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</si>
  <si>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</si>
  <si>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</si>
  <si>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</si>
  <si>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</si>
  <si>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</si>
  <si>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</si>
  <si>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</si>
  <si>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</si>
  <si>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</si>
  <si>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</si>
  <si>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</si>
  <si>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</si>
  <si>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</si>
  <si>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</si>
  <si>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</si>
  <si>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</si>
  <si>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</si>
  <si>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</si>
  <si>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</si>
  <si>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</si>
  <si>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</si>
  <si>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</si>
  <si>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</si>
  <si>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</si>
  <si>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</si>
  <si>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</si>
  <si>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</si>
  <si>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</si>
  <si>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</si>
  <si>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Documento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</si>
  <si>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</si>
  <si>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</si>
  <si>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</si>
  <si>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</si>
  <si>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</si>
  <si>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</si>
  <si>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</si>
  <si>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</si>
  <si>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</si>
  <si>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</si>
  <si>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</si>
  <si>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</si>
  <si>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</si>
  <si>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</si>
  <si>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</si>
  <si>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</si>
  <si>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</si>
  <si>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</si>
  <si>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</si>
  <si>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</si>
  <si>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</si>
  <si>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</si>
  <si>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</si>
  <si>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</si>
  <si>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</si>
  <si>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</si>
  <si>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</si>
  <si>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</si>
  <si>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</si>
  <si>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</si>
  <si>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</si>
  <si>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</si>
  <si>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</si>
  <si>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</si>
  <si>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</si>
  <si>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</si>
  <si>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</si>
  <si>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</si>
  <si>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</si>
  <si>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</si>
  <si>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</si>
  <si>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Ventas</t>
  </si>
  <si>
    <t>0-20000</t>
  </si>
  <si>
    <t>20000-40000</t>
  </si>
  <si>
    <t>40000-60000</t>
  </si>
  <si>
    <t>Suma de Ventas</t>
  </si>
  <si>
    <t>Provincias</t>
  </si>
  <si>
    <t>TABLERO DE CONTROL</t>
  </si>
  <si>
    <t>Control de Ventas</t>
  </si>
  <si>
    <t>60000-80000</t>
  </si>
  <si>
    <t>80000-100000</t>
  </si>
  <si>
    <t>100000-120000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</si>
</sst>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6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5"/>
      <tableStyleElement type="headerRow" dxfId="4"/>
    </tableStyle>
    <tableStyle name="Estilo de escala de tiempo 2" pivot="0" table="0" count="8" xr9:uid="{544DDC3D-0CAD-43A5-B480-25C435EBBFB1}">
      <tableStyleElement type="wholeTable" dxfId="3"/>
      <tableStyleElement type="headerRow" dxfId="2"/>
    </tableStyle>
    <tableStyle name="MiEstilo" pivot="0" table="0" count="8" xr9:uid="{E2F0BFB5-8166-4901-9388-6C1EFBAE23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Graficos!$B$2:$B$14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E58-ABBE-50FF676E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38271"/>
        <c:axId val="1533832863"/>
      </c:barChart>
      <c:catAx>
        <c:axId val="15338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3832863"/>
        <c:crosses val="autoZero"/>
        <c:auto val="1"/>
        <c:lblAlgn val="ctr"/>
        <c:lblOffset val="100"/>
        <c:noMultiLvlLbl val="0"/>
      </c:catAx>
      <c:valAx>
        <c:axId val="1533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38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Graficos!$A$17:$A$25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Graficos!$B$17:$B$25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6A2-99DA-3CA1A7A1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731295"/>
        <c:axId val="1520732543"/>
      </c:barChart>
      <c:catAx>
        <c:axId val="152073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0732543"/>
        <c:crosses val="autoZero"/>
        <c:auto val="1"/>
        <c:lblAlgn val="ctr"/>
        <c:lblOffset val="100"/>
        <c:noMultiLvlLbl val="0"/>
      </c:catAx>
      <c:valAx>
        <c:axId val="15207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07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Graficos!$A$29:$A$44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Graficos!$B$29:$B$44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F-44CF-99DC-3CCA0640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9883215"/>
        <c:axId val="1769867823"/>
      </c:barChart>
      <c:catAx>
        <c:axId val="176988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9867823"/>
        <c:crosses val="autoZero"/>
        <c:auto val="1"/>
        <c:lblAlgn val="ctr"/>
        <c:lblOffset val="100"/>
        <c:noMultiLvlLbl val="0"/>
      </c:catAx>
      <c:valAx>
        <c:axId val="17698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98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88-6A44-BCC8-61F709D17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88-6A44-BCC8-61F709D171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88-6A44-BCC8-61F709D171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Graficos!$A$47:$A$53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Graficos!$B$47:$B$53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1-4532-AFBF-36902CC0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Graficos!$B$2:$B$14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DAF-AD69-92DC00E7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27"/>
        <c:axId val="1533838271"/>
        <c:axId val="1533832863"/>
      </c:barChart>
      <c:catAx>
        <c:axId val="15338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3832863"/>
        <c:crosses val="autoZero"/>
        <c:auto val="1"/>
        <c:lblAlgn val="ctr"/>
        <c:lblOffset val="100"/>
        <c:noMultiLvlLbl val="0"/>
      </c:catAx>
      <c:valAx>
        <c:axId val="153383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38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Graficos!$A$17:$A$25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Graficos!$B$17:$B$25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18D-AE44-7C2B22CC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731295"/>
        <c:axId val="1520732543"/>
      </c:barChart>
      <c:catAx>
        <c:axId val="152073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0732543"/>
        <c:crosses val="autoZero"/>
        <c:auto val="1"/>
        <c:lblAlgn val="ctr"/>
        <c:lblOffset val="100"/>
        <c:noMultiLvlLbl val="0"/>
      </c:catAx>
      <c:valAx>
        <c:axId val="15207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07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Graficos!$A$29:$A$44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Graficos!$B$29:$B$44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293-8F1A-92BFCFFC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1769883215"/>
        <c:axId val="1769867823"/>
      </c:barChart>
      <c:catAx>
        <c:axId val="176988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9867823"/>
        <c:crosses val="autoZero"/>
        <c:auto val="1"/>
        <c:lblAlgn val="ctr"/>
        <c:lblOffset val="100"/>
        <c:noMultiLvlLbl val="0"/>
      </c:catAx>
      <c:valAx>
        <c:axId val="17698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698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Por rango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DD5-47DE-9EFF-2FDAA7CB4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DD5-47DE-9EFF-2FDAA7CB4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DD5-47DE-9EFF-2FDAA7CB4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DD5-47DE-9EFF-2FDAA7CB4C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DD5-47DE-9EFF-2FDAA7CB4C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DD5-47DE-9EFF-2FDAA7CB4C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Graficos!$A$47:$A$53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Graficos!$B$47:$B$53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5-47DE-9EFF-2FDAA7CB4C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8772916032624"/>
          <c:y val="0.24928032136370459"/>
          <c:w val="0.27735427582927269"/>
          <c:h val="0.4691790351331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7E89CC7F-41F0-405F-997B-1599367E3D50}">
          <cx:dataId val="0"/>
          <cx:layoutPr>
            <cx:geography cultureLanguage="es-ES" cultureRegion="EC" attribution="Con tecnología de Bing">
              <cx:geoCache provider="{E9337A44-BEBE-4D9F-B70C-5C5E7DAFC167}">
                <cx:binary>1HrZktw4suWvyPQ8VBE72dbVZg2SseYSGblJ+UILZaa4gQAXgNvfzAfch/mG/rHxlEpVUnZ1VZdN
37FbZrJURJAgAHe4+znH+dfH6S+P6vnUvZlqpfu/PE4/vs2tbf7yww/9Y/5cn/p3dfHYmd58su8e
Tf2D+fSpeHz+4ak7jYXOfsA+oj885qfOPk9v//ZXeFr2bM7M48kWRl+5524+PvdO2f43rv3qpTeP
xmn7MjyDJ/34Nnl0pyfTvX3zrG1h55u5ef7x7Xf3vH3zw+sn/dOsbxQszLonGOuhd5QGgmKfYJ8h
P+D07RtldPb1ugjeEcGFH4QBJYJ9nfniVMPof2M5nxdzenrqnvv+zU//fzPwu7V/83vRm+jL1iPz
ss4k+ryxH7437d/++uoH2OqrX76x/mu7/N4lWG5d6LjobVc8WvTj27U7zaf+qwm+GP+7e/6o8fE7
HyzLaYhYQIUQAXll/PBdADcQSpjPAhaS4OvkX+z/+wv6dfN/Hffd4mF/t39/+y9P3P9Ij9w4nbnu
lLvTV8P8B7yC3uGQEk5CwRimoY9feyV4x3yBCKEBCQIuUPh18i9e+fcW9eue+XbsK+/c3F78ybxz
KB7zQkNe/Gqf/4Bz/HfIZz5CYRjyz8GDICZeJSwIFB6AfxilIX7tnX9rUb/unG+GvvLNIdr8yXxz
ftKnj8V/1DGCIco4RM2L+YOQQ7H41jEBuI5wTHzKg9eF5PNq/vFfv7WcX3fJzwNfOeT873+2YEnU
m8vO/JYF/mBlJ5ClQkaRTyiH4h3w12kMigvBUHdYyDCiAYXK/wVW/FTcf3dBv+6Srxt55ZHk7PJP
FiLb+uPpI1SXr2b5f89e/jsKIIvjMPT9kGCC8Pch8hlsgdM44LHPgOtVvf93VvTrTvll5Cu3bM/l
n8wtAF66k376Xbf8NwLBvy+ABP9zx8Ij74BAoJei9pI/fYxepU4RvkOMYkHCAAobpz7/OvmXUP3d
9fz6ofhp2KsT8feH2z/ZiUj6+rk7qaffx+b/jWciyov6o+lOy38yh6N3IUU8oCFHBEFJDcU/JQyB
OUcs9Jng6J+g6L+3qF8/Hd+OfXVEos32T3ZEIoA7r2jzd3v648yNYQjUAMhZ4CPMw9cRG7wLBQ3C
EIcQ1RgFrzJ5dPrH//ntBf0Lp/w07rvF//g2+v8Pd/51KP2sN8Qne0o+CxXfUO3fvvp51yCevBr6
nd7x3d6/JsLt049vEUSAYBhDkPwsgrw86DtYc33S1ryJDVD7zLx5egaM2r+56f/xv4GrqF8yyKvn
PZ96C2oJFGhBOcIUc8FEgDC4fXz+cil8x2EBFGo7BsL+gnC16Wz+41v/nY8B9wJjAQwWvFR/BFCs
N+7loue/E76PXq4CvQ/5Zxz21QoHo+bM6J9N9tP3N9rVB1No2//4VrzUiubLfS9r5oRSOJQIQ7IA
oE0Qhbmax9MRtgu3o/816iVnS2X9eFT5sSRmllixTLa0J7LunBcZgodkJuG4InlvV9oLrVxG9DFr
1FXZCxvpiaY7MRSfwnFY1j1unrHyt5Vi+4qGU+S3+CatlN5Os8gfeZ6i1Yw1Wy+VF0iv9Zu4zuph
Pczo48h0Jpnh9VVVcyKXaipWOCN9grMq2/ahj6IOW5ZY7a6XccjkSNNClu2074JukvOsr+0oKjk0
3nW+UJEgUV8t3lglgTGNVKN/zHpfRajNyMrRKZWOBaVMifIjIrCJeI/raKmbYtN2FkszFF4kaFFv
SNNWcqzSx5pnZt9TMUUoNzfMVU+4q2zkq5rJdsofacrRKtVNI0NqCqkZO188u8TO8nbF/XmMMtZE
I8JJ1c110tT9YQhVHnHODvPUrJnvXYc595OWNIvES37fKVzKGbwLT8wvFWbrciG5bMfCycVUQ1xg
cRNM/vnkd4sEjeKs6MJL3JBFTg1sP3SBtDgLpEPqmMIpSChuOtm0+QdvpjdeT/0tReS6cTqUpkGw
ckbEysPdPU3VERX9GgXVzu/tkizh1Epi833j5WOcI1ZFcLxczMUURrNPifS8wq6Dpdn0HM4Jq2iw
6VBJZRksniyZhy6dUQ9+O6dytH6QoLK7F5huFoErmbPihIspVllKo9BLu6gi4ZFgnpC0zKMhhHXP
GsdzP+2KuePSK2FzYVG38dTZLM4hxUoi1MGGtS+ZFRdDZr3YTeXKM/iyrU0vp4Jfia4xck5JKYdQ
NInD057T9HYo2yLCgUaSZ1kRmZleMRXs0jHUkSPVGi12V/keJIthhyw8AuVExY7zqy7wuWymIemK
cF8t5Q3mSkdz2D2VQYZlGpJL7apYV6mTTVDup3Q5Gyt+m5X9ZdmxO4Py01xMmRRoOg5pdeU7DOuq
3a7FVRg33KyHQK1Hm/WRpvbOK2siM13cBmroZOm8R40D2Xl9hFK1NSOLe0elxm0pnV4O2PNvpqZL
qma+VKVYB7w72JHHpZ2PvR0lXfz1IOwZKq2VvUeTsbM3LBzew5Pfl6W+JR5K3AwmQWMtR+7Hk24e
ltQoiUkP44PqLmd5NLJGNotK0qzZYTJIj0DQdB8ru8gyPHb9dTuQVWCXqB8zWQ2olBwp2TWtTJuP
heFysFSGw0WYupXq+nipp2gcySotukShXvbFEFfg9lyJq1FXcdflyWQb2bWhF+FJXNtcFxAC/LJG
1w5NN0ykMa9uASInXXWtURA3ylvlFlJbAdHOxMHk5KpRYZyn/b4s6zgM6i3zhjXhSzxn3h5PF5Sd
iE2lWpxUuUq8cExoAblnSKNekatsGhN/psca93Lo+9j6dBPgLHK6lD3Pom7oZaG9pOibqG1cHHj1
xjItJ/1cdN3eF+qSdb3U7UfV5rKz6ZUCtZvq/Gye2xVNdaQWL+7c3dg2cRmMieexiNYkmlgnh3RY
T2Ehs666oH6zsjmWY4AT1Q+HjDNZtWk0U7dqzbjlSHtyaR9DfPL4uAlYtucNW1mPn/E5PFLbr0dX
nVtcRpp0l1WGt5SYS7tAzHu+2eSkuqxYvvfn8qLwzU3B5/dzWW0am2LJ2/Ku7tM1K8WzHc0alcWy
UrT5UPrhozf39abP6la6sYJYQl5iJ722c7mbWxqXTXFotLcxgzYQ0nglUHbW8OaGptO+muz7AdEL
ZNoOClJdyaozu7DkezazSuKmPXA2rbWbzhbqH5YFbVMd3pIFV9GwaLYJ6upAQPlI+n5yq8lN0zrv
9SgDlcZdPpxKOzxpYw+l7bb5lCWtybe5z9dZxvcL8dbeMKzamXxSYXaFy1ZIpMsPxcuZDonXRqmK
KucudOc+aKeePZfd8txu1YLXHUt3bT9dt6jZGTfcZEW+0RnZtv7d3HyY1XnRQjYds3XoP/sBXqcT
jpVxsiogdbNqRbW78gIdBZkXi6VONDHRuNzTJkiaedpNxeOQlvFUdbeZsnvPqrj2Kihk7X4ZdeJR
f+OEesxKdmeXNnFlEzuKD1TNESrqQhYsfyQ11PqU8V3am22F6Jk/qkyqOr0UsxsiZ4JtHvT6SUzL
BZ+apA3wy2GDotarC8dEJr1RnHfjsJ+mbFMz+6kzqpRBiCBZ8GZTL27ThwPaFVh/cn4GqXVWS5SD
P6SzrJbDxM+nwM+jimXnUxY2chaAMnoxbtIwZ5BaYNOV8T+2xs1yVPp93uObKfPMSoAFw8VLmqBN
LBfXvLGBzMiAkp6bHJ7cPozhtIXM+LHkQxIO5qCGdjU2g5A0zO5sWtA4aMZc1mN9PnpTQnMWs4ms
rA3SWAfTzVCRcxssD4MiZayRWXW1Wc+hXaEi33WtN8oFsTISTZpLsnRnNJ0vvdbbFiUks4nOk+w7
Z6XH0tVStklaFpt8HC7HzOtkVY5ZUvFw46Zsl872fMj1aWrm84GzDSnsTeeXK67tY+FQbPI5mswn
k9OEto+pv+xcWK9URWRafWqg7octiYgDLBOapKE7VsGCCIna/ibrpzOxBLGP3K0oXLrjeLwEYAoZ
uCRRJexmtHbf1M02W6Zk6lRkAhtNZbeah36SrCb3qRrjNsebou02PCRE+qpMRjOsirxcqTB9qnHW
LUlehriIdEDGHdP4spm7vRogRqdFKcAJ6rET9bXNpk6ykm6roJpezLdHtr4c+uICe+bB9FrIqhZX
QT1cMI9c2JRcjQVXskTVpZezJOiKo5vnUgKmLWSHZk9mbFl5ee0ntkaQDqtwkW2tz5uRnPd8aWVN
6vMWi6uBmf1cY/+imUZIuHk7RRYrKNpoPqsViodCHLT2rhRx+9SYhIzteY+dAghY341FTwFJqFYC
UoF7rVleIGQyNLqNq9S/Qm640iZ0O5/PW+xxgKHVOEg/o2E8tYiube9nsYVaFPHOZRIKeheRaVay
ndF1hmktAYzOMjXBLQdwnQRNcFv3to5RbZ8U6z+AYU/pON5nkKqlbdVzOupj05rbEpkjqieWlE4J
OHf1tJnyoJbaKw65xz+onHcyMwWKK4eMzM1YRZ1Id75wW9QHheQQ8N92VL9jGo8GPFlk+U/96p+/
/u3G1PDvc4v1lx+///pLB/aFef3cjn3F5760w7/SnD9y8Y8xQdDJfpsJnt4k6ln/rCV+y/peNLYv
rA86F9j3KbA0H6QWYHeglP/E+gIE0h3wQSawYCT0OSi6P9E+aK1zHjDQAEC+8QWIOOgX1odBnOcC
dPmQMUYYtEt+fm/gO1cAFf4V0gdLe0X5QGEAoeGlaQktFgYE+FvKN7U1vH2QDUFcNXcdn6Q/dpKW
DuhODurvzxb6lZlAtng9E0wlKAHBkryoTt/PRLVJrS1gpsa+F6aJgryQLlSyICzOphyq9/VvT0gD
sNLrKUNfAKMFeQsz8ML3UxbEs2FJxjBmeECbqlwiwZeo9poV2MSTipqVX9pdp/iFIvUqy/Ojr7r3
ZhTbHrhoOiz7Gjc7qHHX/uTf655rmabjQ65bqK3U7JjD/bmaXZrUXXtW1qmI2zq4W6q6iKaa6Nhb
0lS2WYavW56NKyizKjETaaOB6mNANQYw3LHEn5ZqVaVQsyyEPGRCAD9DjnauC2Ix4Ctk6VHo/glX
1R0rsnXuNOCwodpMo5+9FBcAXX36sBDY1eS6ZO6rO2gmPCxlB6lncr2slpzKIKj6qEaoink5PNWo
7SMoNrNkuMoj6k23Xog/wgLuIYdvCwqMoWiRpBM/M6wZ4wL0C1mEjRdXy3CtHVPS9YDdnDd2Edx+
3aXtqiLDvmvpms6iiFRVRbXxN+mSAbmgH3MLEKPwwrPBG/i2MkCNl8pnsbL+jUjV1TiJyGUDHEO/
pHGBhEqmHqcR0aSPwgX2Eb5wPiYGktiWfRr6dDeTEUdNNwTbJQ9XVLS+bCszyGLyGolfeGiqs9sJ
RFIp9HCW6XmJUFlGqW9OFdLx2AP1rGd6Gl2/QdXAo9aG5wp4U2FsJt3CjzzQ5x0ubtwIUGVqqt3k
V4/aV1ds0Tsx82sUUqBaojpMoamjrA9RPGoaRgjjY1/VnizyYrc4PxkFfVC0TojO33uu2jHT1QBN
F7MOTdfJEKejbOAcAfvJRqm8Ze9XPZe6mD6yNLjzMDDb0A9mWVbDPRp8OFzEfyCsiwHG0pXi3Toc
bSGhbO9RZTogBAAocL4XaZBHtvI+EnDnKqNdE6vBC6K6y46dKA58hDpHyYd0ngAK+3W89OXOoMFF
tiP3E8ZXgpUPXdo/tB41UvTe+8XvLrvKW/ER6VVZ8l1upg0Gssx6tbO0uACbrxVeQJVhUEiRvehq
yC7BYu7pIg5TvhCg4lDqUuvNkhp30Y10i/Jxi4LxHqL1lGfAm9CSnTxd17K2+Kz37c3Q5buiKQJJ
vPQSyI2KQl3rlcnmcq2yEXCcyKuoSmsL8kR4V+TDfWAIcJ8KDVHo2JTwJrsKx9lBCLkBLOjdurG4
9grvXlDPuyx9flTZtMt06qIAZQeNukESikRSBRBQYTr5ESuaxBJynMpFjniMM1d0kgz4ms78Rozt
nusSxJJya0ixEkPayqIP14p70lMzeNT1VDbY25AKr6lrr0OO4oyqazQta5/nJZCfaU1Ftkkxv5iq
YVUPRr8IGuOKdvS+YvSyb9KE+CMoQjx7RHOAZebYjViac3hj632Thvcd9vYT8LtevyQGW0G4DQU8
Md05s2wHb94MBm0DVe7UQq9Ni44Dw0zW9XROUlMCo+f3Sz5dz7aGzIf8VSaCk6JiW6V6q5DaYG3W
vA3PshHvLGAK2vpnGZk2fAD6P/p254PwESlNgsgqs/E8B2pVUyZV6CLYeR8rL4UcHI5RWLAnpspS
kgYQolZFLkvSXulceTeUNPzezOGEpDehacVF7suiGzcgZABlCeucQkoyIKgMCwbUZ0iVjJ5WiQK1
I85z5EtkChIFnTsntgaKrlWkOBSdxRQfq0HtSG2jweSZ7BGIKVhddxMIeaicJIeKFpG6+GgaOIMz
mq4oRSBcBDl8aYezjovhmBWLLWVLu/p91S8CFLVBX1Y1Xpsg+zirvIjhwJ5l9bgLXEZkMbbrFGDx
GpfdbvbT4sg6VqynNOtjRvUiC9Nc19q7hhzyKFR66WXhYfRM7Nv5/USZ2tdLdU5Mv0Ozv128u4Wl
F5S3EqPHwsvj2t6YdL5up3ZvdQbvDvRxV6PEps0GM5vooP/gWTYnzE8vlz4AqbNa+UHRSwHvJFLs
PrnZ3wTTFESNCR+rvl2LRZxzBdlmphCpXjRU/Uqk9aouUxaBza71Uh6ZZdfYG1aAaOqo9W25xlMd
l668MA09SweIlBw1UIsCtWGhSxRfHgJv9A7KVVm/zuo02AekeswbdDV07XrgQRZzQrILsaQXzlVp
3Pb84Fhzp7TQEmWg97SaXriKX2iqD4ujVeT8YpKjzuctDyuUS+B9fh911J5zY+a7pva2JkjHLZ5B
tiwpykECphoETP+u5EV5LFxXrFISxHWZ3xitbuuSexEZ2HSRQnAEiQGNoln9pyDyy/ulX0H139bP
5qVt238PnL9A5Z/v+h+Co33kC+B/32C2F7D+XUPlDPonx3/8l+m/a8X8PPBr5wRa2PDGgxAcwDL6
0qn8pXMSCICt375l+hVDwxsTAWjVYSiCIGAcQDOs5WvrBL9DgKoxvNwiBBI4YPiPgGjyz42Tl82+
NHECRnziv2DfbxonnmY9I2WN45I1H4pCPPGy8yK/ZJfK8oR5BZB2oiRiy14300WVm7Ve3A4aINKE
dKdKiLRqWrUFj0g2Jra5NGW3rtpslb7IEJrHmrnrASown8rTwoswwrN35axwu0W0y73CGuQFlENP
zftQtYrvWDr30Ir9LQQvMFCSV4CaIuoTeJFAhC/U5eX6N/tcxrzoBqjZcWDDLJ6GNltTIwBPqQWB
iFnkcUXyJhJePtxUDXtoUI1PKdqEpi+MXGiZ7wcxZXtQmbIvn9oBeh0Nx0lI/emsZBCTbQnCM2xv
H9i5vQaZNCp80e+UsFLzlu5B6mujrCrL2KCa7T//WZpGdfLzRzWVzbo2wXXt0qwFwcGMewBY454u
844Oo4t6Xfly8kJ0VradS6asgvaOnmH6VKu1UuREFjOdZX7HVjMFqZECBj3osksPbMRbb/Dz888/
Daa88uei35S2CvdDzaJi8cwRkO8VFn0F5GHwZdmgCnpS07GZmT1w5+yBeWcLf9SNmy4VCdIk5Z13
iUhJEpEO9uDnnkugExQcwtrqBLdQB1neXTV+AUoSKdylFyq7nuzCQH8jT6P2jeQGdKVscld0COCP
c9uuWaZz2i6yI02xs8TVN8D4SUwCk62LStQ3Q47bjfPuuqoOz8Z5yWUvQJabvdatx7St16QOQWOd
0Xpxg7upecXXfKbeajSpXKDm3eF6SbgJsWyB2YDUVUil0/vUaHpVw+lct9MYp2W24a6IsW1WPC32
NBSlbKoGMFrO3vMUekkNIuDcHC3nkIHzNXSU2kiMc7QspIxqUF14U/p7gsQAK8R2O2e63gytATIB
R0RNC7AgkB9TDLxKNZfpUjbnDIRciedq4wVpe10ztaxp0X0KsvxhHKyc+uUTz+Y7q4eDqdv3ujO1
7P3IzzldIWHayJ/SC0EVTYyqgaaa/EEVfWSD4bIJ9Rb6XSk0IcZrxP1zi8RlsCYBlLb+Liy6s1mN
RtohqnBxObolkxzrMVqyDk7PkHg9umateGxwtS1F8Mw5BhF1AmBWn2EXnoM3FtMZOanMSN+U1+5F
QsJDejIeO1Vhc68y7q0MkPfdJECIkp8/fv4zdKFa0cpTCdSy0lty6AkGCHh9wCLBvBp6RpXYaBte
DSGlMu3rj1Njq8uxHG77LF2nM642xdh9GNMxi30H5IUzTeOuqege2OL7juTZQw5EiPYZ3lWcJoT0
dtfOHsDcgUlHxamc5n7jhdmcTAs0APTMH3oRiA3wwTLiLakTB00xWZR+IYUNxcp2kzgfO8c3ek5j
p8ihccJEQ7csUchVEHnVZGTmm+lqHlIAxiXA3snr1LoQy+VUDH70Am93OfRvoXGpwq3nT0GsQlKv
WVqd8Cg+1rR58ow5tEofmDDrvPKOgg8HV4cxaBM7P5tWg6efRzg2qD6knjsC1L3Bc7gKKLS2Hdvr
sd95ethZCAvT+890mo+g79c+xLE++GH+aKvh2DvvpnAA9IFXoXI89tTuFmoO2WXhhgTOzb6tx4u8
h96X391CYbgALnKE0hIvDCTlYTi+zEO6MIK3CvZpmd70bbczyj2IHixq642fM2jCuW7dm4QO86X1
pg3qQFlH962v14Vnd72PziFRPQ11eZ4Lb5KoHo5z0+8Al8kOLKK79VzbXdp06zHrCtn4PFpgBzqo
LnLarjX1ktKMx9GCVl63aw5VqCNAIbq0WVFubnIMIoSPqo+5xzYsn+552RwYqh+8BeCtYrEw89Hl
pJYB8WMhqrVHh5Vu7WURQl4cu5d+mJK8EdAsAyrDGfA6yEfhRWbPZt2iuMOli5wzSZCXH6ostVGm
Fyge4iJsNqMJt6WaVhlTZ0aos4A0h4GhD5oNIejzwWOHplsn3LE19cHroSHrjSQO1UkU9lSP7qYJ
m3VVzMe0rB+YrW896MF6Y0x7FQWw8nIOb8ocVKJgPPpgO69D0As9f3FmRVNZ99VDbmsoIcNLo3Mb
1uoAevSnmQLcrRo41wHsvA7cmmTnUBT3SkFvs7XFJ0NAUy9N9z4ojiotPmiS9i9GTSXvxiPui9Og
S2gG6fnYAjHKSuDKjRoi1dZxkwFTCrIMEtsF6mwlmxCpyIWZjiYXsN3n0l+81P9fvqYlNruhabWs
OPSYGZo/tIEVQFbrIUbhrKKyqi6qBovYjeGF32p3CIohKnHm7fDUN1uBAcpnAbkhHdsNaS9ko8tg
04btU48s3hhmRtm6qVhXNmziKhhiLKD2+FyD6kE+hM43u547A/qb+DSJENC3RWNU1Phx0ksB0k6w
XAuxL2etkwUS6/Ji1YqkeJMH5qMj6EL05AxpeDtAFc0taxcCZ0bvMOj0IJVnWdwO/V02NlGjuyRw
qpFabWxHIXFPvEwMn9sIjqdeLnnKC+jyQOOn67r3tQ98DHqSF6YdDqLkZeS8Qkl/wlZmwA24P63Z
UmZXljbZqobXRuIZtjZN1a0eh3wNmmmR9GG3AdWmkCN0Xua2Dzep7oH/umnT8DZBZrjunYDOTUYv
87ZNqixfhd0UpWMrLa9O0PXRG2fEXi9TvyEufPLb+opOQRfn3I2ACZeos+P7sWhMXAh6HgTtoRxN
xFyzxWfZ+//LzZklyY1rTXorvQGWASBAgC/9QDLGzIicU6l8oSk1EJxBggSH3fRaemPtoZo01C3Z
ffuty8pkpZIyIsgAgXPcPz/CwOTS63ANH6OJ3WKvZjfd2om8g+T6nozwdGZ7YqK/phUs86ZCg1qP
oHtCeOx+dl+N0GOZ+sLr9iGsVRb5qeNRtUiQExK6oZe9r6Zgl5btY1AUWVJWAE5SUFGxLsVHsXKV
sG7cBm3hX3eBcEdFuzli8Cx9W7jdVNVFrD0a1RzfbeMVGlYhjltVBLGA0xgN/aWNVOLDRJeDyNrP
aVHsC+OV0Ad8GacOLnjX1PmeUdjgbMT30uknGYhDBgO0m2CImtgx9WFmCo6Spl3cFTetaEzSEnXW
dQnpgoog1lUew/Mz8SKaF6bSYcP8lN57dsGGbma4ojSmdgQ7I8eHkY9QS82bbFqxCca0iH2P4H6J
OypJkaxto2O2lk3USAjDc5HkKvcSv0dXiocdp4i8FJzLR0JlFi/wu2DzgMHo1GaazboX/Z1zOiEl
HP907By0nPyoi4Js/VF+QPGK8kd9cEHj71a4Wo1xS2Sm8aEe1uc0KxJamvt0LNYtS9nVaOyLW9NH
DRe/RocVTVl6Z9ZpUzrabx2ws8jkQ7ipchYzOa6bZVRtwpthU9MVBYk5+sr7DOUsjzpsabvqwhc1
w8Fv6Rj3pl5hk8Ko5NLHxj3eVQSLRDXge1BTzVFWDc0+LMsvGcFJVJLpgz9Re14Abpx71VVRNVNz
5TjqVLVijQSL8A89jqpIjos82wmHyOwF+9rO4DLGctG7JocomIYNuB1WpZv/vt0+/RnL/LGZ/q7j
/mff6ru/8h9f6MI5/g/ryr/aIQpt2199309N+Z8hjN8DHRdb668f+rsh50QiSsUYclSwV9AO/2lq
kd/Q/SqYVui6CXKH8Lv+bMiBqkvCBXpuBhRdIVfydz/u/wYPCgAk/CH6Owj53/TjkvzYpyJlp776
THgbyUN0/t/2qWoMO/wLo8LaZmu02A9FVoM0kK/Ng3T80freAhYm2BmXXemih3a3prFX8M0aYCla
dmertYqatX1orHUR9ruHAcqgS8U2G/Vbd90wfVZ0PF3UWT3h2evXp1X0u5EHZ8+gcvCrDUzpT1ld
4/AJDkVY3/IUZ4ErXyja94b3VQRA8CiKpt37kzz7nqYQrzJvN84w4poCbrCpe3hk2O0E35tcbCsV
bOmYvzEf+/TM78KR3xmXHlVQbpbsPWrwF+frAECgw8ky3gmOXhrBgde1Da9zF9hIj3jo0RNyC2rs
m2XyDwYf/clL/OGu47v/9q4zZVBQ+i2guEI90sE7wAAPC/PKwb7kPH0sQrrGXf8qFYgEGvh7RnAA
cHmcKroANGHvcZo3v/hUF3r2e83i8qmooBJCELIzFxXo20+FpTr30pRe0sh1X8PsKmwRhVV47vl4
h7L8YV7lQTbZVTuIe/Snu9bTOjroTH8J7JhQjYIWBlDEWvEY2ulEqipyLt37pH1wvn2xBp4m8Z61
HpZE22XYpMTuyQwwpA6OvoYoYldj48nvHtKhiTymzmIYTqYAszCx8dbmAN/a3t122Rp5xoOwMqQf
ACrcdm59bsrybup3prhAUmX+qRk1wKi+iTIXbIMO3NaidSLa7sFDEVwZd5p9e5pg4dZ5t4M++1j0
bYdaan2kSxAXvE5yjkY1pHAV0zzmQgVg0nBfOODEfCURCu0mQu229aYAUbm/dpJ/WiLqn78NFVBx
Mb19/wdLdtVmyAkEjmQ55hlB7TZA01hyvcbqaWU8iHjZgykR9Gh5GvM1A4nymrUomHN6n0OgibD9
KNhfEVnkQazpcVbttNMATY2wkRn11bRWX8p6GjaBG94DmD3zvCNJyLpz0YEphO5rwMR1KCHIQVM8
E3BZ56jNgIkuU22ul/4sJtXFa1ugVgrEufPyS1smYcPgmwq79liTsUiyBdXlZQXME/0gCNzV4Fw4
eWiH/K2uOChNvHZA8n0hZrB87QPT+SlLv4hZoPNao7HdQmvYzXMYLegX7FLHOdaIoewq3Lx3VKHV
GmbAwXopoQFuZlM8hGH7SfjdlNT4gyUQ0ImwJa2WEJRjYBI5yQ/ayhioyh2ciccQ21PdFwnIzikS
KZQCHeo5luF8Uy/GbEedNGQCEBbCwja482vfgBYa4J8WuEYsg+tVunNh61dXg2Wc5ufCebdLNx3T
PP+UevmXuZWPqQu3eZg9jJm3ccS+VHnzwEj7UjTeUV9asGzv0ubBauh5Y23j1on9DBFgLl4tv0gq
9jZfZZK7HYWXK7w3GVTLRk/6qq0z9NBdtNr8qmj8bd65OM3GSHb1dWMGP7JF8LiS+ZayQ0bcc7uK
s8bKmMiIOmfYeUF1Oy98tzTglwI1JyJ/1/Tb0GyVfUfy7tBovsskur3HKTUDCEh1QOv0cVnRMiuJ
TRI8QxcZC5uyxzlBUHI2BU26XNxZXz7Krr1uPP3FTvSz7x55IESsMzzuLN/qis4ott2DTyNfmZdf
PEuXjes7Wv+ysSlkYn2mkAwQP6AbHe3nLtc45BqD55iOYu+N0ouECG99oe/GdEgg8t2mMDGNpVdL
Nlw1wRKTlN79+yf5x33/mw/yg/qNx3zwV4V9n0DkkDUQ8Lq9rdPsioFc+ve3urzUT9eMegQ8B0oJ
IsLvN/M5kH6aVY2XrArHcsq9Y2+xBdZeAxCY7x0roSWmx39/U7gMP70tvWQjkAwHrYORC5dd7Rvd
29kx032xZhvmVR3O7s9pWIRbQfgWytyeLerIGnIuCSsT5hmg5I06pemtmxcBu9fYK81JCkta+zGp
Ax7rtAKmxjwZhbNT2zGHzMUzAsN7mDfyY+eL7Yj6K4EOt5XQCxJvXK5FS08qm9GOyaWIvS7djaQh
ewatMrJG3Mx1yPZQ19/kAiA1WGUYTXTaigqb3nJp+HVBT2PXQWmGWg8Oj8cB7eMZZthdDkMvnmfY
zl1LA+xFUVnKE82gtEs3rXE2wbsj1Xqsp/Kdx0acLF35nqYr2PmQwxLneoJfW1aJLtQSK6iVrRxP
DaouOvr9vmLjvvSL93YowihopjYxU5DtbLFuRj2DfStrHgUFrZNqatymmGeyVaOunvYl024D04Tv
rZH8GdUXuo3mpZ/y/gDPxDtrt3dlGByRARkSv3PLM/IpxyzI7J1prb3rKyWgV0kar0HzKsd6jQlz
zbYLTPpeZ26HQpI+KY+VVwT6a5b6n6CLUlI2tzlR8+3s1VDwaJG4MGsf21ndhKufHcrMmN3kLZ+h
EpTvxLy0yaqb7FZ5zZ2XUewm/JPFSftWVeMJdjffZGmgt2pOlyRdRyjmE5ChYRkosEpSQ8zk6dmn
K6iCfPZjL4dxbOtik6muh4QbyBtZNhJ9ntwLHvRX4A2Si9Qf8cBd43u0e9NzYPLEq5Mu0yfsiQfb
T++CScsE4tQTybqHABwCIgFXtkWZGvYhtsQwH+IFnilUXmz23UzjQQ54eQadeiGlt+ew5Q7EjALd
b+OefTPXuzwr183X32pj80265HI3Sb2cur4Jd0MDMigoRLH3/aq4If1U3KhC5jC1klTMZeQX43A9
sNo+EQeI2sO5fuybOb/xtftYP4WrOaumBB5W+NGsiixWle4ANItdCTwipn2dyAXdaNu1YURKuZll
MB3W+hN0M/+88lfK6oOdwdIAIgbgawu8ZnmEH17GxdChwe7r8xB29xlTNzkBKgMeWHlQM4QnooGk
e8SeHkt/AsS1HGxBRCSa0mxh2UfFBM+gqzfUdDYBgRGjc28vnXq9Cdmu5tnVGIRLPFy2gaEfrrtw
3eLkPgwAhG0dPC55dTUzcxqy9flydtfQgPC8HrI8PQrcwIxsCkruxr57EngIQPlGvbR3FyLACnYX
eOEjggYVEXdVZ08h0eclG2HMCxAeds0+eUYciZV3oa6v2zXYMkOOYzN9unxmL5tOdSMeVYE6ZlH7
EW53498GvdhlXnhUU/UWSFAUXEFa4nWwbWwOKSg4yMmPWOlsVKdesMl7/SbkBK9meUhLmkXtjNfj
GjsyhOkY+msT9Xx9W8MmyVDhSC84ryFEn6BjH4W6IjkKK6S6bIRYwsfFM5/YJA5LPt2m79fQ3xc5
P5jWJaTpGeTyzkWVQwG+ogyPCkg9ZTY986Z8vbx210zPc9C/jp9msjwzVGs5E49ItH1Cma6xEq8M
Qjf11L4084VnE7jMpgFZbtrDMlbXJsUaQ3347Lf1m3XmxaVXjHnvFzz+AfzYr2X/pYxp3jEsHLMM
UW3GUzaIg83HpAyqh7XyjigFN6GGnOja15Gy/dANFvZk+6XP8tt5xNLKa4LbU+u936ybqXS3RrgL
2v2eMOvt04E3UA+p3WdSN9jcvahHlC4C4ZAgY3M3rc1roMYh4dWN8nsCgi1DzdoEHzuBwmm00LZ6
74xK5DwvWm5p0UIBnQBJAaR7Fi2ek6xeoenjcRun8sGvP8KI9A/htF6bTCWZkZ/DzPXbhoZI4HT9
3aqpn8yZeuYzRW+2NMcyyyHZNa+MhWnchPpeofb1gwwRHR8RF8QBYup7LhIhlNBu9O7CVJyGSj6i
BUtSCK1RY1gcyoEnYF7gD/oGjyb0NlXjFCr62FMEJW/R7AuN/yjH7omQ8qjC+oouVMWg8c7V1M9H
Uy5pLHOjY4+HxUaDu4mVmz7UjU6GBgk8Req3fEQIz7/2ZLJ2dEy+VgR/BFP/aGR+z05+K+B8q+f8
7/8o+3z3t/4/048uMVXFQE58U0H9pCDd9J+rCqnp76iOv3/wTxVJ/EZDATLfD7n4TkSS8reAYVwB
9CDMUfpeREIiFtjBJfKKeLuAXPSV+v0T66C/iQB/TBCLvehIGHr1Jyj+3Xf6z2g0pjb9UPZhCopP
MN+MKIqZNEL+UGHroMTnR7+SBAOI3KRY8lAelzxvvWzLytET2CDbiRyB/SNySdfubVIctU1ZeiZL
XLcKQGIqRLCyRJwEhoqGkUzDMnjL+dgC2iCzgKak7QFpl+njag2VURfo+cV0nnuC5UrfZ0hGPsC5
qh5VX89Pk8ylwb4Z0uPqqmprp5YBQCSdO0pEGRAlqBBqWozIH5Tr9DV6leE0hjJEnGxc09syzDps
Fz5F9CMst1kHDMXVIS6uX4Y7ubTVzRg6t8IT8umhdx0CZqlsg6siC6uzJXXogFQIfTalnRNVZ4bE
oEIhcOUhkIPU6F2XhYisZgX2X4MEcMJp3yDWRnt2pA32EdFPza6BsbGHWtPBallIHZdFP+CVUYaZ
Syou7zbZnGsZwY0ekRjtoSkiuFs4JMRmal/4jDFcMYdHt7MhgIw4NMtqI5LnEHpkX47PuAblIqhQ
CHXQgZCbOsvaa8JC4SXh1PHXkKoZ/CoxF86sNLFHcrdfvRJ533CEjdH25twOTAD6lCkCjZjRF7Tx
XDUzTjdh9M2gMns/zmo+Q1hEUC7jpENYJuN8jop0wPWHc76gXGUr7M6ct+Wuyzv+uW2GMS4y5YHt
nT0/NksGyK6myB3T1b91K76hChmauGXtQDZZn/E7tnCaKFRsYySmurvhPjVfeg7ZJitn+mEOAAi2
LMuuew76wwRVnlSFZz+TKpQnH/J8Fa8LGgJTBggGdl1xdOj4szZrz2ieikOWaXW/tiTdqJwtUS2z
6krWkCgrbecvaWGCV2IKfauNZhO89WERMfSO8dZjerjNrGZbOofFmGgpkBxYWQ2qTwMG7ZcAUiSi
TM0BIDuo+BRdRGQ7BO5kretDuHjVEV1dWMVCeVzFme+ziENIoDEzGgxqm9vgdUWJeOdp5q5z5fn7
BchwGzU4NEBsw+gLmO6TGqMJkzAc1FVPmvBzXWbZ6zh3KKBkkbYbVmugj5oscS6H+XZpsnJT1Kz/
FMLCgDecsm2olUkCHDbbcZrWTc4ZArXlWvJo4hnb+oViSYgc+K5o+u5hKVmXKLH4UVuQ4ooI324L
wsZ3FAHIm47NwbA1nFwsbjHNJ6/p5VNKHCFxEwCXjFzG6ue8gArTFf0E6jYFVIsn1xzSVuf388j7
/SIqGKGo69qdYKv93AjsAvArYRxF0IbUtsZwpi8NUs+I1KflTY3xWqeZLR0aoLV/opZXKGUW7+TT
Jd+E+Vy9p3zOX1utgT+buq1OUKimd42pgE5SDpa0ygkarrWZtk6r8vOguvryjE6PMg+Xu6Cffejh
ZTrf+m3XWJivJN21y9hfqaIGwQ9HFuQVC16D1UzQGRFdX2LW5JJF0mtKZDmr5l1W5ev7cqLFli9p
cdSjmY8IcXT3S2nDrVeIdTOnJrtekZ169lBLxbhXQ2KgriadQOK97sM+smEeJmXDTUKWrNo7gnyU
nofgzhuQv9XhZHc+TdF3c4S2G+sViZgCHReLrdAalkD/e9D3vUoRNs5keCC2XfeLbgaUSNo8Wdpa
QEWucefWltNxqLnactvDBhQUbVrR1gCFXB0ZAeEf+RO3XVTWfUTQd4xlwdeTKf0Fm6BGiFTzfFOr
Zj42cqo2DTK4dyr1+Alq9Ho117XaDTzsEucH5R2ucoI850TcFLBASQeSJV1aucHDhNC2CIcE7e94
Vdm63qUGsQMkHFgMd83fg6DOroy/dB/mjNEkTQeoigErT/D/Udm6wb+3aVM8LeuiNzSbbLymhX0w
XldCpWvZoe9nhn24FAiOInzZw16ANczpSerqo59rbz+wsEZu1bPJmNn0gGc13KU+r/dtUI43TVDX
d8AHBliNw7C3dvSPeQ3zG+xBdWR5W5wabPj44j2OX1A7O83vuabROIQfZDjMCJUgvN6nMt+jPB3i
0vM50L622M9hUG7bXnpHWE/D04K42nadqhEZAXyRtF4AxXBv3FpP9rcwqcD3ZBk/2TLrdrwMh+s0
DcKtbdMqyVjqIY8HNM8LlvdYEd1mxtCDWIm0ONcy9SEPLxUkx5QlLYdF2vSQIOP/voz85wLxf6B1
SMmFcfWhuP2l+P9U+d32rcPYxvwDpqNU/2v3ofq//8d8yED5HiwKwk/2u4rwr9f7MysX/oZ15MNZ
8OXvxuJftmKIcae/V3QyVAq8GurPP2xFROWURFwL6TX8nEJY7m9XkWJoGgwfaKOYLohBOyL4b+rB
77VHgeyahOAK6RG1J2zPHyHf2WUUMiBBXn1BAmYGAKMcsuGKd59aBVpPtFImbeX3v9A8L5rm35rn
5X1DgomhqIUprgPL9nvx0V8o9XqShpted1D2axzS7QLBhpZLi31RpZG2CGYhQ3YslrX/vdVBk/LP
VTD76e3h415uIJU+CGzyI/PrldNAmF78TV+jZPACbJbwGC/Ijor9dUJudrzKrHzfDJj00rnBnVDE
bawp2NGbm61TgzkB1XlhwJKiXjU8dmnqkk6mt4ix1TtX6zPO5gkw14gquho+LVzSPRcFjWwaJF4f
Bre8sL+Qz+UP14V5aQqrAuHLQPgMDchF1f5G0x0CGHmTacSG5QtYvSlFEOBiiOUeIiGQ6iLyDBK0
zslnWc6Iv08kjM1gH8P0afLglDidHwZgx7GrPBBMRfmCrMtdvmZb4+N/aEytiVMIHS3BBARPHOt1
DSLoRI95anwUiArzRbJLeTMDgvH9U8hMsxkQBq4YNlToj2/WMIBe3qfQDldjj1iI4wIymF47FMFi
AwH1pvROHP18nC0j9q6u/TCGz0UIoSO0wAdFxs+MujAe+k+NTF/0OsZE4vf4w0dK4IULD7Ed+GaO
IK2Xz/2nPBXv4ejAT+inM+8e19RJDFRxeyVa/1DiYEblTpGfVGTjz7tiwbWA9Sq2kF+fp7Wcribt
ht03m8gfndm3k4l+4OvxCEB5x3OABxxNHeVf1+g335Wr/YKyNqAbYoZ5l045mMYBMZQFgXrQ8PmN
aQEQW7kO75tav5+a1p4WXU2xw5wJoKLhk8sqTLT5rIhHjiLDve+56Y6BRaXUSb4ZXSNOQYHInm1E
hGavQ/UT5psxA5QVhvOtQJQMpLMq41U+lcrMG6VSeH1Ade7K1YzR4HnpL6zry/Spb5/8yxK9eDv4
B2jzZb1+v0Q9MyFXpWq2oSsWJqwpi5k63gcpwzx2DbKiaApQEIZxyAcMFAmbaVNhJHjUf73AEd/r
2PT3E/aKr1/yOKp49QoDCqo/ITJnMVgFQ2TgrsHdUmSAhek1KkHdUfHmVxdDv7er0D2zS68Omwob
CaapXKaFf/u8ZbIohspryYZUE3AxW/JDXSBeqoLwZgrDDvr1kO8GuOgR8ZxCccrftfbSpQQjZk6M
/S/uLnLSP95dzNRSDEsKc04v8xO//0BqvYyFanWw6Qo82cJtAjSRVxJE67kMvfKcX34py2XYIn56
5y4jqhjMjEcDrjtw6JunbJmi0aEcm0vYlZfhtZeRJdduLOrYDmpbihIjcubqNIdV+5DiEYrXEizz
Wn6UQDAjBjH8qlJq65t62ZRV+QWGY0I0KEJePiNKwQ+cwXhwrdkDpp1iDfsmQsMPbRExAxOUGDli
qp3r0VUvIMhWNwZJ2C85ehBDkAOb1j17gCm9Xs9VcI/xJuStzF/RR/lXC5iYSOaIMq1oBSTwzG3f
2Ks8t5iSYPxwu14K/6Dvon4V4kpgwkdSk08YkoExDYW0MRHzK0KCVdKATEcjOLzraH0uJhFPbU9P
ddbfLyOa5SIPIGLOSxMH8m4oaYdDcsIJAd94gid0aFsN76w9BrOHGTyh/L3I+o8H2KU2+OEpQkRP
YTxaQGBhfI0kfbvw8gC2pJlyH4PL9H3qxAe79K/IQH7oqqwEl2w+pmzEEAUNPnfwRgYIB7avVXr5
xUEOPurnj4LoPgeLAtgJ8tUPTunK/apHCJltvALVdtDf6iZ9zKrpBHGFQ0IJzghnw/iu9A1ols9Z
KZEDL6CFVkW2gzEGN5FUFE0VjieMITnla4GQqXi11SKuPKQ/t9OYIOrwha/qrhJDBWUITbYu4RXO
7kvbmSwaKHYrD9GPM9Z+DpzcoZyAa1MXYxfJaXz2NLwsMHhtVPXExa2c3y0VJFpkGpaXIRM49g0M
m2LMl5ei3YNRQja09Mt9x8vyyHV7rByGqM1l137VxHt0x4fO71kMuf8sPdxmX18gjzYDpmjYS0+h
mWFoHdBCr/5SdKNKevT60HTls5LQjEl62cbb6j6044cgpWZHMUzOON4nmCmW+ZlJ5FQfSCue1hpP
SBN40Kbm5gPvsJsEKXYZcCdbNnD/sLT1nXDrtTDZDF9pimaJFgmWLwBaMQyb1nZnzOdaNgB2uyjr
3jB/H1KAbsl2zIJPZCX9Q2kVOA1P7eEdeScqnwM/W5Kim3zwY3m0rCHCIzxuwMLFbdex7YJoSJ1W
gAnWdtghD4PgZ3Ft5vYeUeUAYz4wkkDN4W4q5b1jK08qpD9/Vch9D8VhVHMgJYM4ij3PxzjYyyiK
b58DULMYKGdWfEbEWJQzLpln2iaql+gQZRcRv+6uvZXNccWAZtgnT+A0AGLcRddBIzBMqtd1jLuC
gSFwUKNcnvgAgxfwt9j/+4H/89YsMZM0RMXJfei57AdKCGDoFJYK7Rw6Xa5lnJEgjzu+lsm8GC9S
ZZ9vplE8yBrn17+/9aWh+XG7kBJg0mUyB6U4qr6/TQbTDNZ1kHRDEYjQFLuh0Dh9YZDth6V/DtVk
k3oKg3h8xqMEax5GRuSPeGbc2yF0OJphseG0ttVbu/h73rW3E4ZfgVqZPwcTgPhFu2ht3D5XAWAf
Mn+tOBc33V9CKUaaIyy4AOn8LgQznb995XBsKc4jXnES+cb1AgkOI39BOfxcbICQw5bFBcgCjMC/
7F3f1Fh970Q/p5iNhVNJwXRS/a6oAep5AYSTug1ij9n2F2vyci+/aW0uSxJtDcRqlN/oL+kPAjs3
XliQivONJy3mkalaJh4Bih0a+0fC9j8fA98zHF+X/4UvpQwdpgJB8sP1IY4xa2KJAOuEbEOeCeh7
2IVCf8x3k9liHEELkgaD2WZtntXEkX738KX+++oCovLTJYOUEfxiXvBLL/tDN9dNVCyygpqdYtIj
UpFllE59CRMLVfyUrmTDkV+MBRvMoQffdSyC4ONMMfKApM17iUu7FjhaNs2YtYmeCIun7MSpw+bq
B2PcFgAbwEy3PTH7jJEVAuUIMoEMEIQx3RPbEeRwkj4wVuURkMU+Yr2etktQ1fHsKX7TgBbL1yAp
69lsF4Z5n0VO+qjrqi9K37BhZZv2MqrC5CmSeQyw56VsK0psDc4nz96g0BBJqJk4hUYFPmFa6R6R
CJW0M1R93Ny9XcWNh60oonbNd874V43FyEJwJFC3hf48+uNNUAJO4Cc9dfnGmLyO4Rghl9Pxj32f
oKI/F5c6pQ0xmVQtnR9V43jdYfYVqqAkwES4CMppj0kccO3z9qGc03brJvoSuqyDDMqCuOlRT7HC
O2S0cXE/SozuwngAi+Npl0L+3PO83RDbV1tXBSwZx24ji3zZfH1LJs0rJt+RdXWbr29fM3DqmJ6H
uZ/2oyeXZ0ybfakCjklhLZpdifRgoqqhTSD771EiGMyR6aO1dh87xOEwtwGn1uRjfBW6eExva6oD
A+TnKIX/LWEkZL3e694BnZDTWztocZtW9CaYGN146CHQm9Pn3A56C2vqFr28iCrbm62jl9ddoXRP
S4+5lYtKmqZmcWowXKrEyDNj/QAmMz+G6Uq3mJyGSi3rXuY0r57SAQXBwA8exmSdNAVcIlgDWGTy
3IkMIP4EzslY0JZFbPSKj3DSkLVEi5kC3MFhXBzzsFzgq4iPhakw4QTIQCUzdMRpPUfgh7xTb/17
IzFczjAuUZHSI299HwP0UBlwDRw25VBAo3xkUI9TuCt50M2JI1AdrGtJ0iv9bnL9uJedpaceijqE
bgQLXUqGRMspkS7jmKKDWwxU5EQKc415r+nGtPV0NajpoXMmZmHxBeMcUIAbFH99ByRynux2kksE
rAT9UIMc0DDlebRiwu++Vc3zglDEuq5YwUKIfYNyOeocMGDtofUmHgIgrS7yTdlhgNwU1iMGCOq3
BjNDo8YO+dVqAfyq3ZwrH+Ybih+vX56YoIke2zCRjS/2/eKpa+ybB+y6G4mYc4MSAwAHj2dyifDA
sYK04tfwlSo4E+CTos6ybUXgdZs8fNCew4Hk3jKB0qkG2rz/0JeTgSoun32BQYWYRgMGE7dIp9Be
Ux9lS4hZIMNmER2LczONu9Y6PxoxjNCfQNOunps3bBnRrDiH1mV9XnSxbFhP41b0bosO+2E16KAB
H/4/9s5rO3Iky7K/Mj+AXoBBv7pWdHeqiGC8YIWE1sJg9vWzwcjsyorqqppe81oPyZUMRdIdgN17
7jn7dls/VqQa3W6dOF4MM3FByQ5xcCIByqiIAfM6g20yTl2+NgnLb2bmFhUu7l3mdW9VHd/dmO7n
vU5sb2nFlFHOjHeyKf0mOY73DtM+OfjBjbBnsnK6fD6QvgOnFtX2KvHz65QBgfOXR4Md12tLBGo3
Bul4kISHhkZ99y3jM+Xf05ABchEBSoybZsNZl4vOAnOEZ8ixrux53ZbxW0K+hdabVDLpQCxHISO+
uc9/0niNTBbkvRMdaL+pDvfv/VPtcHK0nprobiG/BGgwN104JwK78SVteTpB3TowSX55/wnjOLrj
wPvWtvy12ZAf2py2Ky2bfUBCFgsYE6mGAnZuvOsYck6VMPK2kcYWOzv5mdQRpMSwuSXgEtdVBBek
p4VgaFWQrrXtE4Wrsa4mZ1g1Dt52OhDKliQK1rNNIikMP/h1nhBlUN0qjezXzhXXrKzhg4gq36aN
sQNpbFMGxSBUjOZDLyNQwoK3SrjnOKH8qfLis3CB4/VjwxQNzb5P4CDU9jqM/GoTRDMNKxciXkPu
fKeafl2ShNWOwpl4iKCC7HWDnGl4O3fiSgdEbR89dMZhJAbRxiCNlrsss3VC0peUUjC+5c5knGr7
OYzw16g8cPfEMQcmiZEd/RRYuTGhteU6atuNgYbDTHr+kpZdtA5rMRMYnE0yAT7nQdXJYxf7D6bT
yl2VMPUxzR7wFc+UeMDuFuGd4YGTUabwr5f3rAgymlyuNF0ZP9rBvdo1txtNArAp75vI/F2YleVl
ckCRMKn8Kmb1yTe0+aa8IdxwOTNE6WdifLxmrtsSETOWJ0Lx1qk8vU+tM/GSztzAuX0tquVoljya
5mx+G5UvsU+P5moiYZ7YQ4G5UHCXqWc7bQKiaBEyQNSDCCBuz5DvKD3v+3Ktvt/1Rr1OWmiAcR+/
BeiUB2Gn+UrxHtICyZfRDnm21JSvbn4PNQ58y87HY2YZfAmSmLu4K4addJp0jRU+3cwW7sE2HvQF
H4W+pHM+jAzhcbxB4wFKDGjISEtYRrU5HuqR+d7cfukjcFVQct1Vj+Mws/p/U2PRJ/xjjSVEEAqB
QQQ+yO+lrFdZ9pCqEkZYNp/7/GC3PMjclgbTKzinS3OjNUbHzk++mq0DktcWT/7SBAJITT6bIqUW
8DB7e3F+dFN1mgKUPg85TbX+cRQ5eukm2VAXLWgKXPL97P+U5aZKxodsDHfFIop6HQ6wQJv4VR1h
7EsfElOTfBUNwfWiSYp1L/1VNkUvXpB99SIgR0nwYqeL/aLDyBDoq928yGkEIoxYO3cgj6GPfW8z
Fa8aMzhORfgC2RKBuugx7NOhOCnRJc2NyuT5kDjOevnX4apcdZZ8LUufiXEa3BI5es9TLbmXkv0U
wXWqCP4qxVHCfT8gy7DXLirGs98Ja+3A1Ia7dBjzRu9CV8drJnsYqywHBXIEuYEy4K6oPvBilcDf
guxnlpfN+v1InIV/9Cbv0BrRiVnvk3D5arZgcmur8lQ37lF3nK9O2z7E3lcV8P6MDf+wGZlgPfzp
HrjzATwxSY6wupC1J0ZR8y64wjO2JPaJ3TgbI+h+1o3g1alArkzDtfLps7MaoVZjep3ox/FL37Mc
/yHjX65s6FY3y8KeqbOI+AQ2Tj1H27Z1r6Vw3zKGgAxMvxTGs6lICuVAWtc5ykzuLO/qIr2Cd+Ob
yMG/Rc2TThHL7Sp4aUQJrE8O9wRDDixIa2WOfbBJ87rZVQI5wHErEBYx9TQC4uKJtKKkXVmAkBnc
ws1Y7rrlAY4R/GRkKC/vyXjXa/pN2Cf4S0xLMqiGNg3nuM7IPiCKI/FG0aUx7bsR82fef4WD7BUx
cQ1F4KHL7A+OUW9nr99ng/swM8DF68FdOuiDDuAMphzScjDIydUUFiFeHDfDqBEm4sEtmp+tmqqL
sl5ni5ODuBQpdVQSUzj5v1XH/r418ihSeFnow5BYof1gxeG2/ksH6g5zkYs4MrdM0edDZxnyhFOc
yKzVdk+pAaCRbDFiLCIWpZQ4lB1A2QkW4+pdNSuSrTcgkVWw7+BbuCCI/Z+1gf9pHuwfyrCaV0cD
S5hVdhfFtEGLm1cFaa8tVDVr5SuboigT68KGZ2cDeU5h0Qxh8jBkAaxiyXRPWxbx2AwruWs06HVy
KwZUgrl/7DOaZnMgAMB5BclX7tDDiTdF6O/J5G08h462dhiVudOuEAOsroHrSRWNh69nUWJ7cHUh
zwzpzPEu6FrIMaoD/By4hAY8hvJ5Dpt8SDKwGEHKLLxAqaxR1XDPnEu6vHX/KeowGedTczbj3nyc
Z2NVmSnOGOsOV6XdCZHfoGEU62HgWnXcpsWZ0e/B31QFrYoaKS382IGg335IdcsXqa1t6jqXvM7F
xvDSm1+bP8JEv9hhiyDASHyPE2EzZfkPq+qpb4zowNWWXJiW/aqE8LbnVFbxl9GiDysI/SzdpB6i
+a3qA2dnQjNeTYrWNcts66lnmLyC/jzIngrcxopR++EzoDU4GCr+kuBsORZj5dA+4B6tCjzm9PXy
hq1NrP51q+78vVi7XI425sNFrXXwuIfBb536iLaUOixA29IFpPskaE8lc9YNs2iScTiEa6qOuLnE
roRvXZfPwVJWAdbFlxtsY1XOm6gzsYTwNgvtz9tMFocOhOja6jjao0VNgR+Tb8m6wUNtV+8lu93G
r5UuV6Lk2Oxtq2U8GTqXAG5o07RUQZNTHjPXgZcqB8zN5rTrlDmsXc3jUAmqHD89W13Ts2Vhur+/
Iv9xvaqX9224/3w7zC+rAmr9P7c+fP5SssLJYPURayvT5sf/YHXg7//pfWU1LtcU48xAeBYf+a2/
Ic0cQbIrRPj8M1z9h9WBZV+UUVgdeESSaf61J/FP66vzX/w68zXcESZuAYL4/xuvA9fx39VQXP0u
M/8wcB00Y1wf4je1mHGOhjowxltHOKt+THdpXLXHZjhVlpGtLY8pI1OOlVQNFUSOjqxtEyOX+E7L
YlKhcB+rEDVNmJJYSzocrYylFZ3vXulKYuFspjH0DtT7I6V77m1meqq105F+5Ucn+pGgj5jainc1
9e0KUvbGdAt/O9rRD62kWDUWg4GoKG8QTpfKRlxMGEurUbnyQfg9NTBLOrJeXl3ouLtAvfPMu3s7
f8H1dkrJQ2KlSONt6VYH1dkMrZLxq4EbNIvZKWCzTwNMq4T4tQyFLREj/ysCMV71OJG0I1lUbZs0
+EFSyaUpdOSaqC333GvQpksGMiBClCZvuRvxiBQbc44t5k/tuIkClCaLOTa8jrzeQnUE6t1Wd8C/
Pr7eebyPIkPBABu/KyPAcDJsvtgRIFFst1gBJxA12uzjY++5Yp13tApt1KNgYbJvzey7Y+Kv99L4
kOSBtbEKhLXAzqq9hZ91ZWWE9IqhXTP62VuVnni9huWIiXa1KMSqg6sZDelt0imPqXImUUoeuuuh
otjWtDGyFjRnWva70NQkkHuyAlBNlwkhflC3BPFG7H7nQq1RtotGCUmlFuO4sotJb8BHsu3hMw7U
jzLqcRvW83d7Lk6yF5qUEfwXnV8KP8Sgh4erluIhs6Bs6or9Fl4cHW1Vn4SkFLcr+nwJAckxeAli
Kzumqd1vVIcLrwRzoxF6DwMVEpXw69AL+3VoJxO5Kua1UvIzY9+KvSfQR+NDYQThQdUwaBIWBS1F
5aUzXQC3umBTUAHmKtUVbVCIQKB07G0tAWRGumO2U5X12LoTaWzHwwbksaQkx8GRsl5HcnKsDAC8
3D3FADO+OkZ2u/VwtBKqm4lsmlfb+SkNad27ofwq0V9OHTSZFMtkGbcfnakWMFndD0WXjUdCFisv
n/0HCvm4t9SmUzZwZeNrFZT9VkwC3dF0AOa1/mVKbLkPMRSsG5/3iP3j7NWYHupALGwvxA1SJnev
Z6ORxtJGtUBDnangmDdWt508soQkNeDbhmbbk3Ne/pdxrrmv4+X1jHhrHRKerBhIAfA43xzH+dCT
opXMvEpGOqvI8D8hcu5i5fb7os/OntSMjuqk2+GxK7HTr5IpAcIXqYZnRsNaHxCuU/qxbEAve+Ui
a5uvHRYAPAlUMZgHZxbN4E6It944COQWELg67uudm43zBwHodPBTTM5y/Cyz4J5WdGRMaoJzhpvw
LGFnbVIblAuzr2AvM2O8Yd3oEccUZVkT7ZJMW89Yu8DaDSk5ZkPYn/J6fmqhvez7hFhWO+SXcLQO
AUrLVxmT1hNJFX4QQxGuvaKPDlWUPM2u6i6TkU2w5Zb/7dHGuya1r14zeA86HPYJ634uLjTuUzsE
tMMAYE3TVOfQUxuibMWOAdD8VGpWPsjm4zzr8oNZj+LA9pgX16RPnX27/IjheifLqloFc6H2ZhMD
87NRhg0zb87vH0orXTkSziks5ewskdO3lhHx1O2ynGlWBbEmTfGxlQwDLkYpL1NP3SDb7LHX3WmK
p/DksVbiak3j11H7CbWmUA8GX33RyJJdLHkqBfXw2FR+usmxxWH+buPL4O2wusLdvlj1MLJcxPum
ed8hJoDQRYjyj+Zhkm7znBa5wXTl3MejccoLHax71rAcavtVWbm8eWnF1dvYDVwaYT2EjIYsLqe7
54+vqY6crdePI+ZdNz7FgOQlx8TVYanWLhHurdbMM5PM9Y4I009iSHK4rw55hgwAX8FdeEQ9asBN
shOp87JLaWp5qFOs83V+GUv1oFtG4PVUnMJmJnM4NvditrH8g8Pad1OkafnNYhebRKxD+VQBSjoB
Y0ZljsiZsQSlK3oA4X4QXUREq89Q7domQUYY2H4xSa514TBci9hQR2mBffLmM8Pa/DXryZQM9fya
pgxgVZqdhTG5+24UD1HntA/B8kF06SOH2rUbUOfMERUo6rzxmyjBqLs7cIormVn7Hrw5M5LglkXh
Rtatg7OrpB3E7Y/mgYULxLtYl8EqFaNcCXDwQWh/CFVc7gLrCwzOm84E8MXQuLMRJV8r7cBGIUUO
ttg0gUd1NgvF+pL1HF2p5IYw4ryPpfkt4yrf+MlipY64MEx5z81ab9A+XjxfPs4erKYkTg8euKRw
aNm70xN8Fr3gBSdLPWj5mpOt3ZWlJ1cWV+3QfMowQxOmb+TabYD3W52HWUflx9KD1TUhbWwGDFK9
kVYrzyNeE8eAJRH07qGsX4JovHG3lrXA05Tri8OXSzIyY/8pjH/hf/7fCmOcU/+8MH6AVFl9+T/L
8sQUL/D/UBfz1/+si73/opJj7g44SNiL0fdvdTFrMSlGQ3cpfk2GuBSkf9bF+Hzp07Dl0rOxB/Gd
W/tnXcwua/Ymk+0KXci8S2H8v6mL4dH9VheT+KIi5iNfyxHC+m2MXE2UCGkmPCA3yR7E7KeIZRdL
QAnPB7d05n/oDO9b06A7kfLciJHb2elg0aNfmST2PQ7UptX96df/4sVgk8OcQrSXzzUL8x7eP2BR
Ilxqh3otqbanhAPQitChxl4emV3twVOMG8jdjTH3u6FDVysirKNpa29nQWDKVmm96erL1BX4UQOW
hrVDwmxLATDtx2PQDjOrZFJ0EgcdJU+rA/EI2OjTF1ayyW2LZXBs2G/juBKzUAtxSBpIYvzLqc1W
xMU6pkyO/Bgo/WFyvWezWEWaVkC6pHgDSmFGc2c7PoD2If3Pz7VOumTj9O6WZwfSmB+B9naMve8b
5I3TZI0DE97LyIOlECj3VtldgxZgzTxR5+d8z4K1B2weWiCQQdiCSomtB4rWbGuDU2GR1MHMMqRc
RjcB62xiM3+p2FS1Yn0ZAJ4WU4Exllcjqj4HvvxcpfmTCsODlTJKbGwifnEmmBcU9DXz7GzTtg8u
je6nS5SH+6YTMJjU6D6lXbwLa5yATU5RmPrDBioagDpb5zQ1LSpoUMwgZgi0Dnl7Lg9pnuWbyHgO
dPgNkycz965MNqFODjT3lEPzHZUQFiMF8dFpfgzjyRyj4sRSOaydHNdsawv3SSJ4nDK8Za2bfrBY
woXhBPu54DVUk1pHlds9COLgHVPZKMiNN5RaJIb8FM8Nx7sY1kQq8kuJQZfrMH/t65lQnROY1wF1
Me1Rpvzpuz+hd/qoZzaUgkevUaysLFCb6upe2FPPGcBiCtNNb0WdDtcIfZqLRa+HiK1HrjuXT4Sw
zJp5bZcGxTEkNjyG2WOYanFpHOMBGIOEUmODli+IG6Li2aDyN8mCykPHYmNST26+VWua0fkCnXa5
zrxr1IJTrsHBYdIV3WZqyoODw6Hws/mISS69uJ66V0k5PMaKXReh0T+8f6aKdL4FAJ/EY5KmJxDg
JE/8CcMX+XWmIqE6TjEdFYGkXZfyA2nPkY+Gl8jHkPA0dI41qrfzIDLH3UR0C1uIRJrpbC23Sfgl
Jxp5CxqrJkTmfpjJYa3G1gY2ZOW7jFptLEVy49s27wXyTBlaza11XK5kI9qEycSuyKHRj0FDcLy2
qwynU2uwEdCqZnZ5mCYxp6x65OQrGrWJE5BFdvcpKrCGDDLWe+pf8zFJlH5gLcLx/TMiMNMKUknL
pr4UDxx26QU0kayayMtZjyCWnaOj9ejPMtprxcDg/dMpz7l0FW4wkdsdnuIGmTNkKigJJ4WQiybK
+scm6ZgVNRzLUDtPvsy/RVYwnIoxKnngvDpQwVd9kpBNL/odLnmmrmyfROPcygFjC2X998AyIB04
8Jkc5uODPwXHigcDEOCaJ9OYxlfTEXSd+dzAdHjH/HTHdCpwYhudAfnQgNroQ1EQlensV34XLStB
XKq+wn+NXX9fDD7k48HVXNDya0SNtNaEYVEXTbnPDf2TeD1bQrDMpJHxzRII6BwnT0ylI4pRqTZT
X167pmJ/jA3BdASyIoHIbb2C54o/Un7PzUNZ592WDoihLg7FiEeGLDocMX27scRTUahh37nlvTCs
LwKK+kpwK6wzUAouFGmgsSR0DdJiwRS622kmCja26rvpeyX2TRb2yTjeqm4hcCYJ7I+qyHdTnXvb
jFcFUkrvbNvCYddL/+bNur/iUbhGXtk/wCXYdGcn8uNNhI1v15LpRy3KNjTMmk4hTzcVZpG1X7G6
gz8UV3NPPcfDzlI3j9WjqxikFnhTe5e1ejNF8YeknKFLKyrEtoEMzp5V995GFfy4FngekoJ3Cit2
4gAAaKmtHgVMavIALGJZyKQU7M0LG+t+hKQkD6L1P2p39F/biOe1CXuBRORPQ1N0O339QlIQBbPr
6l1lidNshh8Nx4/2edSux8LFlp7m8SUrYIf61sSMgkkPJ1wFqsubG1hXHuTiJIIt6dAfNt30FUpG
tYerWeH9UD+CiW6JbKfcJcx9EAVAm8g7L6B/iiZIAyGbJcjq0lEqCLmcTYz9UNF/jvxH281Ayre7
k8LYPHZs9kmnkvbHSI9I0NM6yOqzXHwlphM9GypvtrE//rQH39hZcmQC4IFnq4w1kcdbXDvz4f0D
ggg8eK502eSsM1FfVFUS60nS25CPMG8psr3Wp7xX3g9/HPfay0jaxc1HLyzYTTWSMB7ggdAF2Dn9
dklLJwr7o8jdz54od4D1Pjgp9NLJ3fTd/CXEP2ZHZ2cGQt3HkAltk9WSrvuUp26ErsGaDk8xO2An
1+3YOF5+tmLvhIlYbjpfnrqhEsdqiZX4kqWqJnQzxm08bpryaEXKAaUYUUEkm2Rw5MOUhnvhpI9x
6H0NLPXTENnFRqRY1fZHq5JYx2aMBgmMOZYhr0iSoq8V4lLF7a4bcOXobd0xBIoQOVbQZ4/Sntq1
vRDt0lgYO0yMA3mVnjRN17AVkYMsrduDNLgFqKXMGGkrSuP2kIZA1uoxsJD0IpIRKfT5irCxYDng
CFRostitGeCOa6EurgbXNq59Lr43ypOvPvChVet37gEd39mwaYgYpeodmGNRfmGY3Rw66XifCccU
ST59djs7YO9gx0YcLB6fhKTmmKiHtaOqbdwMzWkQtnrBh7Py0vLbHLXBqSbn+hSmNIq1aJ4tJrZP
s/PGbgfzwe0Nza5Zkjo5DCxOnwa9yODMLnzpH5xc3cug8a++hY0LAkrzkPCmB6zmupMdgC8zanaV
ZNODdoljoYGysTiCXhcHN7/0sOZF9XlR6rjUDfMD83pG/Cq6pE7/xadvvHLcGPtw5h8P+sB+fK+M
qrp+aFK28tgGN2OaSnITy4oiXyHECcuoH9m3xQXSu19G3nEKH1N+qvrsggcvB+ftYVXqI2MfaxGe
UpAfDOYHcy/atL85VhXD+J7Fs/HZNb1hbwZdxVKwwn02tJGeWZ/9QNzsTjFqvdnWKLelDow1s/b0
ZqrE3lezC6w8xrk22GO1KsvYu05N5h4NQPRrvxyeOkr589jrPF7PCtwfkQV1qJWAkzaoR1InxcGq
I4axaQrlZMbesg2iYtjEuQdJweK8nsuFptN73i6S5nlSQ/gGY14QGwWS1AX5bib7cpq9wrqQurGO
KGNHkAvF7f1DnkXFTaqfItWMv0YfGy+DgVMRVt8Dt20xeLAe2DZxy5Ac6V+QlqNL0drRU1sYLDxC
4bMHETz62fgi3SljIJSGj+8fbHQlNPZUOU9tO3gHAlTVa85WgyjXZIVqzEGswupuBeuHwJzOATGm
GWtCC13BLp1+5wKgedJIZ6vR66uj0Vr2wZXMLOcMqTGfJoaQM3gu7CLmPkOhShaFjKs73JmLahYv
+pmLkDYuihrCB9raorJFi96WLMrb9K7BLWocfU1wThaFbkKqE4tm1yPe8RB5dhY1Ty26XrkofO6i
9elF9eMgQgD0qXhOpI6RBWPzlSwhGQVW865LP//Ywyw0eEgEKVnweFEX4Y2VLDzestOp27mLApkj
RRozmuR/Wv+/tv7fkCGJjD39iNO6+mvv7v3Lpn/7bfzyve5+/wt/tvmgXwhfBoTCMN79Wn35x/hr
Sfp6fiBcmqF3AYD++o823/ovfiVgqGSxPJLGGwHgzyb//2/45f9mFV8St5j7QSWEbmjBJf5t8hvF
5tAERh9uYVo901x7Z34K99eHOQoqTNP//fnffrsJPXAUmoV2CusbK6pwGZt9Pj6pCJvwXIfGFUYn
4jwsC7ZtN+FRhAmVUDcJihsVwT0Y/RttYbzV8dg/4/md1hDR2PYRtM0q9Qz1BWTgHbs4XCkWlPgJ
hCocG2wYq97KxJ1Zgt4AU8+C8s7tVd5DARvU447p9fwpqZV3MGmhrj77h5xNjcMzSvz6/Mev9d11
QjuADBivYz0kf3zm5/xGaZvemS33219/dYz8A2QByfnR1QC+FQ7SgtnYQ0cV+v7Z+28kKqmvoVf7
VM1Q8/mjUxD8m6SIYFL61wjBEjTltXYIEdjL9bRApf/ONIJ9fdQ28eT3WGEe5a8+CIA1fPhxV0Us
jBllZh+ko7Y+PPNtMrHlgz+fHeJYqQtH80tpOuyAz2fn7EXJvM1LVI7cxJmeGP1V1CXpBIwrbAOg
KIuKQuxnt80PusnGbT3mIeUxrpQoHH9tzf2ngQV7yR/+JRzx36FX1rO6mH8XyvZff7LEm6lWl9Br
Il0afUICvQvPzGvCmv7BVBtH+MmuL3UIhqgpdkWN+sxw2Pg4Zf6eZWfn2JrzF221P/oA/3/bowWh
SjACijMFTJiFfBKgD6OrmOhVmH2SgTW8cBPuAxnED2pkRSHY1GofmukFusfnuMM2OXfus23goSOk
Ye362P7ZecG0+otEeP/1U/5d4ve3W3ChA7NOC7UvFJ7N9q7fZDYnJuzmS7b39QQXd06iT/OSPuqS
4gILUR6A97I2tU8+D2hVe/k5fP+OCVf1Xt4eR1rBk0OfS2flPDd9WR9nIZkLdO5jUJcz455FAKGy
twzz2QivjAYbIukTzp4uB8dUon9j2OyOE8bKcUy9X4rxP31zl6flX99cki8eDzNqTQZwhEB+j4H4
vdRjMDBPnDNAcwGcT7ZO2w+Ava9ZNQZniMjb1u4hFZsJlvCk+tjpPL1K4vSXQg+f8zpyl6WeT26T
6j32VmcTjYqNMQxm2e9cFrhFMeYGlccL4aQNCyOfieAlGyBT5jrD1bjx2Qh1ZdnXd1d+DxJTAJBi
+wqjgnvps88j9KI1lhUbRjB4XTnb/jbN3WIzaMPd4lAdNsHEENzzYrff5bolWtA8Gcqcb04xwS3P
tSOfdIYpmAP8rrPUvyRsG4VnjiO6mbLhhesR4iMZnHJovjl52x51PX5KWss9ByaBuii9ldoKN45s
2rcxkz+w0v670NPfy7kIGIQtfMJHgpQE8eTfraKDDrvJH5TYFpFXmxRZFpicOsuxjponG1hTVrur
oJzkN09prpgvMzjNeHazN4xfO25IZAPDhtK08EYDaRobEbYofgEJmLH6IIplk29X52eMAg7MO/UQ
FFgD2SjK25c2zsFty+7m6OZQaxuSAyl7NqnjFcOdFR7RJtbW1LBuZMhPTTErIJcGt6cqoWG5TPnG
qD56c2kQGGz5V5ekep2DD9BLxvr95tZQMNm/KR8GR318D+8WtEogka44+iBfBkuBFMcWm4CDK6So
lN1uXbfu9TQdlIDh0I/yTB9r2YuiHJi810CzTv3ofYod3V3CIZt2roYcGyltXiLPxDxrzx9tevM1
g3yQLAY6pW0ZxfFfPyPepfa/PCDfA43YBAXucAYG//Dol2lcGH1N+2EEN9ZwVBx67iKWFeZucqBI
zWOIBKfNYIcAw/Cv0NHZRx7Y9D5WhX/9zUAh+Ic72udZxYpr/ClwmX+/o+tczr1msd22cdR8zxDN
j5S9NDeqZdNL1wL31/5PtzTsewGmbJf4wmTrRRmuClIQRKXJosZlOx0TtiI3SdY9Din7lBPffNNp
0J3dtnGuluGtgToXZ8eMm63MiuLYGsW5DZfp8JiFZ3LlrFmBur8q8inG+bjX7Hs7j8G1p3XFiB0t
CXCCszBOlgVLNiPBac1mmPD2/sH2yEeES8Y7qVld7egBWpEIsr2UXngMIaetnQYwpeHKATuP2R2l
ax7iZux28WzHl4QYQxawWuT9s3h+9CKHUJ9hsNbDTjEFisjeMT80CTbNz7WbD3sGE8t+vXfXr2cl
z0Vep9vakEe0baBoGCpAgir36I+Wh2MgjJt1pxZZoGeLiREaz3EGIMhvaZ3E4PqYV77F9H2bHqfv
Le3t50g4wwcbtNLKL7hpoA/NB/Y7D590JlfsboxXjt1GrwyBP/e2uTdApR7RqXc1ov2zbvkrSVjV
n2t1shuPoLgz97euGWaYl+SzW3tCH/fDt9Sjkd6EMbOTTNms2vEll2YXfXTKdPd+PtVKnVKiO4+K
T0mG5ru+7Wlche8eYSk9TtlIO9XN7IlmdeCKhdfzoTHs8KDtbt+6HS1W1Nofq2fm7k9BEYQn5dY5
8W0xHmN3/FTjhKqqanig8mIS2vBeoxAYqyGvxD0cyEwneBWN0p8OOZrxzbMY06jgVrpxRa27GLDU
PY6scGslrX5gs8GOgYy7UWWX7z0um0eJDKlVvMl0YlzLxPtY2s7iai6rbV2CMpZDBGl0nACW6IFn
SlTnNJSTv+V5kpyReHJMRCHlGJj0qKfRZIAyds3NC9SJzb7uc9Ww8S/rKbeqINzGZkabbyiQfRnt
YJLk6EL59MKu5+kaNS5GWUenm67y15U5U8r22aMqAvMiUreE28SNuOS9PeCDjxG2uxNgF57yvVmO
p05Xb85y+mRZZFyA3x8MhzRx2nnVEQoNu7nM5OB16Evcs8lRN63Y43jCZOxkbCsw2x9x5/hsIdTy
VLw2A9LpFNrZc1JZZ8OvQNfvWqNut7++C3hYru1MR+1mLYD4lJom89qnKh726M8g3YzEfq2Ewjov
g2wbNbVz3kzKb95aOIsVY8Qt8SIWjEZc2cWoWGsstXOxMtdct97s/XEwpOyz7qUAbdXgvYrxj21N
n12R6F7DNoZ09xwXGIFLleFHVX51izYQK4sPDb78hIudhzn3R8boRUuGPdChu0eASByPVh8+oN4W
h2a4lHZu3d0Q2wGZFfYDdkb9EPUdR0fNfisb5DM8Dza9wWsxPIeiBf7aUJfpVkyaaVpeLmmuhChF
7U1rwxi+5bjsL6AEP9feED/0ovqSs/nyQDiHTefYC3Y6F2rfwtT79WyaLQcoNPvL1kVNZG/hU/hy
yp87bfzUxhJqE5kCYemXL0A+bg3J+LPpTv4+rQIP2i0+O7IxdCdTVRLcz03ycDrPfmkD/7TIC35D
nnBAAW8BjoZG5zC8WKipf63gqTcKLUhkbIeCEAE6PjRbLED9vHQNTDFJ4ruUXA5zU8UJcU8mI+Jx
LComQF20rVIlSGDaFWwGtzuCDEifCZkWW8aqXQt0rXIfzcRyDzqrnd2vp+U0BMe07/vtBBF6o0LL
2VR2EW95119dLJ8s+yaF2tCmrjUl/3UOsGLZU3pJVUhYOK/dS4DzLerFW5TUyT4YyQIgUP9f9s5j
N3Jm29JPRIBBz2km0xulvEoTQq4Y9Ax68unvR50Gus9t4Nxxo/+JUE6lTCYZEXvvtb51660ke6GT
DkN5OaD9fplinf6QeyKsmVfjWJKX5OvnAUNrJPwLWm7M7AQ1IMm6FkZS8czZ5pX4l32EJCZY5NRs
zXhKmwgqeJ1kXJHlfDOG/RBuK5zyAOMipKeyJakubVHThPWucKyJHhI1l+fWh3SJHRctdJ7ZUfMx
w86kLEc+huKjZbrj0z98BN2v/ofDh/Xv+tjl4EgHA1rob/iCAx723z/bcrJaUKDK3mTL0dfrXG7B
rMXZvxxEHN/f2HG57apueCKjuECoCRRZgIjcgREDtg60ny6otUD106cIUmUiBpicPJF+Rf703Gif
oTHKIyj3OwoJ+y6M2I49Ta4SR9b4POb+FEor26KJ418pSwYMfxXGNeSHvzl/TAnIfA8nhETVH1BX
/cnCubCJcsaCwnsyNJuwAuTmJ9+AYoPp6S2pGXv952OR0Jd7/H8f0hYV/a+pY5FKWPDT/nsVi7Jo
GFwdImxk+fUWRgmT6mQfUlz8XqmU8nU9kvuFWtRGAy+G9tAzvrNEhnVL/EmFK/EDO+M5b6c/tYpf
GiNxjiJh5ZhLGuTzYhYS09bNh+K+JC/m9/hV6pKhMGaBcWaCbWFmP1l9Mt0wTdDULuI9SUOMnGzl
nupsMlYZjfmaAJBjJMfsGo1ZUAPwCeREz96Mp7suaTaxa1qXMr3OOoHoJOXM2FpBYeREzuSe/Rw6
5B3ASKF3oOQebkTKJMhXu9aC+N8T645NhMe5nGC6NkrLCVTLvhrm89tyLuBs2fZ9kQzkwufjv47v
3rylcqlO4OY+3ajbjrZjEljpXCfYkmtooc12zho2Al0Wt2I8C4hGgYZ+6uICGuOce1VDTXhgNuQb
VLDLy3EIx9PD+cBZELJYlotVW0XiwSSMkkn+KhlBtBUslhstZappFjnx7a3KNmiaw62SQr/AUQrY
CwrCTsvhf0Bv/Dfe1e+9wq2AIt7Bs+cjdf/3ZyqPC8uLRwM7uzGPxxmZr2cX/mXwmZqiDN+kZj48
NRA4twLEvGYM7OWpxd+V+bufQt3MqoEwrGXJioj961XqQf+Oz+zr4lr7Zrpq/ZyRVj/re8Np8M3p
GlNxtzGPhSFMwpqww/7nB8D790Kf98TAAj8TIGlAzwvn4t/fU1z2hmZqSRiEI4vXxtGN5DPN5K6L
VXdg3tgeSvAyAk7r79ncSEW/tofhU3jRvIfyARS5QEfc5vM7gZ/TbTIT45DI7rEsva0OtPkhbiZm
cimUdMTP+KaBdkYyR23LDTKNPplScWpdmZLKrZn34EY80A+19eOBM3scsglAWHZpkKXeNRrkFyuV
xiapanFF091Mb/nyaWfS7DjAhzZ8HyJWulK7/p7XR58I89+GIxnUl9+CE1m0eIptl9Dm1myPincm
0mi6hQYjZS3ddalVbHq/PBWozU/yBZKni9QmqYLmMLuF/ehM+d7Bph0M8F13cJTdoxu/ViwjAdp2
5zRUPpaitE/PgMr9fQzPI92Hvns3CzSXQ86/EGRKhrNV7DAPPMnBPaLfNp/D3Hv+z58uLqD/a337
l0/CIVrMgjH128X7P0xr//gk/vFJ/OOT+P/NJ/GPYPMfweY/gs1/BJv/bwg2aSNeCgPRcD+7H0Xi
6JsR6OgNVituPolgc7KqObBksni/DsC99M+onNcVymQawM3VTPr6ImAy7XXQWnutU9aDLZB/iXYq
gQTHaaD49761ATYZ3ruE6q6IghtXWiO3Q2L1ZG+IeKvH0TPcRmMLH1bRMBs/pIA4nBOPl8j6C72S
exOUgkHp2tuEsuskw9FbA1NFMZ+KdmM43fRqxv1tmIT+bUXtfYfBY1P7RDimSH7wBc3fht3J7ZsB
Qu86aeV1jCsOu+6sMM4BOlExP3DQxGrs6T/NI/wzip/vpC5Sgh9g2PMTvWDEDr5Bg6evwE2Ml6nC
Q4+jCALOfNPzpHqJBIEaZJF1t7zG6q+HQK8VIaFaBPCEuQpSMMD1GWwhdJMYAOJCrzeCaSx6THOT
O2nxDlhlDkAZVRcC4jRa9o5cysIhaJvDpEkrMFRWHSuoanqxsaOGGV1GGpeT5+qphOy5Q0NkHJj+
bkDp8moTB4BeRvEfWwKlXFeYD1V9wS2VfImU0Is0QZQbuk2FybAqeJWNg045HB/H+n5seKF03YeT
WQoykGNY5kuRGkbvndt+Je7wbY1tczENpz6jUVrqydm/eU3+Zvb6qW3d+4mRwYvVVT9aIY1zSDcN
gqoeBon1k1GtbPCtf5X44OJwPKT9bILWSlZFrvyN1unHQaMkGeviSTX50vRl7ly2j/BDCMfznxMD
Yx16dxdZ6trKwmqbVW5zm1pDHplhpNV7NNRvMvG6Y8yHdqukM9/KMT/YbeqdRR9hYXJigmlkkaI5
wpwQlv1HHGIIs2Xc0dusaYkZyXxroyG+OfNGp6F9SNOI/JPlJ3VNTsgJNkWf8Ie+bEG8NIJvtvV5
S8aYdxu4eVcoRaM1NSkSv24KT/SFry1Yumuc5ME0wsOSlgI86JsBxgLwTX6jk9tmiveRfjR1bEmU
lZ+eAaTpcX4wXS3onJbuq3uaSfThQ/vCXHGJxKeH23I7WmJa43zbEMZDKpiOWD9N3keVvwwG5s6y
nZO144NQ8yWhP2jHK3L07Dm9M9zhWuFMJARNdZ7FVKq8byuiJwpcHFO2n7XWWXvmWzjWj1o/ncku
fIxZPKiSH9KOYc6cTdbWhOgOwm0/Fv3dnHv1enaxaOl8RTkOAlCDeFpM0jvW1oussiCFiYi2jmC5
epJ/+rIK9zgS1k6JKzD3IUxq2X02ffc2DXbC3u68hsa2G11dsy02nU4zsY5TOOYVFpomxybQ+Fhi
DUJ4k7+TrnbVXB5D13tVbf7eJPQ/qXx5cBEPZ+3JicrnYVD5US2SUL1tboRfbmIjvU24KlCph1+2
q63zCkSMyOGZuamLZoZ85tTVSQZCwt1FuLvnaOA3lrmRk0Gg83ifJ3FgSidbQPUwK8qj8LKtcHHH
hATUrTQ8dlOtnUw7eReyeUGyXUG5LK6Fb3yi8/kz0AYjrTYoZ8zXRIKfkxEljZaCbo/rk1rIm5FE
elqC+O5h4czWhYioC5JeGJmT+1P6THfGioGY7v4ASduMQ3FobJBbrdBevdboVoDkEJPTZWOdFBjl
tWdd6njCc2FvbQsIWYIU2unOLPKB2/BIOP5IZpHX3VIzO9hh+DeT4jw70RnnH/BMM6FdGy8pveic
nPF1HuttA4cc2QSiQouJ/ky+3Sh9kpx3E7x6mQJLNxM3ANSntkOh32iVR2BU/A/IQis3t/7kvQKp
lBSHibFBOIivAY9XoOn12lD9zivce9Qney9HFazFfxIr/U7K+K3wHv14itfdgGuGnCPyBcvs3bXT
dWOZf5Su1zzU7tfUkbMHaDpwimyh1KV3WSceVWgNLPH2xta/ojIm91NvXuophJCWrQnKfsudNlwb
GpTu2jYuMWk6zLXolxfNpdVxXsEq1BqukOWHu8wNg9nqHspaVsBWmP3Lsv8emXdeHcN4LRoVH1nU
MrghyKdF6AWtl0xX00vNdUvPdG0XhzhZwHN+8V6A2lwr13hwHDKgdBE9O76ltk2DJL9y5qPb0P7I
UHOyK9RopWPx05hdSzQm5uL8uRPlrkUmS84pbDvnbz2oR3PWAVdEdA+16XNKJIaPiufH73M4QMr5
IAjMm/FiyfCqC6cI3NEcVq5G3GOZPeOnBQvXVN0m6dkLzX5AktAzEOtWvUHqK1g2GvDCvoDC+Zpa
YI52Wj6b9pisjTI92lWxczPuTPKid3WbXrWYhzK3p/DgQNJgg0IlEL2nI0w3JmeM1Lz9LKEQsatE
K9jO76PHpSeZJ62zTxMThM5MZGi3syxPGVp9ZKfVl5YXmO/rN9WVu9wMGbi7+ttYaodeYw8Z/eJm
dD6urV4cw3J5VMed5IkPrfZPleHrjYOeNRlaVcaI3DR2JGCyV3vFxksja8XnvbLxI7N0iBe/JBi1
dXMgWEpbq8zcIUsDbRAPMQ98wRDfHVFTffuZrba+o79DNlTKo/fIm0CAC841ZYGNAADX7bCjYcv0
x+R7mAc/zdI5NbqwUbF2kuNWz4YXOc+mb7OhJevQm/OdqWpEfg5LacOOs/PlHwnWvfRoljdVHcAn
exuacRsSTbaOEhFC+Ru2NFS/0Rw1Ad1z0iGwwakQo1Iki32dsfoDvDjQV5uZafcEI+H39u0OtkBn
nYYURVQ9kQoGLC7QxZIKCqShXwhVBjA6zhzVsj6k2YKlx7/FHs9gnrACMdUMiCyC5XOSj5q6djEu
+tG2TlqOGDlB28Sfas65zt6YPpXPqQCB2jTtzwDbbR3bdGPBRcprKpnNJbTvcSLjXo7IoAMEpOO4
q+aH2lSvzItIdPBADbksHftEMJfRjJlhh82bGZpnWKI9QylWbolrWTpcQTrQ0Y3wMPxBbQlZM233
dt0BQ3fcR60F9kHC8Fa3WmBcptzFjVutezFhxOSEA3lL6w4OgSdz1t130DDuRKn4mEhR1rrwMJFb
wMQr/dRr6zjVBmmrCdCi2EqQBfl94MftXi9Au3lJvU18+ZTG5rdRVMicbSJvw8HcxS3y+4kMUEyf
XHQcnInwkTSycZYxzMM8kruyJd2KpECcOwwJEVxV2yEVRxP1udNwBS05HmSuv7YD0EBMI/568kpG
3EtztoYaWGs66XYJAbghpxm33Ucxe2vExJK9UCNS+wOKLlYPwOaI6OfvxMB1WjaGhZv/jCcnXeKS
zFVV1VEgC9LxFGImPAoZC74bAlCUBenzMoaeOx+0YsQwktHUx6x0m3xcLf0YyW1c1z9jEumnrsNw
WsyZuwZ7iOqMRFDy2MgjnjkOVtW8WqZdnlGuk6zdM3WhYmBz9hLroWXiTys/XZuWR8x9QQxYXbOj
cOdy8gPAV1oPBUTTvfxMjSa5lhb29MqMBU4Tr34opv6A+4dVURL01LmfRg9VMieKWffT+FQZzo9N
zm/dO1uVAUovzOqUduneGPAaNDZBzDnWw20+hs88d9bsnDKVXUJIQYEmvC1s4UtZJEenGe9AIAf5
HN1UwbKyBLpS6CRNIKV7hcWDHSvztkI5b43J06nK8ak4Id+dsQ3iL0a1VG5RhQbmBFOldRgkxLkH
0PGcFZKMCftNOtNXXENvNiT5eOPEMDS2/DdpDkcrjX/gnL2SDPsYLuOfVsKMdeCUjE3obkLL/zuS
PbsZ8NAl7mdmRU+WP7MCEFKeeyJdwX/9qRP0EuEjQIIUhExjYt+qOqYUsLrSmb0R/T9I6/u6JSQA
mckuY5y7Ljv7L8DrasNy9erZ9bEpPGLLytdOwpHMtepdK92HTptINea/j9juEMOhbAzjRxdLSWhN
005O+lsSzTytK9WCG3BhXAImkWfDjnOkqKAbhyzwQ0Z1GI9BBb6TYvM2jOEl1aiH7DTiMG78lO2Q
HPSxv44OUZLCSKk68nLXjNFbjouCeim8PJABddPMg4TSq5dtvkoI0Vw78tYBLcr0L9UUBaYHIXdR
OK10DJTskw0oub4iEFSU99qST+P7Tr/P5uERMIJzEZMuA5bDMJBUIWu3AoUwluEeQve7Z2iHeApZ
FlHYaeDEribRG0Hts/aPQ7UmJJhT7MzTU1hPfqqebO62VQhgGbVn1q/hjRFKEEzMUzfeaEq45mg4
2mnbmBwTW4Isd9NzT7lzh5Z82o5YZ1Z+xs7t5JUBHTvZMXcmOa6Zky0mFwQg9mTvehHpWKbVvXTy
cl0STgcK2CQC1KwCW/ezcyjyta+iT4ug91VtOAg+WPQDT4I07hfCOremkUh7D+x6ilR7TDztxc9+
ytkFRy3LZlt0ipMmgXu71tdWhE8eqxbK9Kyjdld2V4ChY70Nk+ipHikXtJDohJC/k63nbEjzFAHz
H2D8F3PkT00ga5vIKCiVUIOTcggd1+UJt/Q9cDwy0NnzBJLvKYYSQSF3U36/1wE/X1JSASlvNpnW
h5t0cZH6FSGVKvdeQqtnRm+P44UQSLlIwcLkhrRGbmdbFzvLKlj08nQbujWR1qJnL3C2g27sTR3A
yEI1CeYIHLuCoMNv7iR0i3GevuY+kZvO0c6s7NsE0d4KUuiPjcSeXRZBRw7Cr84/awG91FlSOwgW
+Cq0ESaGUseptCf88AUJ3Hj8Wz/OztCWVDWeiu4FhUl7KGSLljh86qQ4mZUJHkqJxQZP+Mps6WC7
cjhLVkToReEV5iFDWoQSrr6blTauzAahaTGrZNNBkdlOMtzqAHhN1wzht7RtgGXXRxSOMbCATypc
zoYVFqVdPGBoU0MZsWIAcTzK0TG/NeE+KCffyHrGQ1VUQenAEhV4xFZ+TuAX+3QQVgVIZz1K1mXu
wMMaOGvVrnjDBuqu7W5BxZJwcqCzch/KrL/qaX+ldMNeq+X7ZsaUarr3o+/Oewe4JWSpJVU67iiJ
XZ4AKwqDrrDfc6SgG/Z+ymCI5oi6tjhQamTW4qWzcfT2VP87Sv0dZ1E6LTHiPjyiFynRGRWcVxO4
DSsBsWdlayXUndioNi4pSpVnpUHOMefM+pySdg8eE8ubr+FcfSI8rFjZIycmA9YDfAL3NaO3tcpJ
71IeR3knrbg3kYCZA7GHJLvxVCngYl7DkH9sGhAw0CFDT270suB55b1D4H10BdlX4LgL/N2ldbDn
/pANjrGP20YR1ZA/hJmen50etZibavdDxk483M9T5e6n3nykFvrSNNGss0Yd3a6EFwaAFCkXseKw
rsNpsvaZFUr0Jc0ZF9bfUWK7NJ252U9u985/U/AQh5w6WN6fNaQqm1AM/a6tpf08ZAkwwsw2dhnu
y2hR2+ISpbWBl383ET8uibOkolfZIa/UFWRSu8lz8K8uxzOU47F9daxi3LVRVLB9VNN7myWPdfRH
UWysC8d86a0oMMK6Oc02meW5717xktmbSXBr8XhVXaM+za7x1yqJCcuI+I7BVBBQzXn3O6XOOcTo
Zgnc0e0M+pauReoBDtJCZICRYFRyW3uvInvFdqz+5G6Fo8L+Hjq6pbKNxGsqdLzFBuf+Zs4fOpFc
ZrBCdxJGBqoabR2XYr5PdFFuGWADeixi49JLbGi/ussy3P2qM8PZOXbz7IMG8L07HoDPf4kaqPwa
XJ/jUnhLjZWoHZ4zAKGAP/vXgtv0QoLovDLM/rmIE/u+VpDlYll1R83ysjf24pw3eFRxNnVB5BZQ
JdBBHCx3fJwq4e30fCDSQPXzDgVBvu5aQMwFDM2V5BWty0oTe5as8ph6vXcqqA92pY4qba47xaY7
+g+IQY+piqi7IhYaoLFPBTeO1Y5bULXyLhnL/Ckrh22mNzyo1nyrdLhsYegfzUyb6YL2sE+dchFE
NDrMK269tCwUdXY+b3tWfVxH8adW3cY6dE6doawTjBS0ZPJC54dAmF/x9PIlhz93P43Ich2Qxxnn
9WuY1h9jmqiNGtNHAhmGI0UBasaqkw+d0dcHOzHpRBB1R6e34G0tqoMJNgdpVlj+F9GBfNQKWM3j
eGv91L1Xs3QvcPkPLtgJrK3k3rZYNc+/XziWl+fIHCZu7enRbLTuRCSSX63gCgzObN/1rlFuarP9
g2T5o16EFu3yRTOs4i6/mWxua1Po0UH60GvdTPNPkRcTy1CqDDxXTx/c46Ab0ZKtOmeEKwPZI+9o
JJCG2jS29m3q6TPsXjKn47dYp8vct6RDjHpm72s/03dOOODy0tHv6253oaMJTq5GQOUrDnzJMHtU
PmAIuxxL0xSFdaCEFgfhALkhHZT70DvsibmD1yQyL7UL/wKAP7ArrbgOQzmjXfY+qqxOj2aUwqQZ
YVaZZYi5OhacdczcBCdPowobDFxhByzHnHSvCdgTPW+b66wAav9aF+aQhsSv96iwUCRaliKCyiF4
Q5TZvoD2vTKSMX9yZHrHgaqnaJNohJH07CbOjHafoweqSqgHnh9Wazoy8ZPjl+9iFguZUKN7RKzI
vp/E+9BZzd3I+70iifkYsvAoCPy6isFrHuwMk1FbZq+eTlu80JDoCBt9vF7R+EVYisDZKql920Js
HBdjtY0cfT2N9GL9qovvYpe7o4/3Yax5f/QMoJ+dsgrzOO+HorjU1oAIBqnd5ldBA3pzDnyRl6fe
jl7mZr5spF1Z/9Jbpo5hn/xO7RvXHb8Wx51jxQsTt8/3I/D3k9vAxjQ7+Wi0QUu9AhLeHph46BHY
nrqZgCt6/W7ojMdoHMSTjs1WlaQuz4O6RrG8c53G36H4MSkHDrHUnAMExZNla8PFBaS1gdVB9akl
8kkM8Z/MNPIL0NLoKZ5+YNfCireFuHMy0J+OZXN4gvCX6trDqOB3+GlmvULJBcA9YnHM1ewGaYa4
Oq+yR5h4nI6N9laauGXmZLpHXgf6xxeMhzxu0oIQLDXKRyKf4rq6TzpAl7/2ld5cDGGu+Ioze9iZ
hm6iaWXjzLpk0wh8cFxyVjM2XwlgYmdhjz/pI6hvpOLgBixU6jMBkVghSXJICjFuG8dE7+didF77
HfW3KWW4//3DYorDs1Z+aMA7/nY+1mN4GavBowkCFUaKVVnn96UBAJGeu3sZ7EJuimxDHDP29eXV
Mw6AcPcrOpeJYRM2Ywk8ZfFwTDBLP2LZD2aDQ+nYc6RYI0u3N67OkEFfstxRxq8NPSzvKywehIps
naidHixljUAOUwR8eWq+RuSYr4Fl7noKiyenmQCMQ9hagywgl34abr9WIxsY6ENhRdtffa1eRcE8
44f2wum9l+raKQI1XVbjtIYLE0JBJVLolbXUe5hg9G07GjLHaiEujYhPy9Cod5kD0liPu3NBt/ye
NzzSVNx3blHdzbo/PXKhj0amCuII0+pCKzqlUZtHpKWdnSjvkek73yH9kg8mbAuIBRwMbdhruMAN
dNL6Tk1W33mbtre4gYyqXpUjxkNDID/LkEUSu9MecdDNH5VPrBHNyokzGipgLXEb5nAlI08Ufv/r
V8YptZNuG2cV4x09d4Kh0uOn0SVA0egIakx6S25lbck1vt/hKWzQ3EMFsW6TO3RbooXZF2aPb/Mi
aATAJzYjbpK+I7bbNQB+d6Zzx5TtkJkq+zRGmhCiHNgYYfWuhFjUi1k/vdcC7f9kRX/nEeckCfPl
6xITVy2K7KzgxcK+6c9y4tZPZzgN5vJJ180gAV2M1ZsHeXjsdPx6HfjbwU2/lTceprh+99j+T4kf
5XdD7bx7k/vElts/NZhXA1WH3wwDxX7oLf8qlA65DPlhVrYAwmcEyxVD2M+4Tw69+VLDrv8YUqNc
WZbOJKma6fTk2rn3hq+eOxB+tXjS6iS6C3HqHI2KgO8eUG/JpOlJZTK8U3ZEVAK/I8fr7XeXhhk6
rX91/bQ6owt1nReYqYScaazC2GX6CKx8M0DEYbMZ64MCOHQJPT0/ICkucfDDmQ3YrNtVmnjlq0I/
uws1dR3CZa5GL/6xd0PaaiWnTDev4LQKbag38+j6F7IDmjUGaPYF5XT+LjKG5m6qXm3WpmMzVOaz
Al+eeFPCYtHIgx7r2Tk22B9JF5o5ug3FXlXVoZj8868H41/WxsLHcGIor8Y2ElVrnY2aCECymgS9
aScbmiP+FiraLJ/gGQGgMKCFstlsu+Yryq3pXNN8vPMmApjmqLKDFu7jLlIaTsN5I7qMswrQqHz9
uw7/fmmi5OqxVe1/z9FCmUilWSh2KkEWm3hRx+fc+nsvHGjU5PF0K5F/X0rbDjTb4R7NtD1hEc4p
nMnIwXdbbZXuGcCK7V3FzbNDmkoTqI6YENW/l8WjWKMB8esc7CbrOaUtevFwd20tHt7fhTjNwDj+
a7EVtb+qJg19dxmHF89K9qW1sH/twbyyCHCWyYuPqPLdbw/emFFIwhiwAqWEsTwn/nAJW2IfhMRc
VZdEN9qDFAczmTJQ8HW++t2VfZG58GVMc9ksybsaSnJfbhZ99G3sCO9sDea7GEb7g9xAIKexwr1S
x+YreZCUgAiDLyYe12fX9rYeknHOWe140zo+aqxFN53MlYdWZ+Jf1dOzw0AsyD2yWEdj0l+mSW6A
v71EVX5p3ZyAKw3PguJ+mRjJadjlBzh9Vb4cPphat5IeKBMHOWs3X9HRnvPmuXTCT9enp9EBr6Jb
VK7IB2k5gRXfzNnoUmDdMgsmZ2l/q2wmVnH7Rzcabc+lgaqnRLOPcAGvNaWtarrChHYR1eXo98Nc
vC+NRGbA0LdqPt2Ek3hZOF/KZsPtGtuhz3stNHkdJ+lu6f8Bzh9ib8VE6sUuS44z+bwrLOVilU8f
zfyr61rz4A/zuYIiFVXujx/1VFmCFlCo6vtZCi5M5L1Yy7Ayn4pjGsXAeot3w/DDdeHLB89s3oAW
X/3QjJgoQBuls98zy8cEoTrt3g/tS5u5Tw7Q6hDIMP1dY+27kKsnPcQlS/lvNUsNT+zoSB9Y4wCM
P6TYJ5JfpJ161vX06PlonidBxmYbXbOhHo9VOoVrbLVw+Cwon1JZNTah4SMvwIQWaYttK/+MOwJM
zLPGJFuRlgWl/Q7DSbx3IfeszGr46+ghdbStXdK+Pg8eWmrMUBmtCW5S4oB/U7PzLHHw2i16DXOm
EKegwEMBE3C2rF10G+SSBRq397M3h0ExM0pOpDqaI0QZvY2ObRne+XoEBJw7eRP17mtNwqIzyTvo
6t8FB94zTUe51LjFpimUswN++WJp2xxoH0VtG62LYv6UV1k6uyxWf43J94gUvGuwSAQd3ArGyJsM
4zcinS32C5AVPqfmtihI8kZOkQvE4M7PoLXJJk2707zMdUNsozbQelCr0bMbExSXWtNbYfpn2dr5
BlNxcpDepg6r/ZzlRxEDdcKvA9UvqnZu0hd7G7934nevrFUMOFjhPRp2IMk0Yi1iSU+AzXJQrEp6
luymEpxAOL/qkX6Oh3B5EqOHRNVk3+30xj9h4KQKMLWnLjP/TAwyaNwk7xx9TPRA7ykeR8LIA5Ky
UI7kd6SAFAswmQiO2OB6kxz7YposKPgx1eR/sSp9Wk1Igzp/8+mIFT3TLWJjsuFUVmBvYI6sx5FO
UUfnoQ77PU2ifkfED+OUfufIANZYBxCNXD6v3gNxtGgsr0eLn0z7ZOO5xV+hty9xFp5sv+phwYvw
gXmi7dIJtGX2V5sENtrI+Ir84XMSt9n1ZWCC5GTMowKI8fWJqQsCHs/YG7hTUHvoTJtaoLdFQmSP
tWZY9kXP+3Ma5HPfIEhJ+X+POuGxE3eSyVmVYQvMYaO74ZXbV667XYBzMJDveUQvela9MLbfGzXK
gYJ0qRzuW4mzvKwscphCvJlZ8dV75xEbfurCAyJshAQxGRAC8zjriY7lSvylSXl2R/im9ZjMuGzL
byILuN6UZ+SlSY4+YqBwQO4/xBxPqOfd9pRhm0Yxoe60jMGxamp0BkPgaJR+ftmeqsZ6YZG7AeoF
EMqw1KsKY2XX9hIb179IDbZY5ho4VPynHt76GiDaxsjDw1CqpyXxr6iLi+nU4T4URAjk+Xy0w+4W
WeFeecT22IecI3/EqDWvGN4M2bsy0ucihRWsA/cr7Rd9KN614R7KwqGF148RbmU+drpzzsroAcDJ
W1ExK7QU8YD08h/KqpQrw0nclVdWhMHp9hNh2wf6gulaTTryEfhMcw4PgOzHE0w+2pB9/UEmO5ck
2Tch8jgTDL3jWgbRYgOMqfSTiuwZPAArXNycPLuvNl4zWsdGh7xmf5eMJLyPtO5+LPe9DrMBnDHP
nimJdesPw8AAvS07RARg/LC8cIN2P06O0VaH4sAkOD3P2kjmMQlx2quMkqNrMsn0Q7qbjXRfbG3E
fOb3N8ZCJJhDUSyx/aMGCuxlwmvrcptkEsFEwrgFMBxd3HJH/bea6LaiHZtf+QxWo1b/8UKN7vmy
pGs6eUGEG3poZ8ofn6MmGsR8GZGpndU6fJywHw2NzMjBkHS6DZr2hghjuvG7CBnBMWkpVl2DADTB
HttnW6Oev2PH+g6dpW5k7+0JEmYf986yAz4/kayS9fEiUfBXXRnH61HdR/pyGBByXHW0G1cD/uWh
crrDkC0HaS8FpBv+UFM/EvD5SbTCX60h+aejJZ7pTLxVDTy7TPztMm6coT5mmh0UTfo+oNYgznuH
D9b3k2dL44WHbfEMDQE1WMbnYjj6txtz11Uk/7iE/q2QZSGqNAmuXpqNnnHokojuR2lzC/v2S7OU
y7rZ03sK7NHa05w8wXtZdX9dgUZkZu7X28ILCNZAYqIOTa/0jaqsP92svdWeAK6n2js+jPT6qEn5
X+yd2W7kyJZlf6XR7wzQSJqRBKoLaJ9nd02hiHghJEWI8zzzn+or6sd6MTIjh1s3GzcfGo1Gx4Mc
mlw+iKQdO2fvtWs8sFyjZSHumsEnlgL9HdHWOZI5x9YzrscVEElTVou2jYNlom5MSQCEiRqb+NzR
UwlhkHWmGYfGfw5VXm0CaDVcaZstYIj24JEQTH5xMK3ocl5UgnSsovvjVcDKnfnG+Eks/79FLH+k
B5un/zbH/7zlxViFftD8+7/96atz+Fbldf7e/G9/a/stv7yk3+p//KU//eX637//2P+Wr16alz99
sYYMDmSv/TZzxgi+/OVZ/Pqb/+oP/9u373/l8V9K8oHd8dfAcvZl//kf3Uv1R3iZ+CUBiPv9QJg5
HxyJpc/h+qxsaf+RVO5+MMGAgNwRlk6D7jeAmSY+iDm2h6AeF+CM4ON3hJnBzyg18U/ik7V1/vbf
4ZQb4s8AJXyHREzzFBy85zPITM3e9D/40sLAKId+TMECZdvE7CGeToREF4TudTV+5DHVH3D7uVeI
PUclUURnsu5I7CXCBkAts9DzVKT2Z9oHp6ior0AC/a1oI5BmrZkt1VBOm4rpYccZj4z4zhQxaM6o
X6EcXnRdEWylq4VLQ8Wox0YoAceGDiSxuFO8MfzOZ17DDcXXqQ6aGM3JlK7sChqJLYk0IWZnVSm6
pioGQWhF6bGXo3ksiardBtVe9WK8VUUlSe8OxmND/MYyKeekh4QRuQi8ZSES2qukKXatqOnC2S1e
SXbDftBnm7Gir9GHQlKkGfbIiylAhzaxd5IQ1wZAm9cgTrP7yk+fAHvnp7ZW6X28porOV07mRJu4
jh0Wh7E+R6TOEo3k740JAGEUWtCWbB6/C65e+SKRUltiAHMZTJQEJSCkADIFoEWhHSxaJBcW6NtU
2mqrF27Dokn33AQoS1vgKLo3Gw8472HvrmraN1RKBG+XFa+KkSs4VeNN0pQaaZBuY/vWBu9sVq4q
j1MgsyMoVd8/DrIj2shzWGySKXkgfaweJ2bCrXH1EWjvexIUg5iBUMb2Q5+IhQidep1LVtYgzp1z
os8zCYsUI6GZzbVRtFqSoLjznKq8kygh6Fcq+1aHsl13dkz64YzOJE9Xuw6N4TFdiIZrV72J4lyO
srm5Im5vnTbdd4BUj/SEYdzaIj7SSL9jw5zf25VFxJDtHKFnVbsqD+7yqPJutiiJzqEtYEvNJf2Q
byFUmztPBF9UvtafwOu/dK6fEA2cDyeUCQakgqpd95orTuj7gTt1PdX8NB7GKe95j7kBYO0zZMAI
GxO7vs0ESctjwSwDLeIcujzfaBFxGoOMSwJumEPFNrW2bteHomjpjo3lQ2WM2rGIGqIUAzYHlj6c
Bubha9WZt8jNffBJg09/js/oxvjHoFYBc34SUUVqvESF/KK0oHuMzIAwk4xtkp6AyDdzm6O0K/2t
3biUtBP/O5v410uBBfv79e1nsNu/GOzGtfOvlwO6B3nxMoT/ZDngfr8vB6Zpg3WAZilMiGJkV/4e
6IYvgjXCElI3f4Fd/giu0FkpXIVKxZmdw6wiJnyyH1BL8cHg2ywXJpNLW1hYi78vzyyMvxL0WFP/
EkZi6v91RRCIMAwoVQ7Pz/zHFcFKdbpptoci05inQyXdiqm2QYrYtD91a4DjQ+m8nIZ42HdTTOBa
3KojLY6QAQQTT7kIMz+5CrtMSOTmMwtA0EpFeIe+fy8L3MswTYLmLTbx1EIbXVqvMddT1IQNR7sR
O49p6KGqtA2y1LgcQkHp9Gs5RXMkZFkA8GIuNdjCX04hG6TYS8ODRlbOOfLo6/aRN35UsqwOqcUO
C3ESCMQmfEyIwN3YutUdFUrdU+Q3LVv7Unsyx+EbWxbUqEaag5F3bEYshbllBFY/UAjnZ7JGLrG4
5r1ONzE0D4U12XuPjuWSLB6ACH3dvJIPdTeJpn6SWlkSlmGx5SlbRQscmaQ+q5umvrvL289hYeeo
NcrkuegcHnMztaHxzHuTw3i5WKFGTmfVsnhi8TfMwPushcjljU571yMwRH3WfK3DNl+ANeifMgcK
Vhglx7pAqtTTiatry/5EaQ5Fn7HUBftP9tDI4DylqfMp1QyUz3khNk1zn5ZK3CVZWKPyFHI9daAO
utT0LwNmpUQfVgy8JFxd02Umm1yUrtXbfmhuBMXRv/b9aAN6bCttVKPokNeMwNkjxVDdO3SoBP/M
uX0lIkM3tGkA7if4gCJM06WKyFF17HgFsmK8M1KHRp+DyNBAqwuOH/9+iiIxHWL2G+ix12lEFjDt
sE92uKljCSspZP+qq5v0+kOsADqhF6KIMPJ9MZTmjmYfqBKG/Uurl2d0Jel2cAxYiFV3lCbGmWxw
P0ONVOvOPDEUyVDGWceCnoQFf+VAF6FbWUX5wFgaqxtes6U78NKbCRhL0YhmpdxFxW7mBYZTuoGM
Ad5cIwzarPA24NcZH9HQXCfTxAKRACOrPaP2FqHG5i1m/LLXa1vs0Y2ybwfgdex0tbcqQ2NiYm50
0kEXQVzStjR770T+9QDtPx+/1Ex1bTkeE5LnXxAVvIc+WEuvpvWRUR99clwU7KygodDda+po3ckq
wQS5YkxeRMQMxTOW7/Ew0UUNWIzaEvnV4GfprrKNZo/suEPKpKYj4a9LjcCk5RxqD/WWNIXYYXHR
IH0lhd6QVdtMawR7nxKf8GAf5xiy/+DozaLTMVjJVtsWA2lPbWNv3Tyz7uLMew4YkRd0ofas7sai
ZXNpaknzkVQK9PGDtvEI4t12Wtg+OrkO10TFi9yNUsQ0UbutbJ+XNpIuUMape2q0jy1lK8mFcJsM
B4lVI3JzhbshfYS1Hx5M9FdlMQ1nsyUUr3Pau9Ef2juZe5sO/gTXNPOrP1ct2Vy/pH5IcnRBf2Wa
qxuPMgfNp4ZMfG9Q/lRzHSSzZTrXRd1cIQHWhnhB0aQxSTxCVkt3HQVVE7xH9m2YqyyLciuj7Grn
+qugEHPmiqyaazMxV2lqrtf07q2b67d8ruSK7BdIys+1+l9bq+ct01+v1Q/tW5u+/ud/5PV/Xa3n
e/5YreUHAym4MxNmLZN8JvZ1P1Zrm5gp8k6VqQhBsNg6/bZ90z8oRAyurutCsK/DucMK+2Ox5ocg
JeGascFDsqH4+DurNVtBKoY/gZMkdTMQbIgj/EUTLM4/bOBCBtCDC0nRjrE31S0trIgKt4rbRYRw
rhIaiHnz/NNb9n/IW2aS0cUo/0vqZskqLwxmXT89Zj89Zj89Zj89Zj89Zj89Zj89Zj89Zj89Zv+v
eswSKBSkLLfNjKgHLUrPQq/Geo513nU2WIICYiA8gRblh6Z/VmKKD7RJrq37Wjp6v69p++975FSW
2yECN+tzabaXtk+6VRahEIlCxLEOGn2/H1AOOZB021qcLT+CFTFWX/FTTTeCEbbKSr66lvU1Rha5
FXVVk0NPRsUiESPMCH8Wm6fLmJiCLc04n5F+9Fi65dkrrS9RFtCta8W0aOjVMJT1lAsdW+KK6raG
ExMzauZsx1NnRViHMYSo5h4yp2sOM21C1doejnOMUoCAqNZBwe1ga6ns8BIgQoE56S1DHPiEqfhL
fUy/ZvRdtoVWr/0xLLfmGICy7dNFF09nIjHjrc+0OaQHuIp7eoc2ypdCMVbqRobsAeJkWm9hu6XD
MuHNvRZoBSPiQguB3uUc5VqyNNFnRQW+kFg9pD04bpLFoSEjNQhMXpTjFyQwek9KYp03ifjaMNa/
Zk64NQTABOkmx7Btn4ZhiLYEK9A9lLWzafC3jlW0M4EgLfzyubYisdCsm2X77h6ixH6QJD86CKCX
xUq35K2IgYBjBpgDrsc7sJ7dukWhutQziUg008u9ZrQ0nyJ0R54MUR6nb9pA/CV9knbZDumhSxDv
CNWtM4x9SzdNh2XkYBmVvCGq3xpecnZq7JAJdA+vIh2wquBXeuk+sfFlD0iCd0nLVGfylk6tnzvD
hEzaVOcBWPja7YmhiKN9OaC4Q6uwcOvw3YkCa1NZRLQiZz97iQUoJdTXk+M+NnZTreXo3DfJprOA
WGBtssB7NORQhs5djiWpCFsgGqbzmDhwZEl+B6/gbdH1fh0r+DChnm85PCrGX/1jWyMmuwV+fjCq
vCIizVCLehB7WTxZuf8wh6qmYJ03DpbhRStu1jhhBhwxttW5/VhrzU1LHERfKHzIJXhA+L+JCovT
ZH7yyBRSIjXFpRHANbT+YwBzc0Mg50lWxa00kZd0fp6tvTbG0nB06eQVhQvDm70xoulXWZxdHWKC
13na2u/f6nRRta23aybjUk6vYd0hGakGlEzEm8iBBDmyeKFAad1HPeZBcslJGu7citz2cT5siQ7C
V9qmX79/ldl2uumS8UJ06INCgrtJTPT7NaiSKC0+kVM+LZT6xGR01p/q+PVK52MaYv8bm2A4GV0A
J6GjbvBgk9dlsMeQvJKFBQgizcq14Ta3tMR0awTVt8ZNDiTofSsmOpUFchSAKiPTzvZEG+3NaPqD
aHdSgP5xwwyISNM/ao3+UdNGtdAEqSHRfEdncNReD7DBZaWGGsXxwf0wftSw3+4rfyJvM/zaqCa6
Y2BbLAlO6hcNyZmtPrYoCZ8bkXiEa/jdokExS7eT9yUydlKRglmZABHCIMAK5jyTBdytEnSEtHkF
Bik7R0EuxVG4jtjHV5ue6sL2B38H0qZagMJRNPMNbO2ltpGtvnEdQt7nVofjfNJ7EN9eP62UhdW0
6XwawHBE0mT8iBju1PU5BICyvjMt72ksUu/cKYzoox2T3ReVGNeSB99A92hIxESVhjK18MSZuCEC
AQzeSQS4L5x159wku7arkVxG5kbTkpPZB1+GymBia/pPBJeQpmsiypckGuiie1V6VxNkwdIwWhjh
V7Ix8BqGLUkbRcmw2f6SuNrnztKTddf7oFaOQ0b8lemgZx44WAqdzC2rPICm1YW9TxqIQkaof4sY
uCyHydiMYnxL+uYBX9q3YrBYCUAbt5Bv1lXp4qVOS+MQhf5jlzHBVHL6lFhgGSQgmCxPHzTozku8
89swSbJDbUpzDeodDW1VJZtSuc+T2VpMgpe2Dt5BDkW6jiecvw3HF131oOAldRnm2THPuxMGRPrH
eMljpX3SQ0J48tZkXE4gd+hLhTi7PfvNREe7QC2ZEc2NLiwzj1XsnKc2u+9So9+0grYxrshdjJl8
FZdf2xa1fZJOELJysR1yYq2IPxKkusL6To1pUZljsg4J67TrgJGAJLFw9AAlaCJBN4tve1D6uDVk
c9foTYSUGPVTagePJB/dqojYgq7Njmk4EXxUVktfsoBkwQS4zQQGnYmVXvpyQ/s8BaBDs730iXoM
5bXMiSbWRIBYFpsWsv/hqau6cZNVySoN5hM4TfODtMsVPPVvdhphNs68cucUa2O2SevBUJ8Nonii
SHartPAQNfLWu/DA2hE8RK5GD8/DfRLNgSMDDx+U3VVJ76k0OC+toHDWvZ2eRs9+z1PZLwlrPvpR
TdjSMLQLlxVJRSglaY63i1GLb6I1CZNt+43Kn7HSstz3+tdSznQtGXKOD96937tv4GKSvZ6+O3n0
WXqjC33FwTrE8E1xwVtwfMHl8RVSAvTOee2tzdiHKERMcHqfEUayhkOHgq6ANJZQHaCrxT7hj+5z
O2YVCAfCfZweUbpRZCe/QQSm67mNjACVdNpctXBLbMq5i4kodrfExGwqzzpb4VmJvuRqYj6LwjwG
iiTYOgQq0b8zNCdfrP42NuuqD8xV43qPWD3WQage51iNqGyIWE6PRazd20lioqgw28VAQMgiS8Uz
DDbcrOS5p9o1rr2roZxHsB8JB2mA7M9CgTHgs0aU98Uey4vWjtC4NP71NsbNBVf9W9gNa43IlgOy
kKun8QheZdvUQCQbVzhYQeKUS6NTd36GKh+D0LgKJq4YeRUzCuyYkfBzp1Z7sP0ssIMsMZx9qVL1
6DdE3rgV4R1ajhzQpLLyJj/c5SQF4Dp5c/FCrdCCB0uhiSXd3pnLYlMLGUcrzlh0s2wZpsPFcx5F
5F4Vy/o+BopFsPjmpxjgb2jDDADtfz1gWL5Ub8E/kQLM9/oxXLA/MFBQUufwgg3+fYLwY7jgfGDG
j5UbDQiEe91kgPBbuCW4TQRbLjMGwhSV9ftsAZEAQwqTQCakAs48gHD/zmgBLMOfJgtSOgJ7rkOg
ILp/h8V6njz8QRrWWElPUCy8N9mY4VonCKYm6kASMK6KYOUZW8N32UTM2wnFvqJFBM8mI563G6mj
voyiPrPKPeog+al+OLfJosTa4ZJ17cdfcKCUXB/ngg63sbPFqfa17PKvEAOhdDbTLS7ar1j9cM0l
5tlSXbDtBRW8PlubMwaINnLoVSrLbhWO/QV+T3OmMCFjHd69OyEpj91+j5OKoeRtzJz4UHbg3jpE
+gk8ocVUB+PC8u0dPP6a+aOfQPbsTwH50EtZG8HyJ1/kJ1/k/yO+SJv3T11gXdjYTRetL6eL2rRt
2d/SAmmm5g/aLooGvI/BFC00z/DOsgQ4kmnhxVaAhgbOx70WNOuoxVMAAKrcdwWIoQxWJM5Kuc0z
duZUbxiEyuGz42jJ1u7C8tCYxSeMk/dOAewIdJUP8YFg59HEo5Vi9YUeefOn16IOxW7QtRuSkOHi
195EJiZpI2MU7dBjjpsY58W6CrJXJ01vvdX1e8u0TxoCelIy03fkVQkkpuQ9IJURBWbvLSrDva9N
cIDpq4zkJu+n6IZveDSb7kmkJG43OYzBKnnUTHw8KEuqw+izWxwLDdzS7K0s2Gpr8fRtnJV4dqFO
Lc2iTZxSpqTpiyTjcPLc7Iz8/cSOsDiIbi3trtr6G6Npmr2UxsWtYGBiQNkHdlhesGCqfVV3ROGa
pHR68MKMnZ+67zzXaRUX+SNsEkpxyQsuyvyIOdBesSEbl2OBpcHHnEWkWOKwTWgI34vxLhpxv8xS
lIQwGp5VFN5gklFKiaYFGGG3qwlFwrI0xvTOlWTCiDmJcnDuyn7aBl2NKjSvHnubICgFvsCS50AR
Ett4UbdO6v651nDcqRY9T0LCmiB+e+kU7Q0+cn1SVsc201PPmgZcRXmPvVaVEE3wj2jyozMqDL/O
AGUKlO9Cm2RyMKM4IvoONhwFUjo64SqebzQVyfXP8uXvlC8s5n9dvpxfshfkEf9EHMHdftQvyNdR
HdjYSKCOUMDwo1/rF0d80BG8k1tGaq2wSSj+rX6hSCGKc1YyUrtQ97jyT0pGsIWzNoI/qaRlO/Lv
FDA8yB+EEcA0pcXT0nVCuuGSERD85/Jl7FMz8ttYrJpYXpLIe3yME60i8g3HWijeaiO8/eE9+lVK
+ccwYoUc5A+PiJbeBL5HxKhjcTGxiB7/8yN2JK8iZ6xgiGEvGinNTX1vaj7UFGRRE9QINe4FdmAo
5/u6GvaSCyXtisBEnxx8GkO1CuWKEOVzlfBL/ggxL71Lbetqj81Fr8xrQG5VDkZVw1SWhy+2qtcR
jtO+b5bseBcVO4DAipAnF6tmIjlKL1e47a/9NOwqgio79uBDaGykVWwFLijCAvEan2DorITzLpN2
WWR86FiX6CGXdL2NsiEMGfshPvhsjh9sJlyXrz6+ZhKuVxih1n1tLkXi/yI1/ksZKrXuP76ZvIGz
rBUIhWEgjP2HcHVfVYURplKtoA5lS8cq3bMe0Uuh0T3n4wX1sUfFvU4HQLOG6bcXrTKaS+nXzaXq
xWsYjE96YxR0LmqsZoTX0nIhOAj6CptB5/T9ZtDcp9DTv1X5QOwVWJ17PR+S+wxk3/xFXjflrQmg
6rUZGKdMftOEG22BrCQ7f4re2mYIL/VvN1KnKe4ZMjq3/iMyvV9/9v3bv/+W7mdXWdXG/pdfh4hx
TEWDJ0ArtEOHR4KWHUlriVOMyxKnc9Mm1Wnoreo0S89XRUB9ygFvLaYuPiYNIr3YBSTcFsmCHC9t
JcveXpjuNdHBaoElJPjVmyBHNsT8JcFjAQNFBhyjvkiOqmWbS4MAxwB92HqIxCZnc41z7VX56htS
9J2Z5dq6kfHVm5Jo1V9cUN+jMLdZa20Q2x8dehYLix7E0jI7RgIhDSEzWke2860NsAP0QgOo7kQ8
Z7UuY7TtEKdek8z2t3Sb4Du7wbSMWqnvvRJYUG5C8vfUW2DA6TbVDX3kQRcZknl9G5nFeaLcd5Po
s9a1y9KyzrYNA9B0Hw0L/Woj94lKPlvhsGoa/6roTJS+edPl+O5pLdtqfStJwaYZ/WaP+XJoYzCL
qA1xZMwfpmc9Do0D0krcT7qFmta+eaaBeF/bDPUzsW6LuDLW/mQeTbomdmVjvydvrRG7grhbp9t4
gCgyINf4DPBR5AdKmm2ZbovOPNqW+5E40/vGM+hlyJtRqUcjNx4RWh+13jpOWnYoBvUYZupWDuZ9
XRDNWkN8UtYXkfBCQvM+CYxHDzu8X7zFmf0xn8iEg4MOc3xjjeFVA4yVxeW5tkK00vZu8CEPMgii
m2uo8pwYMT3LpttMBcD61grzRU7bQA4TzvDqLCN7E2uzndmCSzq8ZJqzTvpgXTnmMRTqpcog9RlY
WiNRfXVQ496LPnsB/J1up8wkRdps5iBqO8FH3FDpiAkDuiWuDTTObR/ThlMoSreaHQ53XgzYwFGJ
s7Rdc4J1Yn9Uhf+JaIIyq+cMWLjx/lVM/YvM7RvI3bUs1KOZd6uYnEMfl85UuDuZWfdFYN+MqbqS
VzbFgD0D09pkSflkg9zLV3H1bZqyF/Z2nC6tgvhfHOKiuetdtZ+PqNyxjpWkdRZP7TWKcIB3WIPo
prjpusigfNUAcYjNdL8khplvPdcf1+Ew1ru28l6yggYl2PSNZTKm4SRc94AyDw3YAM3uiETwe+ra
xjqW4CpJy4bIgHzfX4Va89mLvXhHZ3c7RN0TWsH42vrFa4TQHxRYmWyn1rgzdBLqjakJz7IJ+mVK
puZpUrh/sBbFn4sBNbFeJNpnP9UumucWsKgUWRvU4utRzUQjvTW2o4MFtLfij1HRnaTkgHLKmPBY
LglOG1U34FT9vodhB3QBkG1XjsVK6Clo0QqhrC85zTqQfJu406pLoxtHe+DhJrN8BB/ibMcaYEIY
ipOHkDuFSNZ2n7upGXc5hC5wYM7RdOpzmo3WyQnshY1xCYn1qvYnPFsCJSzZCXA3Z3pUgNl7IZ1h
NknTPXfCicTib2aJcjoTfr+gf4aWVsEPtSO5KvWEkRzgL9B52iKJhgNmBmeTOfUXq3eZnin8s4Pu
asvEG7ONZhZrAi+wxxjpZuwj8DDiqc1a4DmsasKurnlSvIZp9UWP0PO3kkad5jj3nvHJy7pPxpA/
13QODsmsVdaIcgARCNSP6Yy3TCrvXsNQvwhh0G3rvl6OPqnMbTUemGWUSONh+HKe0LUop8+hOz2V
XZesLCHIgVyFobcxEu2TW7GxMPLu4CZM7uREhLvHdb1m4a10C4ZH77xUnfYSjemqIy8vtpNrZhn6
GiTssjFRLBupdVc04Ze4UU+Wq+4DSNKFieUtiPyLF9R419wl814oSAAtACffqUK7NwfysGOTrERZ
NQxa0vLUNoj50xFcEmGvHEdx4O+KpmPXgeT86DfW2Q24nJKpru96l+XI95l5TnoDLrcE2FOENQ4+
0YMkq7JfbyKgettatPCR+13hA6oH/69sBdi/IKMxqp2MJHIOQ8v6aCbJnWneGTntpjQM3/E7FQzC
2GO6nO6L7vtwRbmPnsedJrnuMHNNLghVwhCGdaelx7znOw0XUSt4TZwayixQRG0sXlTKJQPfXWsK
4GtR9UlzGeKTVeguAnDWoAf9jaZb0LB9WJTD6C5r3jeeYbT0Y84bQFgQK0cJ19XSn3Mrqfdxy34l
TTj9AEGczTCJV7D278tEf486sAQaod6Z9VT4xl3dAe+qQlz6jFQAFtfTFWo7AHmrf6HZ5xGCox6C
NvaPEk/eAj6sjcGybnZea/BRqIPTJ8a2Ldpjo7MK4ZZJsEQmMHgGjUFg4GwBrJNeXWZ3g+rzlRGO
YDgYy1CC2uHS5M+um2yrJyCng8zwt2ZTL9QAi4CHQcdQJz3DHe+NoI3X729/gnV1WWjdYRy0q+ZV
41E62HGYIRLx0Ky7lhmPHo3rdMq9g94cLCNngM1FAy8m2SM+eOK2Sw9Tfqyb2tzniX+uu3mrDdr9
EtQVub7zoZmf49qJ9jnWgLKNhk0FHgimDw4eyeJqedMuz5KEihTjaB696ULLN3VCMEXL7G4IQKDV
6Zdp8rrZtxNsmsD/WEZDByAcE44UrVrpY/l5MmiOC/hFEFSzk+wYove9ty/bOljoQw7tRBorswKR
YyXMx8ycfBLQaklb9PCWh/UAgh4m4rRRRHFwle7WRadayNTjDZA1SS2R/ZpbJDh3zpAsQKjOJr+R
56ReuxCSUZVaFPpV/6RbybglVlf4LiDFpmUwbJYP9kjYZzZCKS7eQ1DxR/IgwIJwVMqhrvBXhHd1
KpxLhZDAEvZlKeDyzrSZaj0UcbetMqi9XHAOdAEYrTQwH+xRJ3OJTY8wrAaMOt+PKm0hyAlaprn1
0Sq6cEtEUFL4u0rb9B2BFbmP7Qg3860Kk4NFToI591wGwiiKtLiKIhu3buq8jk4gsZs47mb4TMI8
1wrByDbu0CmgZ+DYFeFuzlB3R3rFMngO+tHZEblw6MYcjHjZx5s8Q8cAhoA5DInzGiCfYeizU5ro
K6MdXxpN3PU6izM5TJwVHJ7JsGwcrhaj3nIWhry1opD9sYTQCpeN4seNwJgG04BGxHfhEwdzCj3/
hsGr9kWEcUfnNeCuae+zciDcNzhjUkuWwRDcsHn4lzzzPjqijY+j1V58T1sq2KpHOM7RCjCp3JKu
ytW4TbadbJ/JleqaWANtST5uDbV368xpNgKe/8ZQ8tFqodiCVNwkoR3eUkJ9NDK6AZhnj0C2393M
zS9hjoYGeyzYfVAia5HJOzB1CsXNR7/KPGiJwQvDMjZBfRhSA44HjYvrygvSU+LnX/BP7SLN/uwX
6A80BR26t2qqDzdZanHDNpSLm6psuZSp/x4QCY6HOXrXTABamVvfTflXBofJIsXWAskMzlLIf6QT
8Xs907AC1v2SoJqcrfZSRryZM+pL9lAyZe9wqbZJqO6lQfOMnym4/Qyksi3X9ambaHzxzXwkp4uZ
+t6Pgp0VCFA0cRJudUc95KafMTGrnBX2G3eyRsKEKMBM9l/0u3ryvBiEFYRHOApGPabEVYfzD29i
yvrltrPl+ytxQzSvJnhmc8o5aO5p8qtVWKrX3OZq5Ovqa2t4OwbT4Q6u/7pt23TXlIQ9EHTzGfM2
AJmM+weMAgrgVGt70DKcjdVR9wq5mIL0UNuJepgsFrT6AYbxdBFmkK6FFxx1YRiXdB4gC2Vhi3LD
HDYUUh+3gcHoc31YRDlsjD4Sp9TjUTihNqJPanpvQ73WXKp0HbJ8VntszSqeYhQ8R/MuA4AS70oU
j1ypwU89xameoBAb2a5w6H4/ho16XRXeS1HzfzAaDvYkf5CtOczZScgwMpgn4TuCnfewciTQy+LB
8u81WTAVT7N101oa5kT+alVJ2D4p//+8JoihiBjsDB3SnpE4jaF/DicEWqaevA91/P79XzzmXOFk
Wr0EwAJQonF2TekX6JG4AZ1TQjS4p7kv1I8w2z3z3FX+p5jg+K1QHkcaJJ6KgBXS5U6dSchSbGcg
v1m7i3GMN/pgz2Oh+oB24RXRhwGNCrlYl5Q2hqymooCUZ+Fh9sIiD9DcvmtMzz9rDKlHy7tYsRtu
06Ri1dG+JUX7UHmomlSO/AzfGHgnbc4iKZGnRLZLBzbKDkQ4bHGku2xypwSeAY6wjXRfma4hOJvj
neJUvjnCJnc9n/3u+tciNjJwKVa+FMYYwWslbsqb7jqdM8YNbLoS6YPL7shrHtpuvGNuHCwrvwax
MhL9rjlvw0iZ2LACFN3aB3SwSpV8a33/NY2NU1+6+nJwsLtP5NwtC9e3WSYmIgZg75QHhyL58P2z
LLCTn/buf4324er0CmdL9V93RP/n1L6Mf+yH/nafH+1QZrYKa6US7g+cx49prvth7oXOdjGpSwaz
tA1/GLuNDxbjWqxiOgZbaXBy/24VMz/QwwT04QglTLqK4m+RPkw5dx/zZETptv/6P/77nDBuKIt5
Ls1Qy7CE+Q/dyTKp6VnqgQND1KwPrpHEpyzttjaI3XNdhCbR3z6xAdAq7cDsmsX3Tys/vg8T3dul
eeku20J3P/qxSboNV8rXwjZ2/M34RCrUAcMsSQbgqTZuq0Z24hhf7dQ1d8RxZXuTMI8FVYh2H0ny
xp0kQbTQGfVqpHVLHVUAh3PNih5GSsihHfivMRAMvwvzpzETajcKde8Kr79E+9ho3LvvNzlay1NX
9o92AEVrrO2FUsm4kUWk3RPPoPG82seI/Phs2QxkAjoRXR58Wl97JeyD3trh2gzROg7jO/1hoHjt
9OuN/F/snVl329iZRX8RamG6GF4JcKYo0aQmv2BJloV5Hi9+fW8oXUmVO6l03vOiWFJUlkkA9xvO
2cc09wGk5j0RVtrJFbEDs5qs9B7SYiOMJXnedl/zTD/23IibLLKsDdNe1EdZnlzhVXZ+ZibG2koz
RDzmqCP1m9VsF1vGfBj1oNpbpJB7TRHt6xlFR2VB1jftUaKc7HTP6bPAz/tegfpud/SHb+qmMgBT
2cPovPba+M5iPv4hmuxOlGO5FeowrnNgfQ+Cd6kxqLE8m3NAqvG4SqHvIoJU42cSMM891LeL3lv0
DAZzFG1UCYxJAnc9DUZFvWG59zqqNz2T+UtXwyJXtOTR5q929fIcEgdwNxeERyUlMUVaTkSfWh9y
/MIftjRfY2DPh9BFZ4P7Xruz2GZR3dTyiUi87CAmpHzShSNMqCUE6mJKSCxylZMJHPK+1pfgqrxI
78yUQdXopPIILSaksZ83KA/mdxcMmW5X00chqGtG2xm/WW6U78yiygiTim+JzqDt60MpH/QucwGB
ms5rG8tdbGjlAqyZjgm8K7+vauc1zOjcyroYzmPIlTBm2p6IGwbcOva1Lq2HLTlqzhn4nLouXSO4
1HGbMI81Br9THCRrJq3QGEfjrU0GgqqUjGExZ0qvKzuR7qJ53bY2y9Iov2bxTDpnngKi7t3iktcE
KXW9G2y+Pv360GZ14pOGRM3V08OwpTB8LKT2FcAMcPdbasfxLerBADZdlR2/vlbWNPJzUgd+t/xf
4K1Zd32h3b6++fUhhlsNDWx++Ppsoljy8M5Pu7l+cKCQ3HgsMfUhXGibDoP6KMYGnXo7kUaEfv2x
ckJtnXKZb4bpDSoE8W/VOXvUo+FHXUzxfRAnwYHRKYopHXipnvQdNwtpMgX/lMSO7+dmTO51I0vu
WbCCsysEcu+mgCVuGdNdngO06WSO4tyx+qcYAvC6KRmYfn3aEsvomX1v7mPNCXbMS1iegpQ+ykb3
rJ6hE4JOXnZCsryIyRxC7tg+M3WotbzZz2F9dfKMf1FkYw2Xz0My76swupOqgsKzIUBGaE27M6zh
pNo5HcuuRz0eT53cmu2400RmrJNiQpTOhCNHeLxJ8ol0wIk8PXEbhnLvCMVcEb/Dwpn8t9RL8jdZ
4/POa/vmzMTjOcLX6JlSYz5O8NU9KRy5qyWNWfiSrefU0AgNpC8Hg3qPmP44BvbPlowQLbIj3xNy
0nioONFKEBRZWqhnxna2Wa1rx3BIo0ejB4GZipUcY8trrZgxSkWdVcD21UReHOUkjQfo635vW+Za
Yb+zs4xRPw8N5W47PsJHvc9BgnsGz2TfGPrMh3xNYl5fPo+NXe+jtJj8RDagAecsvbUtUvMsHr63
CPmv+jvUi+T70CzN5hQswz3QNykC0b+t1f7rZP93TnYYMIKN4l+VJbe+CHtK7f7tz7XJ//7gP2oT
TXVInIEnpnHwO4jGfi9OnN9Yj1L/LN2KCpP/H1IzRf3NpWhgHetS2bCXRQ/2j+pE+40fUVnkusLU
dSgxxn+yq8Wv/kt1AvMGkRhbX4f/0WxzWQf+QWyWIw13E9WY/dkospMsdfM050mBMEEncsWc8dsI
AB1dW0yPqm1+RC1QFOpq0jyFdad06PGY2hwsTdEvNmf+xYzNrdBHQCBKDckkArLg4IzAFK8ZK8gN
waYnWevsjK3CXkq/ubESXphYQ28yp1ckpJzetXUKUiQQPECHi97V40VARF5nkfw0p84+p+4MW4K2
wwN9PG6+Pi3UIPTLPMv9iRHJIdNFvRdxxbiUpl4pD2Xjzs9RrAnWPQynMsV4dnWxU2K1upLvNl7a
NLp0QevsKmJ7CWDVq2DNzhnnCED7DTuupHCDbxJ475q4wmmN+uJnPrrBYxEV/dpyYudkDMNwrEYQ
OiOD6Zs9Vb7usBaMWfQcWE7Jp4H2c5WEqHjULiCKSy4nPJNALxFZfTYapQQNG2IDIacBEnqBiwQD
DEFPRrPhlbVvOYzeHRlHCkhO7V0sGB8Fno9cwD5k852jhfxDkOHsMzgdmJlq6f3X177+RLKWilC5
YRJ5cazUOiYFcS8FvNA92XHgk42yOCbOkKyMZoivzUD2ieLObNMK46GUtTz3TqscwgWS1iy4NG0B
pxkLQs2EpebWb92snEMXdlFpvTht2LxkFRPESBuIxWJdBczYtf06yrIzubyBXyUqadjEEK3bsDb3
nADJo27GZw0O9ls4JGjmOQwh07rd3kUhtRocXXtzwvodZOdnbCu08KAgvGBZ5dI858dJnfMjAKIL
WC5SI+b6SOxV9kTeb84lO9Z3PX3zk5bHj0Xbn6skOI8du/u2IRiprFM226kNx7n0rTbgHalQG0s5
brVoVI56J5Tj15+a2S3XolYZYi9f+/rGmFXOEeVSv/t6tPz3Qfz/eBDTNiGP/df94UOM3pcc2l+f
w3/7ud+fw/Zvju6gidEhh5jCWAQivz+H3d8AhbgmMtgFu4Vh6e9NIpIZzeHryGIo9xxhW3+QzKi/
2ZTIdIn8KJ2SZdr/kWaGjvWX5zCBDczZaFZtHQGO6/wiuxgam2iPsVP9iTjWKIvyNzNPIXPRoZ0s
qbj3BNO2M4Y9cojHl151Km4bK/rea/VnJLT5jd3AMeVpUtY60KLEhSRMfPVJ02R6SNPZYWVqbsYw
CR+T1NnbCwApm0EhtUais0tA+RKnzHjbquuClapbFuIThwqsJLKxF/LW4C9k08NGBoE74CVtcVuN
XfxmRR4nKhjighl4ZJDPhsst96IF4mTgAQsXrJOxAJ5KDpIC4pOaF+SVdyejEhZCEvcVRw+w4RJM
1AgvSrEARxkQpLoFJaUuUKnyCy8FZypbgFPJgp4yYVDN1kOxIKmaBU5lxZsZVlW2QKu6L3xVCelf
zdHA1QvcSiyYK2cBXmmQr9oFgdWamS/NkuOA6teTcLJS/mULNksJAGhhDNghrYbov8C12gWzpfT9
mitiJGMbAteC4krHsF6ZsnmwBrNd9p9nyGRorReEVwrLi63opl/gXnLBfNUU/mvBdJYE5Ey/VOKb
rgzaJoiCkiwU1XmJpuRuyOLyKtMuOMcB6z91AYgRi4hPtMgeIphj+QIfIwJjfGwWIFm8oMlmGGW6
Dqws4IBmWBq8ChYK2QI0Mxa0WWee+3iaruTE0ZwvHyzFfMNSST5jlh4TqTvbFqD4Yy9YSc2BTe6Y
K+rzIMdnYclFAmLTFNVEkmTRcKoKgt/zxDHXZtpviKrmLBqfZDJBj3R1xhbm2WGA5ndtOiGIJAM3
RKaztqA6HUbRI3jBm4Ya9D1Xx42mG/mxmaPXFJDqemb8sEXfUJyyMVX2PbGPOwWPkVfWSemX1PHb
cAybu3/8KYwaAjqWr824fIfaAgqpsXej+Hgpk4/Ibpj/O6rxUITS12Z9uJbl1naaEuoj6iTHTYx9
x7ruqALe3E4GB4OBUJUHfFGCpyYzblTTN4sJ5H1Uao1XqDMeY+7ZW4/wZh3YxARbGoewIc+1yoSS
Rf1pnO7LsuxOI5OSveo427Fphl0yV6xEMaqeqmQ4lbhayPF7CuvBXKcl6RlRuqRYWRh7HUM5hmx1
afUUc+z8WneVu4qRa+tO3wwnJ9OQ6ZFXpk5P7kNe7lrLfgJM/6TOZUJXgJx+MdGG4oHzTcPS9Gwu
Jlu52G17c5UJ7LeYO/nKYslN8OY2i0nXQOtf4trVcO+ai40XC9uwkzh7XXTE8WL1bRfTb5gt7q2x
2c34gVN8wbPbsWlJcty0dxq+4XARHCjR9NRO7VMIB7ZUHay8SaH6UdX/rMByrexs1NddythVan25
Yarv7rTM/EEwZYbRMjUPVhBw61lGv85yxeIiiVNSUo6UiYhpwP+VhxEF7IpEEmU9FqQeOFH8yNaD
6I/CibweXYvbTe4+GYkVmrtR+NjusOS5pGcP2KU9abfVeTLkI0kQ5cFaPnSu7ge9FR8zuMP7ZDbu
QubtGyEa8mSXYLBqHJ7JawmOGvGong7O8UBi+sx+Nmxo7QRDHjKEVvHgnhRCyGdDZ+wO+W2lk2t/
NqxSnA35rlGsTfFxLIxoA/6PnbVr3Jh0JluNGmNrx8GlnHm51Soyd/wnBNpi7GhSx5IXW1pwqhin
rWo7H3eYkJ8KPMNDiWeD34e4Ps2UB3QYyHqIA/Xrzn6ujAnwP1E9Jzcgou/A7kDdmXpFcrilz+cg
QG+eaeRWTzkODRSo3gxVHkcyGj9J6nOmIJuoB/tB0y+ly9oiDcW3OePxLNNzHpnGAUbiyUxt18da
qa8Ki5W412vGuG5N5y2WCoMmt5+9oOGZXBhclEWLolFqcOCyERETzkKLhWFJKCE7s1K4nwnL2M0S
e72GE9kw0rFGXupkDVVvy+NF2yAWO4aN9lSQ3eZ1MS7TEYF1i0RtdnHthlrbbcrB/BYTIHBBPqR7
4lPUbfZ9pgXcsinQNx0ZXatC1ectSa7949ig9VTLp+IJfZe0tsKIbg3ZOXbxXCcIrqM2vSjD5IJs
DPd0OpTTsrbvEtH6VTA+KjzwHvAWbQc7OiZlwKtYaYdZE+PGrtCRprK5mFi5Dy46trrqa/d16NHy
zWHo8HfhuFVNSM8a0hcXCYyrvzTC+pZrBWF/Uzpzo5TfzSl/VxHP6Iho8o78ngpZzYS8JkNmg4k9
9G0iDdNFgUOrqbAoQ5WDdm7c5gh17EWxkyLdIXdPYZGImqdC1oPWGyckOh+po/jJF+2P/qUC+mkv
mqBxUQeZi04oZBmCXgTtUPKlIlr0RLiV5XLIs58Hg4taJFu0RzoipH5RIxXIkvpFn9QNr4QuHHOS
cSaCO2g4Y59BFIompE3WonFqETsli+qJWKN0o5iIGkpSkcqVijyqX3RSGabeNWw1Ug9IAtjD3awf
bK7NNCbsqQsKWhbZnThEngAJo8Kqiy89VrglyStct4tai6TL6sRk/dxmRvDatTqEyKZPX1Em4cOO
gvhkLtovbVGBaYseDLv5ZVgUYvxqF1trkSCGKbDmMrI82cAyLlyTCJL+Wxik+bon1nFT1Hl7+PoA
3ppt79cf09DiDZ6K50oRb1SkbwOZhys1ja4sE9mwl00Jx+yk9e5dT8yhEY47K0KwFFs/tTLZu6r5
I2i1azAM60FWe1kkI3pKTPwpebVkv1mog9BwNafEaZ90QoQ2whD3IprvVLe7qiINVt2Q7yelu5+q
xovN4NVMgF7AuTDX8xScVZt51xxZ5gYXPMVBjnWzfpnK7kHqw5Mmx08yGAmBDF6J2PjMRIaukxCZ
K2UmA+GyW7lzUt31Zlbd/7cL+n8ZB5gSIdynH/jXXdCWJdnbn5iKf/+h31sg9zcE/gx4nEXULb6w
9//bAi2uAU3FBwkkn1bma0r1+56MURTjK6ZNyGT/Zg5gPvQ7U9H4jdkVLdPCQHZYbP1nvsdfB1Hc
sKphI2lwTByYtGN/HkTVGS55pp+OP0fFgyjinIwosr0cnT25E33iiAfoMSBcm2eKjT+8Wv/EQaD9
2XLJjm75yx3d4qPLTnJhUf5xCmZj8RYjo3+/UdE0C+faMmReIcDv6vwDPfzHDLSjYjWxmgr5pJXy
yZ2EV1n93V//Ivr/bQPpUIkFgCipsZb8sjr8YRzH6r0DxkIEn5kmlafMFX1Ru+6kc3KS50XuU0mi
p5YA1Lj6Prf5Z0fnJI1+G5koUCadD/i+75p0SXDrxDbV0S3F57/+LcXycvxppYnjYrFaLB4URqU6
TfMfXy5LkenoLmJ2srcYVJ3VsorIkSkeZpl9JLn+QeYu1AG41bNpXHriRjZyQh6hF+Wxtp3M6+dd
Yr3F7FFWYoBqb3FyOOpckUg/nsbWTj3JJxlR9EfkJXR8inFnKdNHqMk3NwrhGLxUZE93DaGkwaz4
KeIJj0cgATcPs0j20BYCHomWJ9DjrFJXQReWGT/I+qH4JBgPEvFOK9iT9IIsSHMNWXneUIqalcqJ
2FmXfiwe0rSgQq1Qn4JT3tEf3f76ZfwnPT9XG3hg3Dwa1/6vs9eSdEL0zZbj9wFc58Y452C9V6PW
XOUUMnGMqO5fCJMvEKiKvw2V/qXRw8IB/ct7iEfHdDAFOfyv9atpRjOcUtdmm2HckJ/4NX1i2tdp
lX8XC9o7xJQoq6tqcdTWGOaRe4SbuNM/tYrTwiEucx+ybNU6Z5/UlrrvuDWUJBA7Ewkjs1Kl1ZV9
G8b1atbc0ldL6noKbK9iGb964U48J/Vc+kVRras47XaDqx8DpVuTF8oOfF111V7pNGeX9PKeMTOh
A47UO5AZtPTRFJfoolqJEY6wB935kSpEZqhSBidmPRutClU/G4lrVDJ0qdVUAN5A3JY26mrqGRY2
s3mZnPQ7xzJ6D9u4dOyJZRA+mmZ9KxRFoZ4KDn/9Zuvi/zzgIMbyKGWVqyMrEL/eNG1rdSGkg4AV
ffdStzlWGDtllBtsNIVleJ2JSwfLWONYnQPumiL6rFXxwEJoXMtFX5bH2lox20VlExQrmtaDBTyh
LVq5jR3nWbcTYqiqNPAFxpZ13g1v+Swfi7DVPY7jb1nISitQonVbJ5+dza03lsVHo2jbIDfaFVu8
d96FVWUG2AEaksVyo2clxl/Vi/LbnOSOFwE6WRnWnea2xJEWpxisDGOBfd5k6z5/qsd7gtQ/RoGi
ieS+nnwzMxruHJzhDJbJliiONlvSxGiTFVvYW8Lm1QmodUOL/iEkvFk+FYlza3qNVa2KfVXxJKm8
c9/eVdElCsJD7oizkgBw0MxdGGfvpL+/NMW7bSlrvY8OxMTX0bSpNEY4tNxEpHUqno1mrZRV67kB
FZVCfFT7o8wIpzPDYzUnn7Gq76LY3AUNZolZKm/SzNb6KPbjUEEwQn+VoswKTXufBs2LNeZLSw+Q
pEyJBynYxNnpOskQNtdkW696tXqs5HAhQUxfG5LY1ClIQfqAt1BK3DeZxZ7QlZC92gmChM4ka+if
G5U0lmrGwJEJkE0W20ly4wAqCUAzZOq0XUMwZ5BJb8Q+sCpl8+KaZbWZeZkgcac7oekP9oxqs3fV
faSCSCpxOxEjbBxEZs7Ek9PkzFG97bRZbqn132Oyq/F+csokKfU0uXQqO1BFxuB02TsAOvkejq89
+CdsLDnaUKmuGctj+NAc5k4FGlNeaolxNNft68jUbYzt5WLB1tq7mDh600d2h2OXhHqvsA4JTR1b
oXlvFgjnmnGJDQuSJwgejp+o6p7DZls4Voy0mkIeH9Zbg1DCSN2NGgTrmLhGGs3MdwhKFAOvtOIq
xzQQE1ZnjTCR6ubYi0SujCsugMKHgHWPajjdGYyuqmQ1DcBtuqhfaS2BIQljmNTkh8VAIqFj6RdA
TalnFsE1Ebm7gWC2nWT6NAXqfkiZvQ2laDe5+DkYtaC/9Pp4RIZXhydTDd+RseBxI8W1HeZ9lxK3
Og1FucnCySlX+HX8wOQpruiZ9p5JDTuUnpGr/jNxGNNaFdeIXXQvQxTkiIv3Snrm4TZBv8pP+SD2
wUgGYJvXXpbOJ7XuWflaQeKH/caouJPSqH0xxzrZBsb+r59ZX2fAn855XJWWQ23IBpOR9a9lkQGA
R9RW7qKTnvwKEb1jjt9HA1+RyL+nUXGqGZsqBNKEsT9GPEy7UP23tRmD9l+PKoGSk9PKYIsKmUMs
3/9DUYQPNtcld7NvIYVIkUg5czlsnFRBUp5V2mMwYKCbdDxi7aKeUALN3rgjKYdhhDqjrH9OfVft
iiIUHraL+KZZCiS1Odh+fdZ+qTzy/htJivm5xHNws6rFAIgTa/P1zcCqnUOdQzv6+gGWDPa1uX39
Oa1rhiIMzjeGy8CwNVD/z+C1Ll8foqwyOZ9Uzfv6NBvyajs5ZrGOBf0sGcDJ6q5rGa7NHloaeTSR
sjDByRFXGMq1GyCVtepoexScE3B+EvuYtqi3OU01j9a8OHY8oz21bcKTEQ0E03SxegSbpWaoxCIy
gxnQdXs90OOD0OPxvsxd6slhQZQXzXAIaju+dDnXkNmk5n7EcOLLVAXNoQf92pgaZVd0uDjD+b4c
OCLHoLfv5FR1vO8EFehN41HVJC9CV1gcFFFLJIld+BMyrGsZN6Hvuu2wDWzC5sFTnab2BXkEnLuR
cMrKKH0Wot5kOd9qEnOcJTqnWEJ0Rn2hmhHhfI7QNXl9OeWbIBh1rG49YC4FQ567fLfgBGJREUaH
aKpafE41WKfMUg5BgOl+XqLzzFFrz+VcvEorFhQg6o+4bfqdQ0jwyi3ibktgMX6QZroXFJIkYjXs
P1DH2hZJRMJEvK4m93YrBFZK94Ox2qftIgaV0LQKapUeJBpn47zOY1L4zK7Z9C7qr2zQmk09j7Cb
gktRl9Yqhm4wzsFtqNqXnAUIuTJywyOUTG4i5A3taW7a62wwXiT+aDNi2Nuqs/OmF6Fn2+ZbjEWO
cMf00A/pAOdBSVfZ3DC3uoRmNO96JXHWSZPxxfhqqUT6MuL4kdfTYRIZ+Cp0S6SdxoqPbLa0CYUO
DPYvalkQw2sPmEub8TpqbEdlnHoWWYdrTeKYGJHrGu1VR53HgNBjIY8LtoarZBiB9k3vnGJtMRrg
LBw4WbERwd2CgZSqm7wyH4SKIadJ7pleEKquO/z3dOeNZXM/KQoDYAfPm70vE+XWjFZG6AUMiSJH
Lq5gqmZOQbZtpSC8ntJDU4xvej7tO0e8McETXqqCjXTZDUdkca8aO2etZDLZmDtmT24aknhYGljw
EBXmTLxNbbQOc5Q0J6PmQEF07Zeq9VMfkxg3NbMuCqfQZ2B7S0eMZH3yWucj+IWRHw2IjghyJ8QP
wkqGQKhVGH0EBibMzDVXlM5sr8kdrWyLQWyLD2s6an137Lv4lQDv53nsH6YOpXRlch6SgmV95ZI+
9mdhq4cGnYFqtw+1at1NMRwJVlEvNdjNqe1bJllo+I08vBZieA8ia97NWn/Q07LYVW3xtpQBXLmk
hJRbRHO+6Yp7AkN0Xy+HKxs4Vtj5NuixQtWoR3dYMRFLVKRX2iAwFQ16Ra9DPY2qR8Ri92keIiCv
GR+SJB5earvZhNx8dJwd6cHAgJzESjw2Ww/dkHxrUnSjtOsvcCeZQC/xsiP4LXJCC0vWHqLKdJ23
BKVan/gEK/Y/+Fvq2a+G9gmBV+jramCtMqs8mA2OI6OyL2qhM+ROxAlP8lmp409hlqjEJhhgioUV
sWXdJPqXCW/LddaXtAXb/KGSEkf0p1ntU3SIK2tADcZoSh7w/j2HZVIeenW+Q9W95zmteUoL86xA
ublSRw2kmtp9dFmD8bioQ6wrMVeYVjyOk7HusmnYDya2mYyzXDfxsLZxfJfa9EtpmiIbMLCvFCw2
G6ezV0kXvbdT32K6RYSnJJioszqzDm0noInJHoFGQe+LUGz56te3yk55rS0iQgEQmh7SdCzZkW1s
3Dz7ZNFgHAhJ3kjXSDx2RAA+9Xa7DAF73LW10otdkDgY03MMeg4vxhBXRxmRaIRDPC6n4/AUaHmG
gS6+J8VYWZMdC0HO+OlGOPxU2mJr7jZZSotUFVRENn50pJTHbCTEfTYpWRzj2bGAxdJqYGJn07wb
a31vuvcpCDle+0zxmcKygcmIwXGk5hlOfIwy0wRF2eFn7IISsWaPg96161PdGz57nKuJ/nNtZ0Nw
KKJIOeRNVXuFSa/VLWZ+dTDc/ahMd4T7xeevD/nf//T1aWz/jC3XOn192YT+ScWx/GQ6tz9DLVK2
Q+xU2zDRfkTFqB7SAY8AA977UkmWReu97IR5URwQA1bf1OusG352anRTA8Euqs1VgolyNd3X6feJ
lvw10B2xA07zHbXeO5qn7oxsS2NrMcE+CDPKflHH68Kye57oJgwudQ5d+K5q4ZWLTaCLsA7o4eIi
SPWk4S3lQ71YCwxnthkeG2IZUhBYbxmnAScCG5MfDR59X3t2R2tDQ2thbnJ+qOl4p2s19Vc8R94U
dleOITh4l1KkVwBjyKUrQmixQ+TYIiKjS7hKcUq4DedpzJW9KkMrXrdF8D3DV0HSKI3HPGP51SgF
FkkWJo/1uLgxeh+3Hv5E9LQscjb24tqQI3U1ceHxSrI7W+Fnb9ZD2l6L4bNN8twXi/+DAeO5duSq
X5whleJeGqwiypCgpsU8MpP1t6pjBVXB4ixpwcb2+wC5GMQ/z4rdde/m1aYlABixO4DDwa5Xbm5f
lgGQUuOeJI1xY45ojCQRlSdhLRwgeJMa53rRj+4JNzaizyz2hYt6Kaz0S93BPJjmJ0A4qKyx2yKN
mNN7FuLQJxnnz6lP3j2z9cQ5utao4MpH+dBcDClQVrrqY9Yws2p63qQycdK1UTu3vqZFjDT8r02p
XdwyWKu94MbseZGW2dsonNsY08qNrrh9fVlkxU7XyOcaIwy19l5XlhUEKxctq19y+skeg6Iakqg2
JQhmO26+1mmhKgUoLaxStzcxNdWBgLEPy4JwUDXmS4G/E5vkd72NlXee1AZGG8Z/xcodMNqMtXlx
DPMxtYJr3vKL17U4J9rUsIhSiSzsDmo1iDN2GCZyEuOnNwR167eS+t5KtGdCs1a2Wk0PmJU2iS2R
Fdxju0rLsiU3s9nE2pNVT3dmYU+rxPpuKv33Qdh7uzRvJS6uSnX2WoHluZsq11vsUNpgXBgU3eKm
fJOz8ilhSRiVgQ2aOm3M0zPM29eMfnBdKMY2NZ3YM21WGloCUkVatwL05uDY+2Gwn/PCBpOQmViJ
1eLeKFrz3ihBABiNVT5gylJXtSN+2Kbod5JIaJDC1ziuXlJXu4TkTe93DRKzjRFKfc28pRb2Zabm
JHqSXwWck8P9CN7bnjiU5NlIuUbQk1mEgxPdHBIV/aY310W6HDqj8qAk8qOo284reuJnUgODcWQG
t2bqfbuem73oE+yG5UlnL8OAYFumJgDa4EmvGwNLlsatiuCYouJkRS1SCbVVvTyongw1+YRSjU0v
DR8XDV0c65e8ksrCBTV5A2YaZ2l4KoOTixv+ZO6/ik1ubDPJWKzOU/7sdqqDvpgq063Ncx2XhH6G
YXOWLd11RXJXptpnO1XCTS7T4qAM+kkY58Smegv7NriE3NJebdXNO7Fqfq+Z1n1uNy9FMT0ZbXcf
DLGA2Jl+xhWeRqPSnprE4TCBCKKO/OOCyN1WpnYWEldF5jj5fcidp/XZia02QbW46wLM708IVxb0
L+PeiBDvUDOKbelqqA1FsNaF9WKXyScwzqMM9MxPdGPYLfB3U04dfmr3LDPmJB13VpIMD32YXCl4
eSZElOjmIQPkJeKBXhVia5bbL/iQD6SsaohbqG3ttDDwzc4BrVHRHlVpKDt3iTR10J1rHQWSpSV4
CpLB62X0TY6oaWhSPspp7ybaElpmh5vBbtBv5rGymSHoZunbHLsns5355fMTJl9rNQW0V2qGR6dT
p81ydY0x0zZHttWmjsKXJLnNnb1ngLfNuuSloaxdDdzBy24BN+1tUOU6MOx908UfvUjuA/CvVoVn
G9ubsVAu2kgNt7lqpw+ug77K9V0hXitREVDOA5CIxpPlJO8qpQqH414DJNSEwZMWou+P8iZZVUN4
7IlJX1GpPczOdDd05sU1mcCUvTZsZDDt+ybalhXlcCP6EuhbuDUKooDjMv1ksQuHmeo3kpIazw4O
eaQ99Lnfk8iORJRwOQMvqKOvRpl8BKO5k7gsVqgFPjgYEfhi7o9cXiJ62PVcUVo2zr4sMSnnMe8R
Jc+qNKEu9azOvXgEumQ0OQVyZ/iZqPqNYr8ElR56PCMNqhZ5C8SHPbg/XOIFV0g2M48hIzvz+rgc
NkqXHZ08WaMy4joxi6vZct9XIQ/2iusgdo61mR7ChIe84EWrePPx97Zby1VPVjc/uXH8oZbBiXGs
H2vDHWPizOMJibV0mm5RnW1SLqMVY2lYMeYlS4vTpMqnvtuPYEAsJwfdecqqYteV2XfLCD+IZfQ7
MMv8m17gTSvSvbSYkBkIwfhOfWPQlF2EgmuZR+MJv0JdWk6ag57DLjbEcn0p8F4KnVjNjrZeAZSS
SGwGIuAknatWXw2d8aElaQHRAFy1HSQLoY7vyo1Th/fLVsMYaN/J3LwOIiEj2ubqXPQRFs0CltQ1
84iaThDHLC/yzkZT8vW+kqPgK3MqDjG50MilMYKUAyZhM7V+dMbRquaMcV2/TQKKSzlzOIo4fzfX
MibxfojiD9DEj9LJ6Z+45EEngF+3sVJrkLnaSmF6XI9eE7HHGjNuhWk4zC2Hz7I1aLvJXuXERRtK
zu6oeGUxgYjFpjdN2hQQXgd0T7IlrBMCtmt9ec3C5N0lKrpuwRWXsliNBn9hBwhrZRSs0MIi+S7z
6tpUzctQRbeSqriI5FPA0ntO1HO7gEWahyjSmNZE3KI8uVdVFnlBbDXkmiZnZb7vkupJYe7gyfgd
hvLwP+ydx24kWZql32X2ljBxTQEzG9eK7k5NxsZABknTZte0eKt+hnmx+S5LZFRld6ESvZlFAxlE
ZkaQQbq44vznfAeACq+P0BwXENCFzfmJ+YI1o3B2Pl9Dycx1bdw6dnpyuuiY2/RN+Al3MXdPAPkg
W374FkGj9bVD4lm70QuTpd4OOzokd4U3w3WwCZvV8KtMyInl+GaPSBUieY/8R1vzA4jUDBBbX39y
pgx7dkzXJIjHIGAFtz+F2e0sWV5t0d24QNIXEgEWmNOlFO4LQ2S+9ZB3QmHsIj+iFzSLPshV33xv
mNrQVBwdwNNWKLFmZgOHr/Mnv+JEy7a+BUrvLwVRftyL9aPj5rcySi3E6eykx0ihmXBOaNgh8648
mS/RgcPCmoeO9cgnD59Sg25pB+x393NZXtMyGlYQBbZROTyPEteq70Qbz2/SNYetd2fynqHRasi2
EqxH5CqkC5bI1kaW0Fpo1Y39XOJNW0TuhK8sTD4mUQFwj6ivncN77/tdldU0RMfZS9DEp46Enztt
8rmbtiVw5wXsqrMluDgZVNmC56rGAHuiNb3UGg6ibp55/aFQjTIvoMidbEPLtxS2K7L/pc/beB+V
/qfLatJaKfAD6I841tdZNXSrrIrf5OjtO0RhEJxoMDM5fPYnE3WpCNfU8jrLmVnsMkIPNHt2kEJe
C0MbN56sSCoYrKHzDIOCXSk34wi2gz+uGXN+QGgiTGSN6yIcntORUyrGm5RW37G6MIvjHb7t9fI6
pJW/Yfy+Zj5/V/U+yKgAWoDNcTVjD0X/wqfvPeA03Fad1hy5TrHLXrSM7cmTP0ZXe53s3t9W03Cc
vC5lXiBmyO0IDQ0OIz0SN5LLJEce7DhWFbAGRDkHxexH5UTEE92143CuSYo2p1u8fDIAe+sSW+mU
MW8aOua1EDjs3TiX9b73A+jjLEL+oAG+pPDjmxDTZGLP3RSuR5l0uNquUnCpl8xAlo4i2g/c80F2
OiXzlIwACsGMcuelBnl83vZpGX/lWnop0v4NoW5baOB6nIiTcJpTHG7MquuXIRA9rCCl/G2kx6M6
HslN2oIWlI8jV2T+LMl+maTrFyjvq9Cu5EIOyVfnT0+txZzZvxAWWvV5zxCaGoaRgIJpUr3gjMWq
S/uHcDylxXGIWB9r1fGCb3AtPJyPaewuXesLb1bR88MV8aKFPNE7AEaj6zhUDCfQ4RkXB6zC+M7o
DqFgQSUziOx7s0fkZGQdCOtTS3y2tkiklOJQpNrG7T4cr9hGnnnIY/FK5Kwr5XPV3WVOu486tslp
XWH+MfuVMWmXXNpvPctGIPy1NceHqsPn1DWvQBVDHOmGfiyb+Mxd7pwZ0DaGpWybm740NoDKEm5x
EU5SZ16IkXB/x7EuulZcMisj3WcZHiYYd2Y0Lt3Su1IcjDhGeHDRw/7wILRP+fPcc8dBzzobgsfX
5THV53bfOMUdpR2S2Qmbvhm0X4M5bi0HV+lYIea5wVUT1csM4IDOhvlk3QRl+OFiqiyWGWPHunTP
Ykqxy+LSsmam4SFNQ/G5mtLT6PU3GpDCTsj7RuOsG3jEmzg0RmlyV7z4EmpsXy91CBBuY9zq9CMQ
DL6HNHfXFDcjz4aBqzra6VDeqtDeVwNA3tFc6DYVHO1Py6NuvmYYrnD1bUg7Lq0/wbxtvAxTedy8
s3mEeOroS3HM3eA6z1HAUqPWxtgrX9S7EvfuyqjecLld2RLPamCkCY0W43phVf2bqzwjQXDuXtTl
qqvCD0noOFa5ptkWzONSl5Nh5GzCqLup8DgaUO6AQy51ZCe8hauaiQi+P7GjnoTvFV/q6DMKYL6P
dZ+TQen26xjmRjU3KzW6kOW4gp0DLjPEj05Zr13cK0uKFxvnWampPIAZBTAZ9JKF+skohf6A/r2E
IbaKa3djeOhVhdiBoOlWlfDkoUvZysoZQUT3NnI4lLWSo4NDLZI3EVavam8Ec3MeDLE14+yEzsBJ
gIlzA0eGXWo65ezBjh7+dNoyhdQ7h5yG2PAy+cm2BAmmBwKiGRcvov2j1flqunPSDA9ern7hvXwt
TBR4HULN0qNpivn1o4jIrtZjwEvQzPeT+OHOmnmmh8mH1ryfU3eN8u8vpGRETwh50xWEsDPN3rpZ
VK3yZrQR5rVlRw34X8xMfyou9FDm/PO/1ef8LOVUo+i032X0v//XTfyzLpvyq/2Xf2r7WZ7f8s/m
n//QP3xleu7/+t2t3tq3f/iPddHG7XTbfdbT3WfTZX/5LsLPUv3Jf/c3/z2aBF5sHWzhv8RJnMrk
H5JCv3/OLz45U5hw/k3DJjKkcpl/88npvwkPW4wwSfwItsK/J4U06zfLstH+CAPZnqPbPhPKv7nk
BBQK08DSZuJqE9QO/Jm8JnryH2ahwoOu65uWq7t/tF4Vtt030eByLKgte4snOjlO7shr2hgftT7a
JLAJH2P3KErmBKMs5r1WivbsAQPgDPFQRUV6lbwdziaRDIiD2kkzdSZLYGO6mQuxTnYysYU42N6d
CNL4NoZNtKn6YF5WCeSydGTqlmmdvHpyXAVlnx2mqntq8+lGkHXoZHjqGnfYETtPTxImo+3h8RmT
kJ17qocl9i8M4BRy3ESNuAN0yRCoUSPO2b2UUnc2ZRIY5zKslmNthwe3YRFI5kCsXbd7NMPJvgaN
tghb07ipJHTByayZhXb9cJHWYwvRZpdCg1pShqQdCFAwNcPQNdjy3th5Lfdo0gUIJySDbuzM+WmW
bXdNRu0UR3sZbVlcw5M+w2do85BhWa23t+RGIQtBBpilxhUzCOebIEni3ZiM75S0zeeZefChSYGw
VdntQDhjHRbDqSir/pTEugb+lGkbYU2s6TKm7mjsCDOY0ZAc7SHX9gVm/ZAj3PH7Q2LxtDSMqree
ja9HVBVnz7zbZHlWPPsad7OuzR68xDR37RQWT7VXPweas/NNfbwLBduxJH2AcjsdB0GWpXL8Xaay
4eAnMRCovPhQq+S4ypBb761KlOdEy1uVMTdU2hx/OlAxlUAfVRZdJ5Se/CWdLrMVgKlg1c2AAAC3
XfTksXYU6qrMzXOSBC1Kpy7WDiGLSQVGpfDzY1S0KBURFEJTywFlkZm3CM8LQvSRStOntUFKn3w9
LA5GR0TuM5W9b2GYbjamEshabCl845/+HBx1vaNTDoFVVyl+UgEvtcr1zyrhD6yCwBOhf5PwvwcE
AGDKKojth1nRAdL8jQAXQXkW5uAtjRTyE5iAYZsPDvwhq7ZWhaINkItZMoMEgWRDIrBBEiQjbAIk
zgWeQUUsKGO7WxD8WLWIqkc1I3DAwh4j03Evmlup8R0aAzGsd7sB0pw4rVy3bRecKS7i6ffJxjha
VJ0CvzI52NrTapj0aKNbpeDva26aVHrvZWF+JM704GrF7USA9yrGiYm5HqXPvTZ9JqDHtt5shfti
9Kg9DMuHWhjMcrX8LtK98QrXrLjCtNJ86yPFL6prbXps7NJ4bK12WymMig64fwNQAziIU/ywHJc3
UuYBCSyb5laDVXdr+sMB++j0NJQuXiKmpoe431XpiE1/iHkCs+IlQsBupSueSkqxdhmMivXex7v+
mI4jo+Ch6NduYuQrbJxi0ZlNzVOAcw/s27ZKay7zA0dd3pCvY9XuIrsnUFRmy1yOHBn4yiRzkDfU
JLhCr5647HDCm0vc9OlrPRfVljXqGdvzdBDutPD6YV6aoXqpp+6N1y2cloMvN3Zm2UwslpMXDNj3
ObChIS/HeDAWQVtesmq+mT0GeUYrKSQ0iGrMro9I186ASv23rGZc6NXWxZw5l3WONu+IVm0bKL+s
JWoY3fMFBO96Gsk5xFSboO6NlTMAxX3LtHxcl934lg9kX6SJGy5h3ceAoKHB9AbWxtI3Iez1gGli
SJ+JYNk052vSOTcmwgSH3BFYZUP4OnQP5mTvYKEQGfS9zVx+BkZE55HlXkZE2Z2bE96z5PDl6AET
Tlu7Sfv6NHgYdWelnoEtJOU9tfeuzfwtQ3kpCqDJrTWTe6AFrdOJbhuzENvwOkSDtcZ1dTvj3FwV
s0quR9XBGlvKvtrw0JbBxdeJ9kd1jtcGdb4uHdoKoouhJR+Fa+BUTowI21pdMHuqnC0BpyeGCjmW
VHaTNlwWxfwenaPSAYVcfZmT760VD6iu4hU5+4aNZp0J7jJGu9F9vQZLll6Mtih2ng02MudekTuf
Azd7cuXdEbgnPQyJJHzJa9mW4aMbIxClYnopLP8UtTYdGNmQ7CPonIHczcTFDCVH5RprSBDKrZv0
xc5OUA397tmz8h1TL5PQaCVXgaWtBhFH0Lw75p6VzZsxS7YTx90qmJ/1UD8RGYSVmoR3SQUhpNrq
jc9bLo9PsaU9dJn1isqtL20GinGRWvjJf6RThA+RiklwmtgfLmzJRf6kl1jSmP/GC89lGmAxbILQ
V03+Tw9tRzTBqonzF9/ql7y5zI6xUzYcS1nsNd02gTmyRHcg5+tAUaX1nn4gVFP6dxwSKqPsDuNE
BapX7yjXEJrRLUfB39yV4dpziy9Db5/iLDjavgSk5xnBHSQ6G9LWwo6yL20yku0Qmj9Df3ifjCtv
Eyj1FXScaaxWuifqYy55Q8eeuSOLuBzsQV+w9sxLo0BgLMUyH7SfQxm9T8h/fQNuNeXrHjA7Kl0y
skingU7AjGh216oydxITaTOEizZKb9MwvtEz+STtfGfW7mdZlNymiTaVGORKKU6JEeBgzIqfvXca
y+5FgW07Mq0LrF2raurvZ51zfOAZX60sT+6IIlePoBJYFz8IOfB421y7LWR0A47uehDmUzTQaBTP
KP0t9R7CB0VQoXzM3aJiKXP8YQWnCONR2R5lI56GyriWJvMoy4NxKAtzYdc2yb62f4o00EWZa3IX
9x96DTFpdpCiFZqvrB4M+NdFXdxYTh3sAoPqphzopR10VzpKdpVnLRx7nxflLuT8lUt5TAfkEzN9
LFKZYgFbuKX9pA/FD224red035qYsUp7Yd133GWyMrybIuOFFT9DhKx4FUMUJ8ED2clJKG9l8Qbb
bD9QksmBETBtNWFObcB7zeS1VhjnjwGXu1b09VtnNzwkUIWwuC4st9hixcD/1A/3rM7vYRw9ehne
jzRujp7dy7XXjOLQ6Ojw9kdp8eZ7I2v1KdwfdZANJzHz3rOilkHEfhjAObfQHsnWqd+ip0F0nw73
2qU+ZNYy5Ew5ayPRdkja2nMUJgdX6bh+kMPAjNwnG6PDxff7K6Jk3/HMxiV2yVkjnR4SFyPOiI8q
IoGdrIA28dzJudwSnyd4hZEkHuZnngM0dZoLAm2Gio7lTkPxJ9wweYuE5Zbde0SSyDdidqqtaPHT
jSUZUA3zy0BideeYIyKEgR3FbbahnZYHxgkb4Sq3q8Hu1Gcbs54/Ykd8MPan8VQLlwxQjKvWeaeo
ox5iosUi62PiZ72/YGhJxV9FCrnC82IQ8GdGzv17ClcDM6I94jiebY8Bsxd8che/pxvineJZXM4D
4F5imJluxauqZr7GSEbdD4h3qaoBe1U06Y/BL37UPIdmTvyUa63GNx60xaM9R/0izXheTEf/YPJJ
K57oju7UdIt25j0nrHpFx8+q8Mx9l4SQTVVQofDtJzQ/bEZW/24yg+JMgNHoKH38CV+U3OxjsFjY
mg1vBSE9KnHAND01kZUUr92svdQek1ZZtReejPR8DzQMgmPKGm1L47Ydw3Wv38QBNWRlKn94rl6w
HuP0Gyy7XjBNojXaueJG89aOgX9JK0KOp1nFy7PQYMSHz7FT1puIFD4rbbvVuF4caAmKsIxBhEyy
8uxkrbP89tH+qRv5v3fd/u/c2///vZJzU/6vs2vLt//7H2/1rxilv17K+ay/Xcr/FeNRuOq+bRkW
DA9ybb9fys3fTMNSGCUTXjcTRper/N8u5eZvHnd4Ymuubuk6WJA/cymnBvAPl3JaNPBNkddSqCfx
T/AOalDc2UB5WxlJiDGnSYM1t1cf+kJMOQXHRQxvUX9L5PksMSI+66LujlOCobgf+OUUc8mEGk+D
MRrXzGDraWt6D4ykuIlbSeGJnN+5eXmvbcGSSxF5BmcHQGGmUIWugha2Cl9oKZAhwLJwJxXckJHa
fuqdYDm4ebWnn0A/9Gg1cjJxgfUBF6bJYy1rZhyTDUk/RqPtXThhERhkYu+LnFgGd1WisWFYvZSj
rWEMjXBodNjKgDy8erjkri7b5c6VwF91UYw3jVY7q6TU7Tut1t6MGlUcjvIZ/+xNaFEO++2JijDa
xLOoz2PjPliNnR25YIQ7c6jjVS8TxueBox8sTkdLh8T4dhJxcVMSY9rIpKLTnPPU0h2Ju5aBtxNM
jW4Ty0q4JxnHQTJocCgBeQ1sjDul8wVOsoZp1PlXLcqzk2f0Z3qxqhserYOee/NjU8IjHuaGqG/d
z4/81XIBDCGM4p2ZRTroNa251yOzwBJuGCtPuSiZRCRYeatlFQf1stJBKYUOVw4z4gmq8Fsp3zRe
tm5v0t+MUZbEsODiyopHPwGMlrdA6+Pbfoj7Qx8zbKwkjQH0JnnnoO3iA6P8k4iwFRM81n9CPG/z
8egbFN4SqgpPGk74pRwM4zjldccCGRePscGBMFIkjEahEmkDSFaFwieSgQOkqJCKDQnGraEwi/U3
cFGhFylw5kYMjFFLwTK2EkAjayE4Yrsej5HCN9ZwHENGpa+GQjsO/pXCFqpY1Ic4zahObbPlNMh8
N5jleFdXjJ/Nwh4/pCCDiIbyjqy6Qf8ID/03XFJhJn0FnJQKPWkpCCUhMe0UfoMpFaJyVLBKobCV
sQJYigb1ylZQS6HwlpoH6BIO2XBwJvGaKQhmBw0zUljMVgEyOZCtRN4znx8hOLFfD0acPo52/8pw
OX8x4GyqXq3/CSj/e8KryhoDt/1Xi/y6yT/rt+zjjyHl70/8ZZ1HxEUnVaw8kw3gd+mVgKSBJ1pA
xmPNZin/ezGrgCGsOExIsPDrVDjkr6u8/htLMUlixFwGFhZ9r+LPLPMmf8kviUlVbIbeCtDPFbqj
e6w2/P4vMZRMjqN0pW2sUkjtbV6eJBylyN7ZnnviBHRATdjWc+tzbrsiXGEsETPtJ8g9RjNvWpoD
HdnVa9fK76voB/7Rclf23qN0/LtfHlsCIIot/GshmvjH/eiv36nN98q9jJ/aUL//y3dqOtRIUgBh
rEakuFIrHwuzBF2StIeE4eBQELjys5ECwTDdzxExv0CfPvWm+2LudO+QYGNOHR4MnHSard+SAGLC
5B06zbVWhqHjTcTnwdKIJaV79aDEd62xd0jkTa7kMpYVzD45UdIl4EHym/Nxw4StoV89yltj4WbN
tmw6Sk6CS+3q23GcbnBS/6C9o95ks1BrvnnRd56RM42M+TadcBZ/GZL8l/HXv9TQ/Z5tUo8RjwuE
BTZ/h5eUr57tXx6jsrRtJs8j7uY+vNfV7psXZu1TWQbbQfE5AHCS3nDDva7YHToQj1TRPAawHnlt
bsMWzgc82ccU8EejCCCOCQtkAAoSgqtbxGBCKgFqsDCe+7Td0GD2AEgvCjbziyBv/iRmblFt95j4
/rzlhcW4rLAhvmaUYOD+zX4gDGNVsJZO6BW3YnLuRIFrOy2/AorQtkkDsTyb4NfxEgvIu6aXOArw
A5is5qeEEo20d8joVW28lk7rkOjTi3jNQJF29RYP0ZjEJfXpGfciaU3HOY1QIcyi8/aVrtOlUmnX
FMj+SHD+nDWGdq0SFP+UjQNLsYkOVGsVA34n3JRa+NL3fnp0uzo9EpYE0WPJmUC2XCYTL0OGcuND
nE7Zifh6RmxhZuScVyRP29DGIudMjwwZyUBSOtaV1uH733jy1lPttFvLDF+NQCQUTvncDIEGrxoj
mA/TMAY2ppGx447TGUgBrnPQq+nXD9//b6zC925GmJ+Js3hW+O4KBMnAZxY8kceN3VkeAPPgJksl
8i6XtyvQmoc+M+xnm00eS3T3EScEzmdnhDiWU8RE+8+svDSFKk5lDOzRueDfdZZ88VS5KvPVbKvT
t8rYL18LnEFQYnp7O4fk+qJc8GNoeP/rLFrN1KVlidHvC5ORqaeKXX3SAG4aId5F2K9BtVBLGFEE
m88BoQ+AaFeUPtUX+z2AcD37HAzTo5PKlQ83C9ILXKNy0pc+44O19Jp5mY9Ns60p83ADL1qT/TE3
sZ72m0HcuwRWFubEOU8Gpdjbc7/PBqbNcUsXqGbmdxjaMRH20wrHu3Y7ZOe8Hm5x47i7qbfuQVP/
1DQDV0VTcRbl8BkVNlmMmptXy/BioisDv260cbrm1Orh1wiBjBDxTO7N7X7wZYr1QMp4S8uD/aiZ
Y7QOjKHftgrIOGSJtwqtMlxRdfdgtcFG840f/uigqCc3oLH2A8y0fpb5KkvHtc4xaIiHO5bFCy/W
fEUtITyJ7o3R+y4ln+OenDh7qt0QB4Swd51Xr/VmviPo6zPzgC0NiubgF7Oq+EJBEC6lddMiGaZD
wdQJvvmxFM4uGLmLt96ODHGe9o+u0S88kX2kTn8Xcha1yunOduyXTsVyaqq1k5rwibD7Aa/TD7vg
OWzMVTuY6TqCxbfM+MYUlWJZ1Txgg0VRFQabCJ7dGIhLPY4GRX1WQAwld1f4Rjks9qg7Q7jWguQl
ltynHRcRWnTuS23kCAT7Dtt4WR2E/lq2KhgW9dc2L8AJFDkgse5gdPEOkug6mg3EVWEwPOvuBq9q
F7lnPKRYHpO4u9Jn8iwNz1mYmOE6WWIdTm61zlrEvtzWWvsuC7mhg3LRGukz0b89CIjzGJlUC6Wf
UyAZZLlLcyiPY1ShGhDkTeZpAnXKB9JKVhi++kZ667DiurCXkRDZZAYEb4NFyCcg6BbdqjTVo2lx
N9f9BS+RZRhlKObOLpl4itiplYRPbXjuhxbO2eghc4wch3d0a7K0aa15F4wYheoiO5dW9jqTE/NM
aYA+o3puguOqF9hCggmphXoiQnDAV33r0tEnwCCH8ZsWJ9soQhLE/RGxvrVeuFK/urx/15rkWQv7
sxv/oAHlHTFKAhSDrkWv0ovhBhuq60726L9og7xoWnQvGM6sXBfnfK9T1taeh2y6a+BRLXTa28cm
XjRS5aaM+N6hbEU6+Ydtp/mysv0jL9J9VSUb9oODKdLb2YRuW5abiYkCeQbCDawxLqY1bkh2CCwl
ew5RBBdV6lx638ahD6i0a88kFc+OjmW5CE+9kV3Cjbgllbeo8UdZnSZoGRnvkOt3TfaQBtXnYLlb
245u9dZHUWUE5Ab3c95sov4rGZwXZ55+lE724XfZTUBqnt7L+0jUK9+zsDfKD1ES1BDqhzBS61hE
1avmmRe/uGqmAqcOdwAy1mGQH91EPgO2fGmT7LmZeS8aM4lYmNvYSWisIlkci+m+roiOeVyjcFXz
WrcJIbXzBCIWXNjCbqLneAy3bof6VNgbxim3zYxCOFcp8AN8xb3HpLsFG6ElM0cvucEpu06i/AYe
4cIYvceoB4jYurRetme36CkHXEKRpeyyv8uy7Catp5eqFXf1zNs3LtF28yYCZsjBpprA9zGDGnlf
DfZLMhsXR7MuGKJPoRE36zqW2JvSe7ZycweAM+B41mP1mZFVuxeDWciizp2XtMBEySDrcxjcrccS
JO1yWs7NeMbyjq4GvOG5Hh22EJ13RJvmX6E53OG1ImF2jabmRZrvwoh4IUo4gAruVVaQLQaLhQYA
plPBdcIgMMxe8NSl+pIfBJgw5vX1LKie7WGtLFHgJZE+kW5T1NQDwA2b4CD8NiMOiwNHm3EFkZmC
0iR8xrldklMUhOLwYE12mB7gRr4YstIus+/fGLFprSwbpy37iRzdFdv0gw7XqqiHhRyN/jS2GT4z
I9GJTvvXSo9+il7PYTg2VHTOzgHTG+G4OGMYEDPTqs1FraGcGvjbZ1ktY9e/M8vqpQu88pgXACpp
GQqBklpU6YQ4SmH5vbSxT+15MzzkVALeVBYVWd//34kyXEZmkuGpLmAfdzmCQXAXi9Hdw+nEMm2S
BXXHgQ23OToOTd2yJWXqI5oHZbudzbfelRcVvBBC9NgbCfJlI1T6Ov+qBNO2zhj4Zp5NP/kaoZMt
pKmRSZDuUUPt8CdQ+hSsag99DcwRTIUN8qCnqq+1Fk0zYvgDREQUdMOxEPulO8VbGKmUHBC/7r1j
49dcK9xkMWggWDNLjvj4hkurD6dJtxjNtF1+oFg9WbvmyHlyVgtUKKNHFgh/rnvYoeGmoZKHnhvc
hk2C1yuXw8aLKez6Bje48zseskMUbwpKxYEN7BqseRtm+7AT8rzfzhUZ06nWmwOJlvtJw6CNNcFE
IM67lTfhSDRt7G0aE3a6fsU60vMvZbNGcscTbiNmh+gCbEXpGjgspVJhtjUElWN44tO5fAHTgd6S
DdRDhsz4hJ4uIRe+WBG2c7PdJ7bfMK0oaD3px7tSb8x1MGBe7V2ITRY9bLWfM/prV/WI2sWnT2sB
H61k4qp19xGM1iJbZm11bm1zm2r6bezh/Uqp3dO0fVxz/RjVrWacaBCa/VMJeoJ+gulZNsFn601v
359CsUg4YXhv3SE+sWksa3mHWw9LaueC2uz0VeF091BhTnFjX/SyptGQlQExxgmZV0OrKFu5hAqy
iKKCm5rVHAXVD4bZvpJXHTeNmPMls39vo3UjY/Q0PsjZXPlVdKhQt5ivQVa1T0aOVyVIv+rBuDU7
IHPmtCmbbEs7AOpcdChcwmwxOQHddjoeECY6USUpbbWxEjebpsqhu3WvUBP4dSFuD0OV87rWl8Qj
LSLFtv0zMbp7AmhE0H0eloS0eR5Ud0nv/UwguC7GHBxPGV2pUTrr87C1J7JMqYSW6DSwW6OcZOLM
EW+g504GuAbNW7eY3/yxOS559ZZbvaXWbU4/uggTtJEnJoWH0MYbpoRLr0n3krg8xiAh23Xi26dx
njfRZNxqSW8wB4VcmSTzPeyP+zF0Ts1QpMzzp7c57W/SNLgCVtjF6hYayPm2M9JtUIHYA2piAefY
kVCi+bcwoq00KLT4/iDQEY/GyOHNp8xqqeEROQtNveMqq10m5Ex3VAb36zJ3bvxMNkfDmKqFpco7
I1XjmU2RvWxbqj2RLqsTafxlYlHaZZJIJC7v3+XmtfcAWJgZfApddQZzRmtlcNMaCq084qV0xF3S
Oo8lLaMGbaONqh2NuIHkFAtR+ZxdOppJYxpKK5pKexpLNeHLladjwBYEDQStpp6qNzXoOfXqhm3T
8l4iGlB9LnqTeTMNVOg4mfmY05QqVGWq1oWCezc1qi165RhSrFrTsBqpqtVAla7+z4Tk89v6+ACc
5//8r7ePnGrPGEpP/LP946zD/JemxX3+/vZO28R//nl/085gnONYxGHoYDT00M/+rp65/m9oX1yX
YWt5lvmreqb/BmrcQT5zHRDnls745HfxDFMv2plvM2HRhftnpDOYZf+kndFh4fiYJx3HMcw/cu2c
2ssHd6KkLvTKaYe5/zF02pz4v6utewXw7RXKV35TfSdx7GcO2pKhwJHhD57+gpMFzQOCe7VDcst1
fqIZ+LsqM8rNyJsAO5Bprg3urhgFxk9XQYYLhRsmEHWs4Q/XCkTsjxstNhuYFNTLym7bDl20nHkD
4N9JQHhG9Gt5Ul/FCnkj8IHNpZVua1+/SWLkCatUteqy2vohb2YL2ncqJZEYkmkVh8pZo+U5Mzii
TVlyjqV4zsvMOJQWxVpZR8SHHu8eN0kyifbQT/chfcr4oLx4VagPucvxCEu0SCAqhbqdHYIQPozw
WqIOkzMRpbWfIllcmE5X28YJHsIQqLbmPLuiZ2cevebky+5qupSM+qBAVo3TkUoF/gHV9jnSeBxj
pyUgbRNtwfzkznwo64e4p2mjHubtMHq3ABAo4LXDm9qc8ludlsdl7LkdVjeouvwUcNuT+JoN1XOZ
E50LrZQkvIMShn8o90wKOMEA2C3Rs3LlCVzdXcOtoqrg/tkIoJbhgLTpq4fG9FHecv/L2oXaFCKj
kNZsGmBhZkZHuBtXZ6K0e5Yapjm2ebbaljwCJ52+3pr9mluTPGh5etIDv7ghfrXU8vwNEe++z6aO
zQzZUSU9w2z+jDlLrYUFiU5qzL5Dlr+psujjEPhf9KjOHvy23HH6+5ittn+M07Uk838FkbUp3mkO
rV/4Zu9SzD20FNkJd8XsC1wmClzE0ZuE6xG70WkU/bD38/zaRMU7lHrgKBE/cD0lCUnkYBM1wbwm
OjGeKUK6Vk1Mqmp+rzww68FQfxhRh1ZAD+lzNHYPDDyCqyvpapNKloqUQDUqcpySrBwlXhlKxpqa
+1bJWoPSt5T4NSvx6/cP3/8vVdJYqkSy8Vsvq5V01ikRrQuJYthBm1zrMniJ87ndjjO+dQoTsGug
xX3/mw2tDArfY27gmGxx8W8D8CNbyF7qzF5mJ3MSw4OVVkzGuHQEWTaTk+Xta3WgurnmpsdhCp5n
YqobUoTUgMRdddBr+udjOwErpYTGLGm9s85uM7D7XB1jXllKiISLiyaJz3fi3shtfvqWLJV4GSkZ
k27YeF19a5uBkjk9h5VAa1zIYyFwukalo0jqXCp2/pX8f+ydyXLcSLql36X3kGF0Bxbdi5gHRjA4
M7WBURSFeZ7x9PfzUGalUnWrbmXXotPaqsxKlpyDYATc/T/nfCdwPCJctg5tQU/x7n1MChCtj4LE
K8ToCH9ubdX5UquM53LgzhOAl/bgTJNUWAcKPB0oBLUWAqOOFJbaBtnMuTDDVwGx2gF3CL960sd9
hcE3U2TrTDGuPUW7zoaZ39eMk2UNCrtVTOyYxhvnMChStoVhdxUBz04VRXtMCDZD1XZDcV9MWBTL
6H6ahMSonOBR6Nyl6IYzyG9G+XogoDtPi5FD7hasNwRvxfK2TEX1Vnxvbe8yjkBn9G8Kxf8uAYHX
igg+KzZ4bEAJNwAb4TNJrVMGQrwDJV5KmOKFMCRTKDjjowlxfGxhj5smFPJZ8chzRSYXIMohnA1b
nYDg1gVfTtMBwSRFNEfNi4762Zy+mALeOTh5CggUA31CqbnxwaKH4NFbX8fSrAMZkUkNO50+34Vv
+96hjJjpiHHwjxjr+xedS9vW/YQRBxJ7NFunBBsBRlPuNw24diI5xUGqfwZrehoV072DDs1UCM67
VMT3qUULIUEsVm4LD74FDI9NJPyP1eNfEwF/NW2wgfjHVo/LW9O+zf/NPsbiy37bxzifUGOkaQOY
t+CSuuwkfutqcT9h5WBPYkGjY3Ni8aEfQMUWUg5Sn0A5NCxLFV397vZQmQydXQxeECpW/txmhhau
P2xmhKoTZZ+BesR+C1KvpzIaP0hHaD1A0IqWMgM/UtPC6GswcSo153VNLIiRzEAgumw4UGGUsOqe
BIJJ6xuDJiDL7QEA5Ht4mLvxlJtAO/pZvhGB1tcjoISL4ZG75WbXbCa7nFd2GFeUMO+LGh09KPAP
6/g97bk5W3FfY1gI9J1OaHindZV972BCwSs7FWe7ijCA8PkcuPUw8+/g2GIMTnAnaMyrhtjubzOm
Uhs9Cp4MbzQ3bNqqp7Id30Jc7V8zDjJxWL87cS8v1LlwdpPOJi4slnd/dGmJxslaJmRYTdFNL1bU
XwbAhl/toL3rXOhxdF7aW6hSYi2a+avpdOHmFaqcgOxfnIFd4bykm+lL0CSsxhE/cKDbZuxDuZ/H
luhaUTM2zxMgDHbGwN0lW8vGd+3mqQ7ZshlPUxnVqxhYJnDzi54RvQ7wJywTY+wuWU3piu6zm4B8
Qa8KDRpQITZYvFqO+jEQmYb8JgjLem0YyluN0TnDxP8Z2uS8Qo0oT2nasW8jZgxTUBmksTxqob0y
q7Q8lNmy18FRBc3w1U2Z2VJYUz0WTkulu4zMfZPhYGkSHm0siNkBXmVyCWkn6nLrvqxPxFnidyPR
p2USN8AyuFttOQ2D4RgbsYltf3wY67ux4YESTB2OVgGiGPSNU+g8Gj/43Mn2PZbDV8rQmhO305p9
kMzWhDi8i9tkr1avH9tW3tHB7jwDXfrQ8tC88WcmxI2r+6vY/kjjsFtTjPBetAJD3bgHhWEBviPv
nVXeWuv0A43uH4VW7uJGZ8Hb5liElyBIbydFshI6jacD62qtrfo+zo+MA87z4N8GggLSPkpJGWOB
xRy0zXWqOiB4vBsjcCYCyhD2iWaOIASzoToW6BdVSXxW6/LX3CkvUyyDlQMbF7yFvQYGcQfIgUtV
PGE3Gl2xMsqIo3p5CGbS3l3jdCsv0mHnNWpApd3krcbp+rHqCduSy3rB+3xj2OnOtHmNaS55JQfO
9FOhy1szrdzbmBfmnJxiHbaFjkh7wxqRdPaF7Kq/KkJrWIYD5UV+f3FHjI9EktvEpNCO1A9bf1jG
dJf1d3Mq7pgVx5G7nHpYZ26lXwLQWLgF2geYd6rXfVwOMMnKEbjNHLrlqpPjo9bmB2kCMK2sm1QV
EWi+PM8tG36JJAvRAX1xbLOVHYyXGN05yc+6gzeWhgCmzos5YsxY82NoVd/PBj/Gb5ybVpseTZMU
q6Ov+147uVZVL3IYUVMCRTOyQWjWCX8iyzv1HQ29ug5rraB+zUQ30PnjTQyatM9awOhdz+QatjB/
JBI3aYok3Acj++yEh1zhU4bjsjHq6WLA3wZWRpXdUG/6NnsUszxKP1052CIStmxyuPG5kyxS4kHj
9GD6e7szAo4e7S8BfMtWo2OYIZFet0yo9YCeW5N7Ayp35tjfOoWGycDtVVYEJIw5dTHamyrqX30v
HvCb50zuNTDOpNIXdT5dRtu4g+wxEzrutoF0d45tnSIP+GAHl5Ez0fgKffYhVeUJ2qQ9wsoa1h6U
GWd+mwzzo3PD25SBu6hniyffeIsH7b0Qw7NVz96mKwkszeNN1TYHvYKalqvUr+lUSyMdoIFMawGC
ZdMVRJ1IMe/GBuM17NFlGjfQSiKIKZ0+MBKP5lczdFtkf3sXcmvs5umjjdj5Rxrnl6zQd1b2kpE+
7svpWVrExGLQsFkC0WEgCNynO3Lm/MRktJmseWiCVD0u/a/pYJ1gt1cr1+XPH+p3uWk9xaJIFnYg
74bEOVWV+2aTp1DPt1r6X/qaHbDs+YsabvA5d3tu8AY9sSJDcssJEuefIeI0i5l1TnN4Lpgh/Ukx
hRVWPZ5r343WfgLQ2gKgaebpVuTNyojCrZUANB/Kp8gu2DL3VHRkOMTrfFcn4RevKrfqAY3JREib
QLfVPgR1enQ0VBmQt6HHhtDSXibbOPVf2Ghb27YJmMh7ub02er6xzzMF7I+qHDZXlY4Oamg9/HIN
EKmJtbyAqLTUnOgexZkeXf15bEPgBP1w01vGB01bt7UGGq1zt2MqH8Og3UP4cfDU5Rkpo6AALejA
Bq0bxSk0Hqxq8MAfqTZcztOki5Yl8+ntnJNUH5uB1TGCSKIaeIuSQ8Bzlr1TkvnWMty3c3prjRYG
ggxHJBy+qu2KdStqBZG0njswoVtzTE8jH5aiosck9j6m2g4WcdTibC5dlkjzm2WNbC2+xQmNXbGI
niRoFmHFT3MaNZsqrzGSJNWr6IJQDUz7TT81nwEnM1Eujk7SDqvMJiIyAjVe5A+yzsmKG9NSNJjx
6gCAkj4MT0FDVHsaME7bZbUp8gmzt+M9SgdbBxuPaJG6cboJ0Fp6McFbDnr0QGx769KqPmYfRz0I
oktQ39FXPHGd9KMNvcAJpjt8IoSz7eSLYQWcSRlbkOX2aGDi58QsSryUdXMJTOSVbOLZ0CiCaqcc
Acya2DO0WbxFF/CdhpI3y4gh7hbdznHa3cwhPI5JLEJ/fx9r66YcrfMUCZC2Bb8eaOpL4g3PXTY5
mMETUi1ApMrQeYss60CE8pik8r0qjHd6ipo1U3VG0d0jds5vYTnAqEP+WuaM+I0RrINQdorC0W7q
2nSICXALFHOagveRGUPrbTfF4SqohhEBuHXurv94Vc/9t4Eu1fqEAUii9NjbS5c2Tbge1zdlEQwP
mCkOtleHxCv5DNxYMVUARrK+ftBkgH3xPSL7fo7XX32+n/Yu/g3Ondf3kbUfDia91JyW+frrN8lM
c9dF6ELXzwhnW6wnp2jX1zdbA8JKrHnr66dev6hyoSlVZeJRDMj3wCSQHKQPq+X65vWrCLpuEkfz
b3uHZ0NU9u6mstL8KIxBMmwel05UjXd25neHbOy+cZYe767vsuBy7So7mrBThNP398VeNIIiZXzw
+/tGk/uFbLqE0kG+E66X8c4b7WTdj2GyHj2b1Jvk0FskY7ocdF5NBbtUsoXfbNUVSx/ocNeq/lgv
Yb4FxvomUt2yqaBl1qFuFiBucFcm5qNUTbSt6qT1VTttpHpqYcc3C6G16IlGOuL7bbmRoA9pY2He
CVVzm0rXBTdfvE+Bc9JimFaitLDv1KzqRjQvmo4gpMN4HgZNekgipGiOsAw1jG3ocYf0oqDazUEo
tkw4SHS2qwjHBosU1z0mhtfMqNwSp0wYmGxnBtbffqLj1Jb2Hs3PIizksxtkfavaYxZUqPH6TeyP
HkoGqcUA2uGIlYG9Bgu/9WKaRCh8M74hcPgNe9oXXxkIGn/bthGmbZSDhgY53WcwWGR7ppz9QscN
tBADfILMI7tTtbm5r/BMWwR2VswdDlhhkuNOhtGtQ7KbEQSGmzhy/EXsOPfUxYCjqoMUjnRxMTnG
12DZvPmt62BARt3S0ONnB96skTifAb68kBui5yLBwoLczR3jodY7FEYv3VtB+TIJvD6i67aZsD4m
04LHz1GAZa/b5TyAMc9o65PTW1+CDuN0BpKov4ciMVIDp/5JolvKBGyBsVkfiASZLSWvmui++RPw
e06OTA7j8kbGxZFUeb/syRiTT86QP7yrjRKCNzNDJxkBziX9t5r/zxL75JiwZXbHptgAvvEVgZH4
IWO0w4Cngub01rV5hxmNG9mTA0dN+YjrJj+AZ2JDU/d40XDuY0Mr8DhQWDKS0FuaU17euHmtYQRh
thulfGcZJcFNmzr6IvarpW9Lfzvo3ktmmEzRa1wgJeDk3G6KRxVit4fxm6mXxb70Y17rnXwyKvni
JiZPsbz90IOpfKQ7CogbHWFYeMS2hC5/14rg7ObRoxnD66eLbIIdggdnBFdxKYkuLIapo0Udo8qB
beMzNK5Vyk6DsXqycAI2B4Mx3RZsTMi8ktvx2ciLfJ8NJkjPMQHXM+B2oIcoZhyHBxWy2MZSn8Qp
gFeAh03+1MvpzAVsznXe/FKmcNjDxl5HyViu2U2JtZalCbCSmISF4jKDTV37gQY0SYrs2FbT124c
0jUMOGeNhX2bqvCgXWAViTKxMSLKZwxDyEWiGW+Vk12SdGq3unmfF02FpyGt1165kASkUK8BhBQJ
XNSxPGFeozOaX7Bnx7JupxhtGTWjKqlB6JqMdWqYsOa7bBIM7143Ue8rPfrKwY0/rmg3sTZ/6yZ9
2E4pDWoZ6fllFMxfAsHkq5Skc4PY26ad9+TngdyQAcwWKyPX7S1wJW49A5PrjkDFIuzTauMBU5ix
8i91rgqStklddxcFZ5KO+KBS0leN7F34xcz+Rzs8/ker+xNanfVPm7jOb2Xx9zqd+prf51sMyh3X
caRhuhTjMvr6fb4FKUSqUBLzqu+jr1/nW/on3bJY2/mfzjgHGc1g+PXbfItOeFuoggTdQcKDXvKn
GCOEpHDa/+B0VwMuj1iUK4XJa0HV1vxxwEXNiWP4XtqAEwAbRzL5keVhjRxlk/LjNEvWijvzU2wS
wu7cnew5QtqpX27SEpw5zM/wYKyAhFMgUr+GZG8OQNL1SwnE/ALOf++0iXtj9MRM4Z2FwPXz5ILV
2ceh1b9Ffj4snTDCFcsmbAWEEeh4MEQXMa91I8v3ScI84fqTeOW1F4bwvlfHHAhpTsWozBc7OqaA
NncvA/OrBfdsTBb4wxaMqvwjZP5zS3LqHMUZB9FgQmlCecP0x4mu4RDjNTrGBMv4PDZ6RklIEa9D
L7mBEqhH2d6SnCBFC0VAHudxOzG3eSflfAqML24+zMiR7Db1mRpbh/RqylwiT+LPY5U9DyZUiYLw
5FJ4ATuAkA0pW9kyDsiEJ7emHM7lqsZTCbLIpWBkLu7aErZXLh6QFHekWMXStV79sX7QIGUlXvcQ
MT+UjXXPuAJwd0rDs1Xmr1mV7Ma8v50zF+ivLAcejySEPLjLHjjKIp9C91DbqInpig4UG+ydWyzr
KfylL0q6dhtqAApYKZmnxcSp79Lpa++wt+/d/NZtoCPL4CwtgOydTqqrhljX1uWWPQvLZdVwZE7M
VYDvY9KrLQHbgy/dl6rNPjdx06yn0WN2xzKWtkcRFE/DUGVAsdkS6W1zAcuwjszkMiXkbc3Wf3fY
dmfsrhhtktCVCaFkBSJIIBTTPEKTGGf5eOZEqDEwXoeTSXptvMviaGVRML9ofHFqh4IsQ7oxJHAR
nyJ4Vie0pFo7qpFAY2j7pEr30uc4Uo0wFFvcvdZMd6NnbNI420nZ1lj1/VvNfYyz8ayzOi6LINtU
g37U80EugHusTc1YNtkAEdIne2dE+jt3gXUXO+GOoqcAJDVm6HpkUNNabNwy8Zjan+vSpPkr9b8l
hsP2BgU414lu1QnBJzNa9KALVmGOe8rqxd3140kNaN/RxDbDlrnQNFB5lpxug6DxD3E/rhs/vrhq
NEDEhuN8jjert4szetDnFtY26wGjhTKsFgBdoZ0J9zFt/Nu28G7ziJmoVcN0nl6mmIhVi461sNzC
YhkMH0o7PyZVex/lxjGKxKOmVUC7/UeN9qjVNK+nsv9IHYtSj29t5D9Egu1c35vHZDJeprbF5eXc
5GhMQ6az8fK2Q8J+uzgFMQ6ZrL2VOjvCQi5DTucrnsQ33hCixZWdse6nvN7ipXmJzaG5zRAAVlPJ
iyyIcNcVPfZ5N7sHGg4teV4jxfnr0txNgcBybHDPqEKmjVU6MJKZxcUYasAdIvjFNT8yUaf7QIh3
yizu89i3lrXDC8Ea9K/aVPRbWbwMcz5sMCneVmF8gdzaLTA4Nlgqid8lDC7DuElXuBOOg6kDN0qc
b5QlUMZCvwU+vxZ/m/8UVP0tHmSlVzKZiJ07ShJIbE5dtHK5M7mtwdHeb2hJmHtG0fmelDdj3bmK
2YvgffCrHdBaprn+9CFktZqzrACgP7LFJw84oIptunh8ojYFipsZkjQo1CAscm4hp1MQm85vTsWP
N3DBb+DEASaxzkXIAWNIAXGQXVn6VY/HVqbHvOUq9JN3ySWttx3B7E7HHGg57d0kiG9i3ksXUjNA
AfnIwXR+Y5uQ4SaiFrn3m3TdzPiMXGMk3opomII2X2EJ3MLChGnC4ICqpXd3pKHWM/MdtqVwJZnF
bPImvdcqXquSIrh6Mqe1EQbjFvA8xfV1c4rmQexzy1naGh4Pg67uFVUvr420wrWsqcYoiv5myEN3
GZV1vKqQTx1R0lph7mm/zta9oiOOPqC+zl4CLXox6zrdeCnXvmVMto7TND+EPC1B44tlUWQPrhNk
6wxY1Cyc+XXIJw5xwSM7VsRxatCWWeyna49SrTTVMSCm1sdY1w9RMLxPs7lJQLYsqWD5QFL1Fwa9
Naa9KO3q0M4O02ofQozljitG6edUOw5DsB1snTiBpxF1kZ+J+BNm6Bg0tOa8IchZTfZHgJVS6j1T
NaP/Qi6WqABTiKAnfuBYwdNUc8fgSPI5CLKbxNoMDSSW0mK4DYCQYKr5VpowAYRFnKvyDZK6wKgs
ZwQm0JPhKpz7OK6MHZ2LvEdArJ3LzD/Ztv+UVM3dMBT0mmvtjS/6Z6tQXTRBtOTw0q4Kf5jZ2ddb
KppeKfvz3XZAotY3KWXGY0yK0wwZzdeCeh03GIMdR+9wkd7iYzLgF+jHyUiLhSZbxqRqJpTRcrOq
bOcl0ny8brJcCrxF5GRgXnGEZXDqLAIvgMhr0BTU1i+9PnUwkHLc0myWSQCzWSZ1e1dEXykAKzbB
GBb7HhMhuEXOtxWvSyNssEoiJuwTIEKLwAxcaLe8JOaYqGnWPY5qYicM1nATSm47HLxCf3fC9qbt
HaD5Cq6gvnCqx4/OSw+4UT9oEdEXltde4gxjgSjtftelBD2qcB/5tOlWc5+trB6nEB6lmzziBWxU
7rPBqGCdRkO1iNpXgVq20OzsVecuxwCGab0zcLif6oe5Gs5zQ7Zhcisc0DY47ZJG9utbYYMh0Ycz
mQJ5TAAe9kb7nLNr3KcGWWkyZQOH8fEhBoi/qmfSUOYZ9IG/o84hHN61HiCjr/f4lLWbaja+xCVr
oNHKs19WD2N31LpkOwtWfOWQYGGoL56HqNImziYIxufOMA5aaZxFaTAsTng99LlkbkCBc+75eIKR
JQI61LAQXJKQZgRGbEsK05lUBneNi/KXZ40OWHfaO0XwIMqndkTcB7q78DvKJto+OzTTxYdu1nWP
nUaKkp3Pdq7ZJrmW/FpmmLuVuz1z80tvuY+eVtLB0GAAit07xutMUPXaXshuoD4SplAv7gH4gv0y
5KNTMETpal7osD77BmAsqUVr48zah+uQyhO01iVyF/pgSaZceYna+jSYTA3ZKJ5m3OJLjM7M3+xd
JmW6ZEHcN3Wy02qGDUnKFspr2oPlp6dKiGFLEXQb5hvnCjq1zYqeKdRS24RcRNS5Q2hZBhOSsasx
OXaiJb1FPD+tzjmhVwLLyF2CSaMeLH1LZ7yQTXemihBUCbYvw3YuEnJnFuPD50DqAZcRFW6smSSA
OdbPeu88Z5af72zT7mhOhTs1uyHwEKJLMKxwg88avxLNnmwWGfAs7aHTjh5XwcuhKyfOaK2GpMTE
XT/bjhnv0ra9qVtvvulJFi04IfQ7fZJbpkbDfjD95ga0kDlb1U2tFzwMShWi9mBWHqQpz53WieuL
x7ipsU65Azn6vs7RWaK3ocafjGsxv6ud0l8bddSdaQAyt6VVe7D6pbnXMK3uNQGYpqCxvqv6hzga
mb2V1oVUQs56/tUMreLVj3Ext30ljlN31vqgPmkBGfnrf2G8G374r7zCFwOugTWBV8QuGaCxgpbJ
b6agj7Yxh6U1+uIrpSkZQZoe8m37peAeFUQQbiunMg6BZ0Tr2kHULrnTLTwq6ld5YZ+Z1bMlSfoL
+v/zCFqehB5XAFk3hWbF1Wwp7Gbm1oe9fGi9ojzNWffiIySeNQuHUcdLHUa6mT9xb3S3pACOwO4y
6BDmm5aG3aOn/jHdZHzQZVUA2Y/MF0R98sXrqqvSl7CUxTbvfhnnob9LdZZGgBZwZTpx63c6JqUq
rnaaGzRPlDqiFXnNl0zSNu+3qVh6VU0YIhEm5NXpoak4qthnL5mKEwkTisuyErKs5srlaGb4MSF3
oRd7/n3j7L1UGhtEWG0hM5O/ZMHJCO0tdXdNgu2Lpf8Owl35UFakBM3RejFcRnuRQWFS7c0v+Hn8
JgMaFpXrBHVtD8mMD2UpPLmREXvTaN3dCDADSxARvuubdmTD843blT3b0Zb4NTQ58OrbQY2MOzU8
pnEpWXtqoGyr0bJQQ+ZBjZuvbxZqLN2qYTTOjnH7+/towiTLoMbX1/eBwhrvUmbblhpyX98lmXtX
MWUowu4YhSPQbGpscHjnycLAld6Aku8f6OscHvqJBEqeT8nh+iYdAoS7ZiIN4DsAKal/LAI2oTXT
yqC+SlgdwHDhi/X1Teyiw61Ja+n1U69fZOLxoFnBGg7Xz+ikS3VDNHPe65rh4fo+Xw4rOGcAbdW7
yD8n6wnNf3P9JsFohrdytA7XD17fhQCEbxL7xfdHCb4q487CvYq7Cz3zpcedpiCzuclAeq2cdmso
AWTSyRxEjlcTqBWgHgd4C0owweDH806iLo9BQJUNskqAvjJ3j6WSW0IlvES+9Y4b7t3U3WNUOgd6
St46JdVgBrn3seSAZhueQ9Sc8SrrBEqvbJxzGzk3BcpPpCSgCS3IRhPCstvtGiUTdYjSnP1etaaF
2aakpEaJSiFwUwID01mzi1fcnYz9euIRbcGaawba2fOClo0+74pQrDolXdloWIQqKe8weYDWtB5M
aphwLSjRq0D9CpQMVgQIYp2SxjSqAxIllsEawldfwwAswgAvv+IndXyftIcxVSO3zehubNGhrSkp
Tl5FOdS57GFQUl2qRDtbyXcWOt6Inteh60kl8DlK6oMv+loq8Q/Sf7Nx0AMFumA/BU+4Tt2t/q4a
ETdG9s2ZbepilKAIsICFsRYfQomNhsEdx4lPrZIhJ1cJpQXHHSVRarBRAcW9OAmoeUvJmA27Ix9d
M83eM+0pH3h90tl+G6B+DqigGLZnijsQRkMlkY5opR6aqanEU8KXDzBbOLYrYbWeGKkoRBvaRj7u
aRzYe43H0YOwE7psgj7bodN66XTjadyQALs+R0678Z3oHlJuCXRLibxzAgqOUroJ1hh0WKTg1MxW
gUCSKXUk5biz140SjnMlIXdfmNKc6vaVoDOLHjqzjd6sVSl5xIe61NlEokcP0M9c9Ol89N+QSXcN
unXgzVCruFX05ZOphO2wirZVShM2ivespG8go7veiCC7oYpHSh430MnrnpHZhHLuKAldoKVTw/NW
ThDINbmtifItHYisfZuEK8yzmF5R5H2U+UBkt5Xno9SLk3pA8KuoYkDLl2j6uhmeY82tVjjOTt5X
X0n/rhOpUJNpr4CeD4sOh4Cj5gFp8qxFWAcEHgKJDG669UOsE7g0dhWRAZgrBYMM5T5wqnMMZNJQ
toQafwJhMthnyrKAXYmgJS6GQdkZGpHsupCxWlQN5YbRxlpnmxkoEwS3gwfUQbHCQ3Mo8En4BQD4
QlAzoBwUOCmgZN86V2sFHosWr0XVOR9Wbb6Fip8akNUXsGGVOWPApUHvxCvwLwotlIHDZmyjCZYQ
nB1UsuiA+gyEZjwfyvwRKBtIiB8EnhkBQxwiVIjamx7PSIl3JFcmEmzd226W3yI/NJZRZWEUZ1uu
jCcxDpQGJ0ogYb5q/S8DUVrIEIfJ1B8ymI/KwNKOE6RP6wCooZfUn+Fz6fC75HRDoGItx1Q5anDE
JFO1EcwaSKaRh+twzSTKPkOCCbstowQqhNAusNjMQfQmtp2JpdpSFhyz2M84cnABUWGAR0cqsw4c
8nYx4t+pYbHpXQ7vDGePhqnJBwVVZsajH8sbDdbCwhvzfalMQRPuoByXkIVbqIn7G9c9WaGxpZX7
MuAp8pW5SCib0aQMR+r5Fo5Q3KLwlBOHUyC4Q4tHiXlhuSqUbanQy4MxEt8OYjohHRTsjB8j8TrR
cAVuD/eTghbhhWrYRyRCrmtV3INVSlmmyICybIOKw0tlBGqIgbkKVBKONPxWqVhpB9CxjxFOrCnB
lZZB0YXCHkzebTc8jfi2gMUe4G+tdeXnwtdVjOJligZ9ZYyPGb4vH/+XyWHTVYYwX/c7dgHAY/Os
PpR6vBtwjw39JcZLhkNkmeMtG5XJzMiyXRSCG8y4k/v40EplSMsZ8JiEUDlDYVVT3nL8LAsdF9uI
my1TtjZwBdsp5HhTjfzxNMcgS+XfJnjhOmWKqzDH4ZGrBD0ao7LNUQhzy05PqT9bEBk0npU7LZg/
/iPR/EsSDSgi21R0oH9sQmZNz74U9dv8B53mb1/4m0yD11gIgk+ATcVVp/ldpvE+Gabgo7b0MBQb
yqH8mw3Z+ASW3dB13TQsgQqN0/hvKo35CeCMohHpEpXGdcSfoxFJJcL8DrARRBVsFCEeoonD0/0u
4vzoQpZZVgWSJqpYY0beZhzl7VaqergGbFya9ts6w0Pvk0E4zDXPNSDp1HSDsOXGEmVHb/ao6Iia
cwCNDXhmdYAEP23hpykrpDjrNadvGG6RgrnVCus2K8CbUKg3WI/hLqncntyP84vfUxwdMwBFGHWN
X3rXv4RjRVFQER9HY3QeGo0K9FZwu57fm9IzsXi1yLZh29zqra6z0rM5QOT0DpNMg11FZHdBPgzY
J+TqCLfUq88qsLM0+Wb4dARhuy7vLCbua7IVI6yKQaxtDX28iniBSpgspwSKgte41p0/xix+w6Bt
c0O454pOjL4MTm4pu70btMZzbwXcSmVeHntXsFjX7m1X9tC6B4yWbX/S0JBOUzefWSfSowf74hLh
W6CVuDyhZKPv8L3ODhuGTA5yF9t0SGSlrp/1XAOXRkh/6YlSP+MvNk5G9rlUZaS2YOvgpkDPPNpI
Uzm7B2EV7zaNXohh8yMHSQJOE1XhuiejN7OJVIV88ForJcjIfXcTwrP9HCtRJpOfR7xhR6t1kDTU
P6LS6ZyavUJx5rXvH7j+1zwNnIhqH66+X53B5+YJPoiySlLmaPBWuBnG2wqm0Dw251DTHs0hy54j
N6tOrJDs7Psmfe7tqjriZFnBRrlr5yo7jqOdHv2aLP7MK2cZS37xyu6+eUH1hbS68eYDq8Hr5bV7
JuMByQ/Km8HQFW+WHZ2dZoif2qCy93HqGusqxjkSIYqs6jBNz2niESDTBndtBHl1KIsgXenWVL0O
zWs+UIVW1tgEg4AKvTraYKpuTgltmYxsjHgzjlmxijFGi+zeZI94w0D8KaBL9n6wNCydYb+s28QH
0VFiwDHltOw5e/ZInvjc8Ejkm0QysM08vdvUVdk8JBTE3Ro6GTGywNMsrMewt+LTmJIphHU6HvMh
d5gKVtPFi/YCaXUbjKV1tIfkOJGAwyutjTQIZauew/aafhuoKiN9eYlHM0kP9Nagu/h8/ScnEo+p
DuuRGFz/2MWTqDm2s/2KR1TTlksaZj2vSg/Xku3fZT0CYYVUNlbzZsYwu9Q7rrNnp8G259Qe6S7M
bFv8EhrAyqv1pJnyaY6S/lAlOAulT1SStoNb+uMeZOLkMFqsve3jARytqmensvVMca9LHPJGDtgJ
ckHqBEzR/ZfBMm4o+u2X7ZMncMDoCqTYK6RireCKCJHzE/omPru4OsHLgRCDTBIpKOMwE2DP4TTS
W7hwFLiR/jVvASXoiDMPmo7CO/KE34kR4OP/Z+vkD7Uq65+bVGhd+Y47U1UqlyLK28fi/+6T/vk3
+tfyPzgZXAOO6h9X3uvDura//LPvAq00aruv5KQ1mH26oxsgVnmeSJ2UDatrWuTBb58gYcFCbKOI
hcYVtfyS82Gx/+FC/aNL8c9/y79vp/n77/PPfofv25P91//9v74noczvj+unv9CfuxTSYWBLMPv6
C5N5wqbx46VwuVjfdxnClXzsr3UZ2OaQ1frZLPOnnxDmp+vTwIbIDOtGElL/40Ug3I5fhj5jTCu4
ajwVCvtrXYhfnw8/R/z/7JXQP9m6Y5BxwgHkWWxyMQ79+GzghcHek7AacXdC/dd03F/rQqiNr+H+
nBD8s9eBsiXsScAbdfoW+T3BF/x0IXhGYG6giskDgUlOEE7nX+5C/DenlD99IYxPns2WlcmPwXXl
aMFT7KdnhOSYYhB9dCRh3b/erZJFA6bq91fsv3GnND6Z4F/BWEjHUfcc8+dnBGuGLlkxbNdyXfEX
vBDf7xHW95v4v3ElzE+OKTlcckN0dU6p3k9LBjcJT8Io90yPJfb72fUv99pwbOvfvVlyk9DBFqp9
hFpAOY7/fCE4xDu2SYMaEV5DQPT9f3STeC+6HNP3/QciYf6jc1R8f0T/45Php2/ww17K+KRC1CwH
MF8cuMUMHH6+P1iSGcd1tfgzG4h/YbP1t80p45b063VbGn001+3P953W//gJv23X/v4b/LoNU3st
LtIfPk/Rdr5/5+/7MfX2//kDfOe6U/zhg7/tHK8/5tcv//X3+/uf/Ief9dsv9ds7dxGI6/r9v1i7
opWGYSj6K8E/cEXmi4LgGIJj4vbk27WGtZAtJaVi/Zt9wL6iP+bJmm5NF6Nw+7xxcnZvcnNy251k
9fGD2rG0tyfeXa1xUS8cfOA02k/xqfyd+VxYBWF1tlMgBv+Spxl65tkQvVXkXPR5RTWVPnGn7bjQ
eM8x6gv+u4XSv+IyU2Jphn2+VoNwmWNyRNuITOYP3wj6IORtXWQTt3M070M7gYp6w8V+ijtVMWOy
qtJq+94ctDcXHXuICC77Be0I8B2Qf5bjgkf+GMAMCx6Q6IK+Aim1jXAu77hnB5P6sy7FazihCTQc
lzus5pvDJ5kO6ZzRBFshFz16cQ0zMAtt9I7EioBDG6+COak4wmqNXIbLpP9GWzxhEaiR2JTyQnbB
7iVghPU6J9XsC4QnUA8StF+4CV4aqRRqQod0ZA+/kVucMXCK5cLb5JKYKXkxwnR6M5mMkGA7ghaP
Gt6DGy0+JNRfKdZls0dSlL+jX+N8aEeF8I7/rpA2OrXfkPCg2PvzC9BsFjhVksz9DwAAAP//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Por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400" b="0" i="0" u="none" strike="noStrike" baseline="0">
              <a:solidFill>
                <a:schemeClr val="bg1"/>
              </a:solidFill>
              <a:latin typeface="Calibri" panose="020F0502020204030204"/>
            </a:rPr>
            <a:t>Por Region</a:t>
          </a:r>
        </a:p>
      </cx:txPr>
    </cx:title>
    <cx:plotArea>
      <cx:plotAreaRegion>
        <cx:series layoutId="regionMap" uniqueId="{7E89CC7F-41F0-405F-997B-1599367E3D50}">
          <cx:dataId val="0"/>
          <cx:layoutPr>
            <cx:geography viewedRegionType="dataOnly" cultureLanguage="es-ES" cultureRegion="EC" attribution="Con tecnología de Bing">
              <cx:geoCache provider="{E9337A44-BEBE-4D9F-B70C-5C5E7DAFC167}">
                <cx:binary>5HvZctw42uWrVPh66CKIhUBHV0c0SOYqpRZLsuUbRkqWwAUEuIDrO83FPMP/YvOlXHbZ6to6pv+J
qZgIZzqTTJAgvu2c80F/f5z+9qifju0PU6VN97fH6ac3mXP13378sXvMnqpj97bKH1vb2Wf39tFW
P9rn5/zx6cdP7XHMjfox8BH58TE7tu5pevOPv8PV1JM9s49Hl1tz1T+18/VT12vX/c65Xz31w6Pt
jTsNV3Cln94kj/3xk23f/PBkXO7mm7l++unNd79588OPr6/0L3f9QcPEXP8JxnroLSE8JIGPA58i
nzPy5gdtjfpyPuRvcchCnwtOcEi/3PlwrGD0n5jOy2SOnz61T133w8//fzPwu7l/czzvbPT50SN7
mmcSvTzYj98v7T/+/uoAPOqrI9+s/ut1+aNTMN0qN3HeuTZ/dOinN+v+OB+7L0vwefG/+82/u/jB
Wx9WlhGBKCdhGHL8avHFWw4/wARTn3IqMP9y88/r/8cT+vXl/zLuu8nD893+881vetz/kxa56Y3q
22PWH78szH/AKuhtIAhmWISUBkT4wWur8LfUDxHGhGPOWYjEl5t/tsqfm9SvW+bbsa+sc3N7+ItZ
5zJ/zHIDefHL+vwHjOO/RT71ERJCsJfgQRATrxIWBArjYB9KiAheW+dPTerXjfPN0Fe2uYw2fzHb
nB/N8SH/jxompIhQBlFzWn4uGBSLbw3DwXSYBdgnjL8uJC+z+a//+XvT+XWTfB34yiDn//yrBUui
f7ho7e+twL9Z2TFkKUEJ8jFhULw5e53GoLjgAOoOFTRAhBOo/J9hxc/F/Q8n9Osm+fIgryySnF38
xUJkWz0cH6C6fFmW//Ps5b8lALJYIITvCxxgFHwfIi9gC4zGAI+9AK5X9f7PzOjXjfLLyFdm2Z7L
v5hZALy0R/PpD83y3wgE/7kAEvzPuYWH3wKBQKeidsqffoBepc5QvEWUBCEWHAobIz77cvPPofqH
8/l1p/h52CuP+OfH27+YRyRd9dQe9ac/xub/jT4RZXn1YNvj8p/M4eitIIhxIhjCCEqqCP8lYYQB
Y4gKn4YM/QsU/XOT+nXv+HbsKxeJNtu/mItEAHde0ebvnunfZ240gEDlQM64jwImXkcsfytCwoUI
BER1gPirTB4d/+t//f6EfsMoP4/7bvI/vYn+78Od3w6lr3pDfHTH5EWo+IZq//7Zl6cG8eTV0O/0
ju+e/Usi3H766Y3wGYUU+Y0tT5f5DtR8y68+g53vBj4dOweiCNRhkEKQD0UYsjKAJPTmh/Hpyymw
qB8CBwkCICAYThnbugyG+W8FJhSYCaRxhH3BEUCqzvYvJxHAMeST00kSBEAv8Vel6NLqWVnzdWV+
/v6D6atLmxvX/fQGhUAy68+/O82YgSKAWUgZBWAHwBt8Dc4/Hq9Bjjr9/H9UKa5F4eMlXrDRZ7MN
yNlSFSZqgoDEOVnoZqBTJl1npls/JJ+yLlcXreoyySg791z7mBEtdgx5wVVY+MEVycmaBuMoe6+Z
YpZhu+dGOVk0CEvPzOmqn2x64GPnJU0Z3IjcU1cs5FHFyHRfNA4nrGFnadnRqO+X4SpwzXhFx5wn
OpufyeTCQymW/mompYiEGsbVy1fjpyq2la7iiWd0pwPabGleJ15X4TvP7mwrlvdZjuiunpCk2sPv
RUA3Xu7X77IsHK+6Mrtyacc3tb8gyaugThMquCdTHaKVo9vCiPR67kmWZGqZkpb1T9Uo0luTmT5h
POdneBiGfT2m7Wpss/wmnOo44GMoc523O+WN893giVwWKkjPfZdmu2HOJinYpKKC6uaAW89eNo1q
ZV6V/sVcm0pyOs5JP+J2BSsb3lSz7je+P3vRGKAHWhG99TjdzcuCzhcdHjKj9EVOiiVWZTnE84zK
i5djL5+0FH7ZydbX+RVnJdsXxltiU/Nx2xZtHpXYmn3Bh0LidsjftcOURp5Y2Lox+NLOzXzoeeft
VE4r2TbVdImyJZQYTf6aLLkUzdEt3kGJII0s+8A71X7QtdZxhoZmNxvMk7IUYdxkWh8yptO4Lvwe
loejpFMN2ZJuLG4Dkh8QKuxRDQWLVM1VNE7CbUXqL3LgATpy1TzUpH/OQ0/Ec8CCKEWuidycVfvJ
X6p9Rfyr0Im4DZdmn49U3xFTVuCyY3PeT0t1h6r81nT9oS7Sw+hIse7ajN7aptRJVYbeqrIx61Kw
SN2mu3ke1ygbvX3gqLd/+dQuwia08SdJTsdeToy65nu7WfrNtyLkd1H7aOu5zVX2s8T79es/zr/o
xi/C5C/HTyLxL99ubAX/fvcnv3mhUyL+eqVfBNBT6vuqhr5Kp5/V6N/Itb978k8nYo4E8M2vWvS/
JOJvtJTv8vDncV/ycPiWBxzU9UBgQegLX/qSh8VbFoBOFzIR8BD5AlLtz3nYfwtYCY4LgUDD4wCM
ADV9ScP+29BHIoSTILhi0F5BiviyEN9ZFIrQr+RhhvxXeZgQwADA2UQYkBBI2+n8N3l4aMM2zUfn
xxMJZKaz6kiq0ouqoR7P2OyJi4U9douHZGGW8UPv8xrChmUfe9Q8ZxQtR8/5+xKyiW2C+WNXiCni
I0vPEJrLXVkuXLYzWY2qULdFybfhWAV7vdR10uEi2PqFzrZ5KYzsaudS6QNajHHJXVTZ+aLv6XzT
zlMX09wUESpEtUUorFbD6PIjyyKoqC6mZmp2Ga7c2qCpijJkGonr5p3ysgGu1VY7C4XELGTvV8bI
0J3hmrKkmsQ9wYrJwrbDfuTBR49V1RqP9NzBLSN/RqO0U4M3KLBbbeo8Kthk9yQddwu7NHm/yLak
TcLy1eLUB12IVrqgF0lls1b6lVfIxtkwpkHjS57yQqKKX3Uzma86ouOZWCgHtqmi2Z8uS3gykYfS
SxsWtxXb9Gjx4PqjjTpRlrHX9wl4xBh1ebqmShWrclSNJHN7yQbSrQNWHJxdhKRY06T0p3gU46qv
sDrMQ9fJBjT8hM5VF6WhDq5qeh14A1qlWWrXnvL5h2wqzged23dz6dJDng4NPELFP8x5xWPf6Mus
0PuK2zwZrD/etnlvZT4a92kpsAyCwXtOoUAjnKX3FA2RbnsT4dzDe0cOfT5N7zLk+pvi9MY8cvQJ
rc6xLvfFHPB1lxX2tqedkksaVlEvaHMY5vE9ZXN9vjRh+M40bpA6G85q40xSFZwkpOxXYqigFo13
czFdQokLNpUlB47UEruunKRHh1IqP8wTNi9oN9IerWyWXRf5+FD54woFuNq3S3ZfBgglixrydZpW
5kyPpbftvSHdeMxDkW0KG9uZj2s1qvb8l08qa6fPx5b+0A8N23sFyiMM4OODLT5lYWuue+7jS6Pm
GC3B8M7adchbuy8E8bdcFHjrciT2Pu6D9YShMOB8hPLfGHulfK+PR788sjIwF5lFbWT8Zdx2ELM3
vZcvSRoW7YohKMJ4PjS+jdCCm7NxurDWurNxaMatz/l6bNthUyy1k15m/LO6GM5smxYbTe5UM5Ck
tBjHWenEKmNKQtfA2ysRQYXaeWR0cRMI77wufdmJ6RrzqoyrOseRLXkv06aym46Fd0Ho7vzFFjJs
XERDJbaKXkJ9QzJr3pOln+Q8t8WmJ1LTjq+KmsCRaSrWRd/ftlToPUY6sjxfoya9IFWlViFVw2ae
0luhIOdgGspu4GOstEKRGdvNUrJ3ZY3lIlzkuaKKCn6OaiRV2cadl0133dTdqWzeW5/PMS+MH2d1
/1S34yBDPQaJKxdfzqi3q4o3YoM0eZwY1jLISrJjaQqhx3Cf6Mpj4CR5uU+XPcBEpeXYObsbuV7k
mCEvGY2udjzLb1WRzRvP8CzqTZcIN4ltMVYsXtxIY65dlRjRd8lQe100h119mPB8y5fU7tjpzYkg
TnuW7zXy0bZY8Lnq2nFFaTtLnw+JX4/D+6Yy6R6pOYsC4NO7is6L9JxqLypLl3hapk7mgzjzGi9a
cMDOhr6xMmhScsDM0gOeHxCAtSnfjwZnq6HCtRQC3/iCFWsEGGMd5umVXWC5/TojG7gEXc3Oc3IO
DJI5Q+lZDVReNmE1boYA3xmn5GA1Pof55LJEZN75wuuSLoeoaVz4vsbTmIxjnp6JNIzUzqDW35Cg
nmXFguWQpmErNVLZeqpmcL+QRgv1M5n7/cGbw2jQ3hznzRBeouDKig7JUtHrRUN6nstDlRG8K0Zz
RspQxJOxgTSM7sqoR3hMOsKP+ewVUSr6JUpbyMkGg1OazrhoRi5hetw6lY4J29aF7Q6zB15IxXNh
umal8q5KMjq1MqvYCEtdJGkarCG9oFUzhnvVojszGhO5vGzk6Pp9R8j5IkyTKNS5lR3Ide6P0GJv
0yCiz7Tp9McFKOC6H+Zg5ZRR0vjBsm5q1d+O7dZi396ZO5WuZramOLtpvXYVmvdN0UMgdeWVN0xC
DpXaAtMBOD034XlBu7hOx1sPEt4l9MnXQ5jtC5vCKtZotyA6rsJ6Udtybq+I5mYn2nDT1H0j7od+
TuWiFId7Nd7KJ92wQ5N9L8zwQQQfWsquK2TKqJzKBQLFfiRT9eCH7UWQVrJyDZP1jG6nsXivg2rF
2KjiMLBJmc5mBVTTixArOomhEq0r3n0MQ8RXZTHBpKwnR0oaWft6ywoaW8aa1RzkvayQGsFdu1Sa
pzBfymT0PQC7fJqkarpWEuL6uFDa31A0AtBWy3wq8jFrTBRmodRmJmcB78574HZ7U/WyX9y8ccN9
5Xv7ivlXE24REM48nqucr2fc3LCp8g6dH+yLwWsPPRC8lUeGPrJL7lvp+9Whb+Y61nlfJ4RgLiF+
IQ93pLkMwTfLXNWRSw1QltmdQRG5mxdbR2NjgvUMXGRda6eSzrJBpqmoz2wjDp3G6b3rAiPLti/v
Tc8c5J00PyMuGyGPu/wc+WWznfvgamCNXsPUrkLUhRusShN1NmPR3CpwdkGymPXXKi2rpG+FXpmm
6nYvb2PYT1q+fCwVAwNP5n3t0SMg0uPgsVL6ZfbOKUBfs22t1OIM9eK8z/QZVuOGZejc5OwJ2WIr
fPKYduhdOgzJMNfb2RRjNPWLkiVTF1kbMa+zkuftWcG7u4BLf0UxvaDZcu4L986nZSrdUG0nz11M
dRvlJL0nRaElI5oky5Qe/NA20ZIxsirmCMBBJU3VfJisu5yD4Q7N4/PIO8nH9N7W9llTvaxTnjbv
AGZuiLFOiqWoz3uia+jjAK7/Wf/5DjN/S0O+ZSX/f7IgqDF+CALg79Ggr/3LX0jQL8O+sCABW3AE
pG3EMTS/oZv3VY3i6K0Pu3cIR0CSQP49yYy/sCAQKEFv4owRTqHJ9w0LQm9DCqQFGBLHICEBSfp3
SNBJavpFiqI0pNDWIj48LDArzAV0tb6lQPNY4UL1JYpdSQ+6SG9uSu21cRaEXObosQvyy2/W6NdY
F5C7b+7IYEOM4BRUb05g8wwJTn20b+841HoCAaUNYzHZeE6TEvtb7KkNbbOYLmUk2LxFXbZVKN92
7bSlKov1fJfhVtoMIDmLcxoLPz9vgT4pNW/aurqqQnIRzu7gt/gig4RvMYo9m0mbH0PWJUWlo3F0
0cR84BVmlYH4YFAdu6WSxG/iRmcX4zJt2gyvBjOtpzxYUVKvkZBpnyeh6M/Kro0Rf6a6j2oDLz+I
NFNx07soANiXwexxqXcGqoPnlm3QPCgos1oHcVjkydjhCGkV//5aipOPfL+YsIAEGvbQQggC4Iev
GKxibR3kFWVx74iJOGnEuV+4YJGqYiXAsm4/CgXyyjSMUYAVgIo2cIdGde7Qjughz+Zb3wX1Fva/
tfe8XdEBoPkSLihpcM/PXt4mT9zmqf/U2qlMlBjotW8nfW2y9csX27nm0mW+1L3xd72hTx4SoO2E
od6opXjs3ZQfuq9vsD0nP6QBLc57daMr8/O5l8O//MpX5oK2XbD9/HOjzL46qU2FV3u7oSDpDvXB
KDWv56hxJHa9bs+mkbRn5VTUcZ3NLgKHJ3IZyr12eIpKQWXW11o2Y+vFFCCMxOJC+8FaW1dtGy9d
4iwD+WrW2U2tu4hm4KMK6T3rKxko20thOZLdVACPqkH+0t4DU+ypEHaDjfUSR8uLdNFFPB7EMJ/N
CK9NT1YhavacAdggRacjgodDBvxl0+IiKUL+1Gdptx6Rt24yDjRfMBBordpXAXnQJlTrhgkFDDZb
oqKn/jZtRCAt5lGfsscssLsUs0vQFXY+MjKn/rrAJ9Y4xEIX9x7U8QZQWRjWssHiJiA0WUBU1Uzf
k3yKnVMXrOiTRuFLn87PqdcnovXXNIcCE7DHcLZQ6Mo4a/z1MkCJghdOyc3k+MY26HrxySUs5GWK
gyh03mrq3oeYQFUPErXgPYCfxxAAF8771eTQpm4iwodVimxiCIpBm42Ntjteg9RZresB70Mi7kZC
r10a7DNGL4OW3QQ2uAlTf++NZL94BpRkdpMbdtlM+LqrMy27NMKMfEQaHiTH1zoLbkA9vlH1Y2nC
O7uMKyuypAdgSeb8wjPNuSmb847kF80SbiaF1qQvbhSJAtac66DMQV4cVksNXKcnuZW2DPZ0Wtag
J5/TIlyV3rBZArLXzXQ0HijkY5a0HO9zxI6t4WoX+MCyUfuJ+05do9EcKRDr9QJKbDxiJwBzh1q6
zNU7hBYfLIQunFr0eixdIZnB09oL8+kqLSeAFUzzKBR4iWYS3rFafWCebIBgdcuwwjWoDst4pDa8
VKVLaM1usB3iUmUXKuzhGcSGGnJdZ+FlsLQXwxQtpY5FhsnK6OY2rJPQxmX7tCzm6JSGcOnZZZ3V
u7J2V6Ng25NHWU72LZ16WS79RVH4uRyYBthUiiqpjS2ijpZ8sxTiow6wXadCzUk+zd0GkP/R1AsF
rO6tCO7cDoIwGas62LmeSi8c1MdejR/M7Mi+qSGMuWs8SUKk4txz92mZlhsgKOupGG6Bp5UXvaof
CtgXI8cTLFwAHwYnoBicICM9gcdqMMXZwoST3PDyvp6oASqnvXsFKNc7AVB3gqKIzSqZ2aLWxAfx
AYAqQFZS3hX1cEYpOBRvyjoykBJ4X7SXzqBxOyIoiVQsdTKcADECZIyXFjCyohBmwwk4lycI7QBL
hydQDXrEzfICs7ssdnmOzlKQvypP7PvhfjgBcwsIfThBdQyYvTqBdw4oPgQ0T048/gTv2Qnoly+Q
/wT+sxMNoCdCMJ2oAT+RBPuEXyjDiTwsJxpRnwhFCMyiAYYxnaiGfyIdGtgHyLF8ZYCPkBMxAeGs
gwsJL9In2uLhOskJLH4FjGYGZtMAw+kBnksMVQ0B97G6fsir9qNf2EX2tC0jj/PrNPiQAmsKgD11
Axp2Gk3eynOGr6EUpbJrshQ0sfTag/6MzNuUrbsRNAAVDLJv512opiZSgyIS4iQHyL7c52K5bYZB
x7Dz4twAA87TVaC9D6LtIBfbYSc0MH+6zNslhbzeQeFtfVLH48iP7eAdi7mKBwz+FuoLAxt2knxO
I4cHEgcVuapd/rF07BZa99eZIbLGaRZlhTqkWefiTkQBL2kEXQy06rMrVnvXeAoN9GnaYkVbF5VN
1Zz1buiTas5olM8C/KjM1KZ2oBzWuer2ypFzkUE6BWrgb0YB5UgpWsjFd8NhajKQmPIOJFY00r1o
zc9vRd1n6w71adSPm1qRZrUsCQvZJMMaiErRcSN1CW5IyB3W+grjq8B2PK7y/BlndR11zaykgHCX
gwfuUTNxk6YwaKHJoCBgRGdATm6nZPCqvR3hiIMkSrIHzbshKjpQyeb6yCpIGSFMAqNOuqL94AkB
NDQrhcyWCkSnVK08n2yzSlmZTrOIOlg3mGERQf+rjng6c2iC0Wy1EP+9Jbrbln2eyUpD+C2Bf45z
XcY2R9eN9p+LAUQYL18JQ25rFVx1g2ejNm8KyDe4kGm3XBDFyjgg4xH7LF2NBXuX9aXaU6eUHP0g
TLTXuU3aB/Cq2Y6POlj3db93PlShGrBBBOkV9KHJ07s84+uFKVBJGnM1sdHGQT7zpAUlEiBoCAIm
XDZxZg3tOhNnJlBr7DoJ7cISKj6otKzTYzyY9FF4xcPL8mtE/Kj2ht08eRde2s57ypsTDPRp0rtk
6CkDsX9OqsWmO9/tSGANIK0+IkW1rCZVxW0/VLvF7jvX4a3V6rwbCrqybeEOWdcGq+Lkmva87Hix
tTSQTV9Mq9bmqaSqaXcUiitJl4010PaDc2Nsi0cfeXbVabqi/dTIKVNnoqs+Lks6RH5VZyuXqbum
mIZoKAmI8ahnsT8390sAmg5KwwSPnjmjg46mcUy3TQ/dZ3+y7dlAgxi3LibQgl7n2PJo6NtI9/UY
e2pKJo+dhZC6VmwOQZjQQ1IPrI8qb750lOdJWoQPloxwWw78fJlhGCczzIk9DHmRybYiAPTb8dYn
el7TMkZK9Mns+iAucPMunNd9buZzPNXPufCXPWhVWlLwSjp17T61+VVXIX5oq0ePoPAQIUWzyMJF
k6kuh3VrUBNDwtlp5fyodHyU4eyXcQOkBwXErYcJjhetJxFVHXRiyB2pQRrX617XatN6q3HoeGQV
6PzwpxmXba53pLdr7HuX/ZTyuK7qC1SbeS0q/jBDV1wOLRer6V5zAbkCea0shyyLTRGC76J8w6wv
xVwD+cneZ+PMNxVOoUdtwyRtxnJlTagB4l7UlTdFmdehaJpA8au0Hwf9fHQeuhp9KM6jhyAqwD31
FDl+kjX8HqIwh6VFNR33TQSbTbMVgB9R9LHKlinCpRISd1mdvJhhSlvQAZGLfXgGmZX9tWmmfDNk
52GjdZRN2WU7L+pgTXrHUV/uZ9IfVOpFjE1oX+eAfGvf0LWrFsjGvV4PtH+v3NXgSu8wjhVg52DJ
19wDEQmZoFyBunpD+iZcj32w0nmYX1akATkbQ+PAMzd5ap6FEfaQWw8qb2fGyPdLmyBDr0QGMQV7
DFRr0h0j2dH3LZCgMc8BA847D5JrnGbVmVb2o5vJpvDCe1XXEnuMy2UkHaAPoSOvdEBDIbmxFpRX
WqnnzIEIyqbi2cOsA4Gpu1rsJzeBq1ZDykHrDW9YDhYZUPncNU0pM6j7DdcrC1Q7ogUs5iRUREdk
JR05pOqTMDzS4OHlHDMQcF1v1pDXl2GJlhQGWGhNxRSzLUjoG5IhEJZKna/hr0/eWayMJF7L49wl
YiFzBA3NXGLgX6oSY9QXfiJqf4g486ysfBoPTQ1YXlVQv0QfsxJ96oxko1g2PBXr1IRdsiyqBVGZ
PdgQspHy2ac+SDd+Ds5Yj33S9321cQ01cbWI+6ysSgBTMD7LZlmrvErCyTPRMrV7P62pXLJq14Wa
vVsIFLTuXWn75QC9sCpBabY/bcU5QIuhBT2UOMBPud2EFc0jAX/DtVKQH6AHqSY5FuisSuEuEFAr
NOpOdmjqEti5cdH4QQmidQrUrIUpFtn74sQyFj3CqhTlDJnaC+PbsvK1VOMMdAVc98WHgy5p6/RY
d2CHALQ+qe072uNJ5jkfpDNx6uXPeQ+vltMIwM07oq49Ws/roDKJ64knZ8BQsm1pJ20F9regwJO6
yOJ0GnwJex8O5TS+z5dBS+zr56krn19MPFvIcLSCP38ZhwRBIwOaE9VHEP+LleNnmg9wa3EE/JhJ
leLzoVUfSgxpBrEUPC3djq3g0hTQwcDVIsvQgBYPtbue5xKUzNCPUNPtBjM/lI0XyEBkHbQKmjD2
WtcCgKTnKLU4hs0iZ06EVw6n6tyDLtZM0gPs4MnXlW6h6nhPuu7ftalrE2bHSpYVbJRpPHAn1gSF
LEKxClxhdsFg130yCCC5i6ZtYqi3ouIBdjZCUyQsQxhIHzkKPxb/m71za44U17b1L+IEN0nwCuQ9
nXZW2i7bL0S5XBYIJCRA3H79GdTae3V1V59eZ7/viA63q9x2YlJIc47xjdle020a4n5o2HapqELY
cv4ssjqvIBIv18HFExMXDKqEvMXojvL+Bjvg6jimSAE4damYyYk50fdpRpnY4wTQw4Y3xZJJSr5b
zt9l5Z9HE7vpFMHBWsTAUh1zhmNi6dALFswcIxTJx5+fqYLV/9Jc/lcS/a9E4j8QegxsBtS6/zcY
8t/xgT8EUdB2//qmP/TQ8FcAzwd7+V9UCDImARxZJINYBDaT/EKFrJA1gysOzdAHRB0hEfEHFRL8
H0iXq1bK0Azg367/P9FD2W9MCBQlYKGI7eFloDeAhPlVnoxsbPCPdrKuU1tdkH0vsJkWMXtTNzaE
j13gzOjFKRYmPxWiBeiwwPwQUPJp9V50KGDrBcbD0txU1w0JdvJbDwpvyMmW2+LdnJVfwKa3d1BY
LsXYvQzt8rSQdmdDenF0/CiCeuPH5QeXcgNv6ADy4yHMzcYbqhevjFMVtnUS5vRIhIL0NLJL4BRe
al3u7OyEZkGJuU60bBMbFykk5L0uybaO6Naz5Tta9Fs8hdfYohEa8iOItM3MX83svAxBQSGPoYfp
7ZWEAts1jd+WJj6XAw7DwmYhmrMkBNyX/LJM/kYU9gDB/1nH/MtdX0XjX0gcHzqe7IPGQeEaPXq9
c4jtMRb6LST5EX7Jo4i9JTXtG4uqAt17sPddYGohO461Nye19F+Hkqn/cFVrsun3q/JAaAJFQupj
TeH8elVYqlPLdOVkii17+LNEdCKJ6/jShva6hM1tWtiBKX5qevKF5uWucYoiORS8+KSdzbxCgqtB
++U35DHuxju3rpMBYAWcztsQdC+dHsCXOM/QHees6OZ+k7vd3p36rSfpMSjKIusW3aUjCt+8V4nj
RxfS93daYJ8effvQlV6NYnl4MBxGuHZ4NvX5NxnIBzMsz6qqrmO702JSu74qP5QtmsRpVcIHuqWG
n+iMQhQYzs1h9bnWwx0ojLtRwIgszU7CDBBtY5IqWB69maYilIBTo6SKvavX5yWcqogmKMYTULNJ
XmI7rniOcsWlW2ekCHn9eyf5uyUCX+Pv3o0IxDwMkDhY6d1f342lQN/uuoWTzccSXEtC+pImcwll
NHpa/JAmEE2CBCGeYxfmaQgXgC9vvOlTgU6zFLgybD9RImD9zexAlvw4Rc24K/pdpHG+o/c+jUv9
WckR1vjQv9a+uISlcbPYNxcwsmHiz6jW6s7geHQPhYdnwrYR6C8ucbRC1zrP7QVFH4TSRtAEAubF
OGWzmwd2mSq8U7FpjtK1IuNziJWAFTCN3jcCQiqiF5xkh6Yv32Ud7oYIP5u6KHbIlLR9c/OL8o7n
n2QiuxkFAbANuIW7CYb4rMukm2VaYo1ozz/Fm9fBA6jW9pO/qQqUQ0Sh9RG3OG4+YHWPmcQXZkpw
oGNLWjrXTfLCJnXoloeiY2nn22tL2WOM7Um2Iuv6cYQygwq4iIsJWuR0L2etIY1kyh3Nxsb5Rmrc
+aVVRRL0DSo6/I5YBueFDReBpnOQ4T4ap2f4uA+zGY95WX6spdeEajof4m0Z85vlzmZwuxd03Tff
bV4AyR4LZr8Yvh9ydesKczMWCFczkP0Et3cSb12ITmfoHsqFZeWw8/xUE+ed0XreFGNxaiR/8IRJ
lq4EchtsgVGkObcoj+RZ6T5IOkEfF/Bnnn/g7gClmFwKrIzRtcBL+p1D64dpDnez6tAgRBOUk6+q
3cZ6G3Vf3dIcVBHuOPsi5scx1/22d6LDZKPv87IqcwybZOB60IMgWeUtzgmXHLgSXmZKcu0C9shM
c1ZO8dmN3o9geAwpIWnB8bj75baAhpYUargFXhJE+uU/PEvrxvWH6wcPbt1uI6Q5wccj0bbai78+
SsZrJ1MWOOSUxnPsWSDZljkJnMiHgBRXm/dZxeRDnsPo6rzTzPuTonPq5t71n6/kb/f9Xy5k9bd+
2ffxmPfBEmHfd8PmgUk0LLJ5kDk/+bre/PNL/WaVrb8z6hEGvxW/P1mh/F9eaqIMVXCtnGyB1pXk
oXNsO2yB0lFAP0PQPNVGe/nxn180JOuu9Odb7a2YKTLNsOgAGq672i8vO3QWoJxY+MZ3aoOz+0ce
i3hL3HBrHbr35+joK/dSocfJfEeLZFDRXZ4/DNMMhbzW3akI3Tyt8iKAbEPDtMjrZev4DkviaYi2
tlyWNOTut4L304Z9NwHZwifysnIEPQOjCPTkfCaNdxfxKcSynEXqmHxnXeXufXAHgE/J/SSBD7KJ
v8NDXRK6sDgZPcBXNTa9OepZUgjvzhoDxhGY/lLXYUqB5E1RPl7LoeqgSRQohBqPYi9C98ruPF6Z
lA3jkvJxSQq3Xo5yrL46vsXJYqpXL1+aZI5DtANhMSYC3mlWiAj9bYXjktk7harLs0G7r327rwLx
2vUihjsCwU6PlO86sWxsMbVQMWSYUOHJrB7VsBHT5G4jcBxP+8ovho3SU7jvNAPvZ9Fs1eqlHUsI
HdXkXIphP1QxPY4D77PADPNzEI9HTnl31U3XXds6ItsQUwTShao3ZuWSuv6gtobq/LXgww6FpPcU
OX51cn15Rif3EYYJ2BX1ULrR9DA5EuqqJ7Ih5s1jM0X38RKARoISsRud+Qf3iuormeYmWxAXeIgc
dXW4h90k/Ohw0r7Xtb2rUKhteE6LbTTlc5bD9FgtTHPu5x6ynXRlMjlo6wIPzkRfTkHqlPx97qTY
cLTdWelTds/ghJ2sZnsQCu2J2zILh8gmIR3OeB+7vW7DLltcR2aGF3fYE+G8j1/pWMCll/WTy82N
Drk5NOOpa1Cmxu2qmcQlODILOQI1pns2k5f2rMeP9wHKQFNz9iH1w4OrLUkDRw3PgZ7kruTVsvn5
x0J3kAPnEvoPK+Y706p41ysCLkYQsQ+CWty77SjuI8HK+0ZkOZmqJBC2P/e+7J7cwQAZxrl+bEH0
3QfF8F0+wZ65RAoWngWZO0WCp1FdmEw6ZFd505J6aHvZDA2uMU0MBIhtJkbHwyI/lDDBZYGN6MtD
N+VjwmPNUOsK/MzqaCZTpaI37jZo5aWPzRfuR/el25+8ocEbB3mMOCTp3XxfE/5YBSCE5HzohEsS
oiq9JcpPBLIovYEuok2XdRoCuxmadFkiuYn9nQz5ydJ4Tvt1G+jb/mxiqMNaHHpnTDpJH+eyPk2+
voNZ+Lye3XI0CZ7XAy/zI8EN5O5GeC6AO/NE8BA0RZi0rLuWjb51xL9SJ36sg2vtkmtturvYLS4z
t3liSOwk3cI/HE2Obscgrslzs9Ctr1c/f/xYr9nhIxwq8hgJ1DEQKa1AnCl4oC3ZcSdeJfd3ynIs
qahJSSjpVnWQqXIK6B2IdDV0UDUcuinb4p2w8Y6W8y2voHQ1E35eWGBHdmGlkAHCZRsu7+AIM44K
hzn0ssSQhSFIfCfRyS1RWFUS1RGHHjA7+sMfyWEux4f8dYmDvSjDg4YD6ip40KQy4KaH1f9YZT+x
yE3FxzWV8rb+bKPG54m2b/ZjcudniJGX0iewlvkHyvQCK/EEOyKRY/MCyF7AXMevqZRGxdUATavP
OscaQ334HDTyvRv0y5CffN95nfH4U4PadC371zJGfQUFv9Vzn0ht7zgM+K60WUXr21I7R5SCm7ho
X+TQvFnPh/LWd1njNZ8tLx8mi6VVShe3RxbADJbNWA0Pmgww1ftX1++cfQ7yIxmN1+05KxQ2d6Dz
U5gnvIcfBuRvXNQbjSwE+/o+ClpIRwJ6W6Pod0NQONmO0LR1LqhELtNcsC1CQDpRiH4lrgifSYPn
hMtlp0I8bnasboH8bm0fHOJxOWseZVyzH0iEtVvlxQZQdHtdCi/IJh49hwh91XJWxwqyIUTEN6RC
8lTFxZcItW9A+SXOA47HIPJTL3AGyIMSApR1rnGOJAJMfLRgWS5doKLaT2MGi3h286u0AHdDSOFe
JHEKiRY2pIuSVyiog/iksuYJUvExiuXJmz3I9T2/1GM7HXUFI5CVukidMBabwoRtGg3jN6lg0aqq
TyNXvpcwp01whqgIC9D+r370/xssQsomhtzy767vt2DRf882+pN+9K9v+kM/AvqGjjxacSdCf9WP
wNN5LqaXMCiNAbJHf053IhEKcQiCzr+wuT8JSNCgkUICRgWBaQ1//k8EpL9mO8HAuhi2xTAVKgS/
91egztSqkWPLovVIfyCqlFhp7vMc+VCQowIdnMZDMkClWRbw+7/crb/rkX+r69cXj3yKj5jlEvp/
KadZWMDq8fHirQvah0S3LiLYDrC2jfwAKfaxoHLT67Y4qfnZa+bneCKppvbuny/E/01FA+UHui8K
0OJg9sE6mezXqheidF8MRkVZWAmdOotG1Kjb9HN0jsTX1QjTM5ofwLZ9qd+WTn72CCPNgd0VIbyZ
yceHHHtlW2HrNz0Obx+OXvkfJAXyW0uAq1whxJXOhKTg/+UqqTNXI7ZelhVyi+znxW10sQokD8tc
fwjpf3ix3Sl3hm8fBuiK2nA7TzAOfNWcDIvq1C57Qb+VjTEJGRY/pcA2InfRqS/G89ixKp3xh3ph
1QnGC0JUTnBHnemDe/O3uOCntnrRHAh9y4IkX5ysgq2QgipWyfSwEHFwOMtBGdOUwKmC8OLAMa2D
76xskOeoapqoae+p8n6xZEy8cBMFYtki3RFqF5B5T692VA9VpRD60OAyuGP2iBw9/vOb/TcxOqy2
GIGLNcwX/BZnbiRQKaSmo8zmBk5acJELvIbRa2/zxBHiRevSvMwNUByciPt/fnH6WweJ7soNI+Cy
kOhC+lec1AuixvcWhnzrIM+4zGxBMLjS8o2UNbD58QnI9s2loNdNRw9oAfm27P1PTwPAjuphPnB4
2V4fHYSh7qHHo+GInOxDmPs4qJ3Odw4dL6EieHGTuQ2iMsisQGjwWfKCJxHC0NJkKAs2uqz6/RD7
p9zpN8s3HQz9Rvf64PRetBd2vkdyuw3TaPb7DYpS5CqmErWS6GZISpHY+tH3yokVsndzfsZBufU0
d9HToKx0ahAbelIpp7B9q9ZNJgsAsV3C6xRVaEwmOCEsuPY+CsKcP4WheVSO4yCi8J8aWv9nn/zn
htal2EopivcA7exfH5quoz0vdJEDI+tfTCcBibIK6eh86zlLm5iaXPu+wA1uPpccT40qPo1LHlpm
xs28Oq+y9DYORGT4T9DkkAM70hHOjermXRlFX30mREJ0lWcEyOdG9sM3ucxPyM77KQj3LzWPiiR3
ik1nxGfP8OiNjfpoHW+Xy6BLKlK+411IdJgDlGsFXNFglWLxUpY0XxYho7QwcNcCeufF3WEI1LnU
A456dpBtvbHy2Yz3nSo/RgKvD+e/ZWwbFsNd1CDBETQPsadOTHnQ6aEG9xaCvRFZlCM+wqGYFXxb
+POzgo7dWu8qjZsO0klnnxwW293p4lrk/CgjcnEEPRgv3POyfq8r89IqaFfOxrfFkYWIa09b7SEV
+VO0tL0LmrHdOA30oThHSMH5dLrue1PXYCn5SS/is3T9fVGG+7wFRrjMzre1slzL43HQN63hTFbw
LHnIDlXevtBRrik5kzhNdaFSvSFZV21EDeQHfbxIrKuf9Dxc8xpyYTAPcTrlVQIIE01XAy61piN6
97mqzt0EMdZHOHSwX1vXKVO9AG2sCbQACp7GdbRKBhKC+NKY09B2mZ/XczoCrEuauX2Jw0ZvF9ym
qOEVgi3+A1vAM9gYEqubi6QBB5wtS3AkdQg1AfMvYTmbXe8t8w6d4juK9tNCapwyokJERSS1GyIz
imYpaxDlbyR54+Or1WEJwFOCmpjdDZLuQCG9CFFOBfoCt3quxFH67DYiyDquVgJ21BhhTOCNNsxg
SOsUsxrABNKjQE4KgxaWQ6hgKbejL3FrxHMLXysTrnvAYbNTES0BHSEbA2fjW2u3XlDFWzfPN+VS
Ik4GtSOKq3sy4E47sXOq0NwmSnl+UurHiK3mcVNqLACV+W1zD56m2gfgetEZTkOZ1T0UW68TIhNI
NlYhvplAwMoi6l/RllVpqPKbIDLeBoj1TnP1POXuYagQZx0a0m0l+TEEhiCyldpyhEFt+Dl0+TsC
AKC/a2ffDcuhr9oYr6aabc2hlCcgWbM8xC7u+LX3Xs8eQGG/vizmh4iQfKYaa4Sp/mUockg3/OBU
EH/nKW2lPMuBHPKxr46dNGldLWfXWJCONIcWbreBxpNUFd1LOBqxy4PDP58RP8+AP29ZHqERakMM
BaEeRr/8uRoJDJfEUBlnIpgyDbwsCse3MQBxS+RbVaizQRLZiboNL7OxwGbac/c/1mbIrv8uBdL1
tAowmCR0A7J+/RcpEAkRCb0vijLKW7CiYFSXZthGlQPYqtbeUz4ALZ98dK6didwnJ/fYNoYOt+HF
UD425sdke71XikNPmVj56FFHPagl3/38UyfxH1XSfmF9IS8NaLxHujK1PRjl7c8v5tRERyPlCH4E
347cPru1jz8/r4wBZYks+hYKWL7pAshsC2ua688PRa1DnE8udLD17+pB6t0UhWpTEkTEms4VyV3f
Ia+6pErX8yl0alSzgUQ/Fzi3fligMrojS1FwTrulRiuHAKP7uFSVlwJdVacee3Tqdi0/Q8YpMhdG
zymXG7eenPcib9Ezjv3Bz/3ySPxyvG9kjHpyqCyC+e1wzA0rr73EGgrbKjyMQDGzuXLZPvJzuwmm
1tljUEv7ypf7ZsAROeaW3c2ThsJiFpH6LUREFooX4kML7lTRZRCGVDbJtr81ZcuzOO6GXc7gHzQ2
OE/dC5GqRhCflmBHmwwzRpAsib6YGEFXO7OLglyIUSF1Dn5FYTxIidLPNpPc5vnoAwK3Hjs4QNXj
9asKJxCy/7w4FpPuQACbDh4jdY55DrtuqdvuEo5ed2kW9TrTkqAAcb+XXWv38BgQSlBlDw8rACnZ
TvcEhSTknBaqLmwiSFsWagzUTlfcs44QhAziDwBJnywGJjHPG6JQq9ioyXA2LhtZ+mkX9u3WxuBj
6sFrt2YZNxPPr8o08PoKRBKX/HHQ3YvETAH49PMWW+ijqVvES7znpe1uS4DEbrDM2xEo+85dom++
4ilj4bcS8PhW1NXRDhWEWutUSb20255feVgse+uIaCPgbddLeaMuhAGg2t+lmY4ThGi8t71ORFTC
/xNZw6hK8gAjDdxGoZlnA2IX7XgbPQwcmcsqpaohG28GSzgCZAm6m99hZoGkKWbcIB9ioJkEQe59
8ftIbSjSdjgLB5ysAGylYJBcKncrdfhAXKCqrbhHINDgEI/w8/zoG+a32MlxkKmOQIPDtxPOYzvS
OlWB2rRKAqRyEDdC9M9PK+0ASZoqyJTjN19Ohz4i34DGk7RyIa/H8LELW2O0C5OY1BAiLLj0iHPG
FU9LpwkAp9f3nbQAcL2RHhcgB+fA4EABjpQ1Lv3hj6JEzgjcNwonniED/ViNQKyteDVyTMdmxLfm
Q5jkMuIQjDHloMFd4sUHtJcvXh2HCUpnDIRRgAYYAADWgVCeTp7tT7YvX93I/7qM9mHqwRDpEOeh
g+kYGuEq/8leCHOPLTwBl3UPxqV3U6mbDNMdXoxos6mzHbgf0G2B5DdFhve8oMt+8ezRrxq11536
tpYBWLnpXDUwqU0WxuS+irifAfO+KW/CVBi5yy0gYaPdeI+QAuYPwfN0mTwOjscyZv1iZwv9tLTj
fSU50CoDfr1qKL8a1m45Hj50nH2Sc4mSX1CRYljEQz+IL22lgazJ8SVyW4S649VVd6EWWhzzM1xe
FCQb2fk6oZ8g6DVGKkBKMkumh+7ZI4hz+W5Ok5o2x7AFixtodnWVj9y4IGdhUeGZ8pOETbcPphnf
TZHr7TDBgdiXiTbubfGhvlIWfnfHEoMWRKgPVQkCng5VhUEi+XwEFf+VN6I5Wne5A+90wD7tpU7n
lDtFmjFxRwiGUKE/+rpFJEcZDjukxArz1NM4BZu+nobDEAIorXGW+yHSHV1Z3lWYZ51VVYVJPAGU
a4VZIe3q8oi+eO8m2yGOAqndEYgX1aamx64nDYBSi5lHCr0vSPT1b39+qemdV0MHcwiiKUwBbSGs
VLBgC9vgE9n94Fiik5njQKQYu7CzkEF2a67WIndiHPiOuYgQ2ZJA1yPcjKHUp7nwtwuyU2UznYbn
3JM10PLyngGn3ziT2pdN8CMurlAe0BbTpd/WFVokrVARwaHBsYARAmMN7S5EyRIFXyNaICr9M96F
4S370fiHML6v3Ibh3tdOhmAzhhrU0Dyj2UuDqDzBDgwh5fcg/fu8yXrHIlsWM3M2NsgwGuEWWm02
rAY9o4rCOcpWr84eeq1+jbm5QxAfRme6q9Z0288P8t+f/fxjyX6UNKbnn38djkKj4li/s1q61RNy
dkMZ6R0X3vdCje6xGkDPITN93zhinV1yP/ckvDoRkngUYv+m7ocfvVs8ujnBeIdOunQzSLc6mOpt
Qkv+mvsR2Y+LeJPN+A7Krr8AtfIwCGBCKpDXKPuJKTeKMosdPfSWxF14fJfXrkqbFaDrV6jO/8nX
Vb5o8Zbig1mhuyBaAAw0AVlFCpvmNDgPYPQwhOB7i/Ra5n2NR7pFQ0uB/Ubf3Wq88z2D+qtcinTi
/Q3HkNNi5AKBrsyCgzfoJrEABSWAwSLoBVYpGMK4xXlaYmUDtaDlplP5Ww3iEDOd0HgsC8IwHkqB
dcoZ8MfNuHKKNgPHDnIf9CJmI2zZyjPOI+pqV+HUnjGOAq5E2W5gXt7U8NkJKTOykpEQGC8mmhO7
MpPaia8tIEpnEEEWAatcSoMWt3QwqGdlLrstsqCHHBPYJtS8tIxBQ0i97SwWtNUeDFBmkliy6yoA
OQa5gtBxt+GIsV1zsVRnSO9BYGpcP851Zcf4jJxShiVfZiTGQDCu/avp+UlOy7OT03gzIYgC72qp
7jFjJomM9a9LBY+uRExGRKeYjg7yahgm1F6DmQBwj92nuoVm1Vq8SYCrqk1gokdr0CIWHpyRtvGu
cZNvXEvwYALbmFftbSTR41iilRtj8vjzr0mt9r5XZd1YIGrCDr6zpvoRLfJq8yLRT8JcbV3O02US
DMwIHr4u6uZtlSMVQhufbUvUVMeRRx+UIvsHx/EFFm+GAMGb35XANtptAAQV8p9K4gEI6mjCaxSE
TxXNb7LDhRtDLsKD47tgWFw69kdXDwSeRQ5FboZrkMKhhK82o76HHfw1h+LKXD092NDZCjbDhroH
kFw1TZdq2BWl90zNdBcqNiWCvoWOfRsIcK4mfGzAN2s3OngKYaB+0nG60ireEIB7ih7LtvkGxuNz
Rsoy0MGVatRpo6wulsjXGv3gRjnBrgojEFIMUwI8gbDxTB8Vk+chYodhYF+lYggQ1uCUYMTfB6oL
74MG4bigpc0DcGU3MRH5zkJi9zNwgW6obmWpX1b0itumPOzbsBu3AZ/9DfQWQ9h1Qc2ZBAMuhYXA
5StKrhGbcCjNl6DCGsGINpr0odcmnJXBN7+9BXB/eTQ6D46YP5Tp+lRZHwNGAphdBZi7drIZM0t7
IFYAxG/OPkYdQCDYNVX4OoT5s29A/cjcw6PKClhW8kyLDtOH3M5NZa6fA1d8DjUWbFjxp3UsXVn6
V6lnZ0PdKsQbsKBxnsE1QDi5xvwHdP+kDPFgh6LGrJJlkl/j3o3SQKDKjE14MWXjb3zO28vcobvW
HISwyy6scvhWwnY7OoN/JsFFMFRv3Hb5leORTg017XvczZn1QnovWfui1PQcdP19PpQkQfDvs9Sw
FAPtPbciwmGCrKw74pfLi3inQ+9C5h49SxTJe44nz4P5h0ExfOfBIsoRC3seVX8HgB9ybyGrlHuB
2jWxB4eR5Buf0BfWiE8dsNOc+3Um/GDYA6PCAKupR9Iovsw1dJIeT5YQw4Pl4oaCF3tCgRI9PNZB
nBLgTSMhY1pL9oKEzlHVK4eRo7aFtR8gUQKajfiqO7lz4Oxj2u7baI1A9yiQqCeO1hdDaufiyzwi
uIIm5aOZDrEAMrVIxrcDazESUZbOduFZVVffljI+h92Ci5dnxF9oMuVor9zarAfjtF1X11hCbYvm
Tm9NwV+EeFx6doCAt6t78dKirE0GPMGrt4CcyePgzps8YIe2Lz8sEfd540ExQJoJQHiw5j+7wuU7
6bLqIY4wsizOYkJeNdE6Qx4L+ggWVyTeXZQqOBwPHmzvlufPHrdrDg101Yrj2haLDZXawxJNd0MP
yDWEAtNYb9jO+XSwbbFrNMrhlthmTwoku1TQpGVTfWJWypAMqH6LeUaNx/KjLLwHKzPbgDppDdkN
AVISkZ+Ms/jIx3A/W3gFGMDzgYMRMzMReyti3CL0sJtFo7Rso0PTIL4jS7xHKHmSJkTJbDGNJi1H
jCMAR4ACuQ+ymmi7ddhLrn2eYo8MULXMjzn5YEP8PY6g0GEKYp1CZMQYGnNaDxunr08RAA8M7sI6
CdUt7PDcw4x9tBrroIxOJqyOXGCTJ7hpGm8+ki/djsbumfbLcwz+zm3yM+TYrPSGO8jEdYodEqGL
aXosTL2tsIwSyNJIUYfXulLn1SK3/WFEQJZGcudz8KJq3zf1Gw34h1fKrCccw9vaF54jRBhfO8Rz
IAhZFwRiMHjOvsBQtFWPRlrqhnkE60lz9GWJipWs68tBElr50Vn0aOsdRIjFjLwJyXGSAoH1k6EP
PjxRKWT9eGJZLjCYCS2NnreR4ferqxEMaN9NI24DEdtYMKzOdeQQRbOAsMYGeoRBJ4gsCW7yniH1
+vN9BfeROUtFjiXDAx9JPifNAPYorOj3PjhRDZh7ruxO5Cgu5wWHI8Ew6XAzlwMuqig/orF4miOJ
/glLHqHCYu2ikHDCzIoOhJ2F7p22BXysETRPMA3HpcPhs7oGGHfAEklIFjgS3pF6hTGBuVAMvano
AFVFfZNUM1xCIyQEYX+9Z1y8x1VzNp3ZFM0M4z/AC/YYEZEEChYaAMO3Wepbq9uXQRePDapiVczP
OebILMK9gLOwbftQFB7UGtDeA3buRNdFmpcAg6grLs5y3wv97EB3SOfy3RvhiCgP64P7U9IFZ/xv
JBCQN4/BAoUTgDlsO8jMbetdKanOFBCtJBIrTaAXYwdEc47/l70zWa7bWLPuE8GBJtFNT9/zsBNJ
TRCkKAGJHokeT18LlF2WdK+vf0cN/hrUhGFalE0eHmR+zd5rlw0/fMNAo/G1Q+xZu8EL46Xe9Luq
CHe5N+F4tLvFqCA7mN2jUQyvs861EvFb5D/amh8sIpMFYuPrn5wxhXgqO2xuPdMUTnD7q0AgZpXF
1Rbt2U1Zr5YMYMEc3BTCfWaJzLce8iTkxg4Ba4ILNXrHcXT+uDC1vq4oHeRar5jEmqldrFyVffIr
Klqu9a0X8h4WmNzQX6hHx81uyyixGE6nJ10yCk2Fg+j3OWTflcXTTXSgWFjz0nEe+agXEpv9gnaA
aHc/FcU1KaJ+hdduGxX901ACgvRnXZdfJ2uKrTdn9J46nO+MbUsMr5E7m52hDDY2Ywmtadaqtp8K
cG+LyEXhb4bx+yiqehlF8qBN4b338VSlqsHflD4HtTy1Kj274yab2nFb6GhrZs8BmRNL26g3LuCK
aggg/lnjs9KAcrXTxPuPCdVQZjl8lZNtaNnWrnkN8uqmyxoUwoX/1eU0aawEW2C7moDArtOqb1dp
JV/Lwdu3DIUXDKoSrhYfd2ViMl3K0T8mnrOc2MUuI+aBZscNkpfX3NCGjVdWwH8NztBpwp3JrZSZ
MsL16A9r1pzvsAv2vOzDOg/7p2SgSoVllSwqfJw37OJ4wredXlz7pPI3rN/X7Ofvqs4HphDgo7Mp
V1PuUOZfoG+9B+B926rV6iPtFLfsjZZyPXnl58FFu4MCaVuN/XH02oR9gZgWg2TQUOOf1yNxLmkm
KXkgXFlVwBkQZRSK6efKiQ724K4dh7omzptsmcvik5EiRy8hNY4p+6a+ZV+LNxX58lSofYdsWvUc
Qn6vyZWhV/sP73Sdij29KY7XIm53wryWgqa+ZAeydLKJYoU+v+FOL9inpDCdV6ZX7LzEwKnGY58U
8lumJTd50r0yqNvmGkZ2J6ISTjLsHMYk1zJmCVQyeWIBsY10OczlUblJGqA75eNAi8zX4nkr42T9
bEuxCu2qXJR9/K31ka9Z7Jn9G/jbqy7rWEIb8W4AmoLuCY3WkK/apHsIh1OSH/uI81FRiuaTxUba
AyaYSHfpWt+gE+QdP1wuFw2ezM7pl3l0HfqK5QRzeNbFAacwKDfkfSUNHqQWzGze5EFxHjgHQnVq
XP9FWUCeC3HIE23jtu8YLbaRZx4yKV4UGOuifKrau9Rp9lE7a9bWFTwts1sZo3aTlfZrx7ERCH9t
TfJQtaDD2voF3FCIdt7Qj0UtL/Ryl9TAh9ovy6Y+d4WxQU8b08UhHIUesRADtreWsi66VjSZlZHs
0xT3JvQXc5bKF951AJ280LsYiDKuWM95CMfsaerocZhnXZAOr0KX11Sfmn3t5HdRgFzCCLn0zaD5
1pvD1nLwVaA/e6nc4KqJ6nnC+reMxHSyzkERvrtwCvNlytpRFe5FjAkESrT61sQ2PKzB+F2qMTkN
XnfWwPe0Ai2gRq0beBDDKRqjJL7Ln/3S2atOLXW8kW5t3Opjui764h4Lw12dnwd+G8a2jqKdDv+k
Cu191dvbYjDRtBfFovlieXihFMtwrq62Cd9DEKJZMG1rL4XTKus3Lo8QN7i2Dh1z17vOUxRw1Mxn
o/SK5/mpBIi5MqrXvsqvXImXeWGkodFGsbZAmfvqzpqRILi0z3Nz1Vbhexn4azmjwicbM0WbuFSG
kbMJo/ZcgQ004L+ATVrqjJ3A9a0UGxHUiWJnfnyvoB4H5Go9+33oSFQGhdutJW7UaqpX8+qiLIYV
En5AUiGI1/Co2fn9LEnxpHGZ5mkqL2AaaLRfH+pEbZ0P/nuENwy6xkoqdHQe86pcYOdp21UlvPLQ
JlxlBcLKUfc2ZX8o1DyORr8q4lcRVi/z3YgB/NIbYmvK9MScgUqAjXONw5pbajxl3MGOHn5xmiJZ
Bjmq8lTjwkvLr1xLeKQ7HCOaceNFxlyn81/TnZNmIDvW9Bue5WtuMoHX8W4vPUSt7K8fRZS56AXR
u6Jg3o/isztp5mXM3v04HvYTAlkm//6iLFnRyynftLk5wUGwt+6HrrYebAbz2rJNeZg/tnb/yGj5
P2Fr/wSx234t5riV+ldM9/9CAPd3hpyFT+CvhXI/R1DMoQJ//q0/lHIk3bHrZN/ps2z8UShHIo1w
8T84lmEJdxbR/Td4TjN/Mw1rjkEwwWbQzriI6P7Ab5sEGlpo6Ig1tHQdrPc/kcmRpPGv21C+Bd1B
HDZHNYhf0GXQyNzJ4DFfoUdlClgnwXpQtg8pRsKIclixmHR7tyBLLyVbjyddqPY4xmwvOwxJnYPD
knaYAYoxGNfUYE3aKPBDRpyfZVPCHSunN9pi76XJEQJ5W4NkzcllXNy22sFt4eA3NV295fbjQ8Go
f1dOPhyIPNqPnRMsezer9mCC9EPXjLflaDJy7oJxR384LLp6Yj1TIyukD2vuwpF5RF/G9j7P0IC0
FrO5JAyr52KwNbZQEeOglhk2kOYXj5H81bWGaOeWiNF1kQ/nWlPOKi50+05T2quhuILBGVxY1p1D
Sx+3HwPYiKmenIS6DLX7YNV2euzRYezMXslVV+KGMANHP1gJcFwH4ut2FDI/F2imNmUMjaSTlrZ0
B3CVReDtBCXqbWxZ8e0YGce+pKpxYHG9BDZTwsL5NkyGIpOg9a9alKUnz+gumhZXZ16tg55502Nd
gAXop1qeDdVNj/yvywUw4zCSOzON9GUqtfpej8yc/bNhrLx5ZUPZE7M3rJaVDNSy0olCAOzins2I
X1DFcHde0jI4b/em08Rs5SB+itzTllEBJgjG+mugdfK262V36CSdTVUC7gFf6F2CppUH5gYnEbHD
BByqfwE80mTD0TdUCkpJhieNtfuy7A38TJlqcafL/FEaVkf9DMm6bq1uBZQnXuW+FdwiuNNx307e
pUYuibfMiE8qcAH74TjddyHz8irnRUng2jRl5b1IrJ9YFNRwjCyjQFgy7oAAeS9Gk/rwyK9w0yCi
zR9kkj6ETZMux77Mdr1ZDHeqotc1c3t4LwWCx0Lpb5zhGwau4aHzkvFoJQy//SxPzqU5xEsLUfUN
ijTtFOZDvNKtpFgMflRdxMDxLKcQKAksoE9YklDXV8o4a542LsgR6Q/OKF5SrZveWx10vJFFL01c
iIWW1CuRdQwDBhIYcJ/1hkweB7t7oZPNno0oOmMe8f8PMPr/pob+fl6bGO/++pTf/xJi9+c5P/+9
P855chaIoHXou00kzD/l3fi/YZf32e4g+SUjeHbM/jdhlLgDx0IQTS4VyBCugN+Pef03gJKc8nPW
jcvp4P6TUx6R50+nvG17jFR9RJgOU/1/IwR2lJf17gjvIvSKcUc39Bg6Tca+1MXuOUPEuxknjhsz
pEQXx25SCWEuhXvkAqMJyimHST8RB34aRl2u8yVwRn9XpUaxGQB7QQszzbVhT+wAouGrO4PO8xl5
zgTpqGCgqxmG7g8bTZo1S3xIVWW7bfo2wqM7mmwaYjDCUYbKrtRXctYICbvmz6xkq3z9HEtWJFYx
ExrLauuH7Tq2SBxIypIZAqO8CoDHpAGMS0GFUjXHF1mKp6xIjUPBBC1LW2YiIAE7B/vPKBrAPvch
aLZ1Onpylc8fMhdDMTWkiJGghbqdHoIQQY3wGnrDEddloNmfojK/GTRVbWsneAhDwP6a8+SKzllo
g1ef/LK9mi68Ih/txKp2Wsb4qCUgaz9FGq+jdBo2SjazALEc3IkPhXqQHWk/qp+2/eDdsjGG5WWH
Z2WO2a0OMGYpPbddNYQWHPkpyI6I5TXtq6ciY9YYWgmrQwfq9oSrxTM3JuT2yG6Y1RUrT1AGtzVt
alUhlLa7cWMZDhqgrnqoTR/OZuZ/s3ahNoa064y36xp1pZmCG3RldWH3sA/UfCPZ5sVqGhq4jeN2
amt26z4dy4OWJSc98PMz86qllmWvlAH3XTq2DBKcE6QvOPjp9FWWYbMWFtLdUmOyEDJNGSuLTCCR
ITGKVPrgN8UO0sv7ZDXdo8T/yZL0iqZwk78BIVLPfLN3CZkECznY8ey8/Ia/ABx1lH0LWQkcbcs9
DaLr936WXesoh9hZoiaJ+IHVGMesboJNVAfTml5zuIwgoioc+7toeqvQ7iyDXr0bUUtvAtLoKRra
Bw7t4OqWqbsoA9FuIncqD8MstfXp9xyBx5GN9uzuu28mZiN9Fb61mYsqpBp//PDx7xK9NdAKD+1i
6IfAXissl4e2R+LWhvSudtDEV1UEzzKbmi0gAxbApnmodc08fPyTjbwT2fJjZng0E7Q92wC9xhYp
JE+qUaQncxT9g5VU3O5RuQzSFCN+y+NrtcQFMGVIjv0YPE3M9TeMXYkikm11ANDLBWXH6PBkpV3T
uPEuOvy/XmB6dYxpZeWtt4fNrZjLldZ4xCTgLcZYFqusYWIcmQO9mZ7DeXIaB2d11cg1skd9oeFd
b0WImreex0mMNm6qBBVxGdo+My8QbRQp6bYWX8cZUq8PDisCqPUSfL2y1OycMj6VPSdPCOLeDwDD
wryHo4sjdMbgaxFAfDmj8UELoHKwMiQbUPNxc80M/RHTJLhc9CJgf4EqGwt/Ju5nPf5cFubJUoHj
BwTSr+MlLJtDP9P6LXbTOHUZwc0k/yFhEwTZ34ucu4JFDSjBu3F03GsMg34Vt97SaftLZ1rMkvXQ
gag0LoYJDi/RAqQIzHkCljknC8wZA9reI3CAWik4FXMGQUkYgZpTCaY5nyCekwqMGU3VzukFGTEG
LXEG5ZxrUDgGht8562AwST0Y5vyD2YwDTnSeNczpCA4xCR/wBJ2J6tYjQoG0FSY5c6oCFYk86hdz
fDMdMheItCAEZc5hGC0SGQKiGSIiGhpIF2iMIWy6iVI3qGwmPNmBfyilSQE79MER53r3pPPSNqob
sWWQBiEn65xwtYIH4bypiYxghlEc3PlDb42Pw5wr0UKoX2Zz1oQ7p06MDfkTrFwc6KJkUjSwU4M5
peKfd6t/GfP0Uyv6P+lp//+1q1+KNm/UePc1lEX+Y3DfbMj46xJm/aV9fS/Ur3/hj9rF/o3Dw/bA
kBsm3vy5E/2dBuSbv+mQT03b+t3M9WeTCgDdwuUFAJ35DfxwXDt/tKjiN9pTDyMKYlSLZ9r9Rz3q
3Oz+4N3HFQQVXXdQfPizHoZUGv78B8Eu93BTelrtrzGo3qssd478FPb3D7D+crX48/M//7ic16/G
JLhuJFPgNDcdtK0wycZg6tZD4WvQHNt+6+NdZr9U+nvTj4q9rVhexykqFi1u3ZuawROpPG19H6qo
I1anK59Sj1GsxLb0iv//2qsEkyjJAW6E3ZSQubcxzV8yMjtWSpWc2bGXXbv5g2/y8Dpdhst3eGZt
5Oz0zlTszaNCrIq+3QaRWxx//3e1unSDSQVBeRNOTfT7Zy4A9EtGP39symL9/a+2gbtjCcPsyFXF
hY1zhN9zRAWIpeb7Zx9/EI1RcfGdwj2T8DbOX9p53t/4gD403H9qvPldzeJumyrYt+b306+Zirap
onayRgvRcO9hpEoe0UG0S6eK2k0esLJo+5iBmBg5FRC9Rl04bPj6eAdCfjyFZfOQ6QI5QzKIoxNE
wxopNShrHWIh1MWLCUJyrRmGvQgNhJLcdmQW2VWyY9nbrgtGe1xXnJF03t9bJM6Efx9TZv0sG59/
sjlAlp0h9AgT/8MvBIkIuiJmGscAasKK1VHJurYxJzulz36KvfpKmG6Ewnti+VGX6SZlLLDg+dCe
utjdOkVxDI0heWBu/LX2qAMJYsGVlUByIpmM4UKSFgwKM3/rOaG16P34ufeM5oGHcOv1Xnge21og
XAQiBHUf/172OVTDqmJYc8/iEjwOiJBNHVrflON1ix9Oi3/jaJxblB8fQXyUlmMQ0UobQ24mFd/P
jyD3OaKcXtNX9ZA62HCmw6BYuiisg6bj9jsHb9Far6PPTaXLbf/Z//iOi4ZCGTB027h0wn2w1V1H
3ENiKfaDiRA9Uqhjimy4N9pBLNDP6oam32v+JQ+7clW5HUp3ldT7AcH+0sXWhIhyvG9b6fwNlOQX
+xrJDo7DYUZ9QgiEN3/8+edz6x75NebH9RDjGveAdmSpYZ1Nq7jEVEJH8Eag+GuwQzoyRgzeT2pK
5KXvvOaUTs3nhLCboxt4d3YJtB1QryBFCSKvpk8cTyhesUe37LVzhxdCyPIp4bemzGg11SWcU1uO
K9dqswu20ne7f/ci3Ty4ZbUjtiy7Zi4aU59hWNynFsAfWDmoSt21TGxUgZNmryvRNSuvq6l6YerW
m2SqPKAydxrl0I3AKADtFC4ktisEBlFGuxBL94Rgg3rDxy1YdnHzwPsRfAPb96wpvwgkrvupaJ+j
yrCPnk54WCBvMoYdK9GX1Qt0268N0aL/+X3mzsSbH44Pfg9EDRr0qDTKggful/cZ5bTqXArMdRog
zWW/acg15p9k3cQM1cRXSj0bdUDXfyFNjXfM6wAbI6QteGnAXfFAjqtOs3T2G8BDvF7XVqZfJasA
NVHW5p9MbMFswwoK4wH4WtaOZy9lMwQRkl8fPePOrjJ1I6ZyV0wWC2+7AFgUIa4RNhdEE3pLtJHn
YcBCQ4AG3OtM4/EcM2ft2ezj26DYz0k+qzSj9s3hNV8L6K6YLTgMPx5uxEKLNLf6cyPGJ6+EO421
cKSruyA0AmPhRaQ/hMSLAW++0I1LyiWMEWDm2XXRGGh12x/x7BgWpbjydH7XKtEPdes8h2JSJ7+J
u43NoHYRjJN+otaO2fUNT9boIO7WWmPdama4sgwt/Wf2nvkZQq+sm6bN8IMsx1+P/l6GgJkLG1eh
dzMlec6lZ48gblN9g/bZxCzpRzfFxNIlpppHKz8FR4av3ap2s+JvD6zZNPzLO4mzyqSw8S0gS78+
0UXSD/UUELJYou+6xmjA93Wl6hsxVgMpXOi328n9ZmeadU2lTGjyTP0tGjLopJ1KyLpNYY9kVbcH
6L0okfvfNjKo+DL9ZZKeOrKOFRdDc9AKZekR11a57uM03Vdaeqx89Cnsx/2jW3nGIgOhBzC8C89D
s51wyh4ZldYwn7DwBfpbIoWitXSNleK8WapuadrKv/n4YKHkWPrz2yQqArIrpgajoenF2753/L3v
92Q5YLFEEt83217pat/b+i4sWwT3gxWeoi75EnsYSz4+C4dbJxDgSTUNl7Al9a00A2ujEHFD6Rju
0f82TLmXtRlc9UDncjOi+5Rt9rrQeqbwnaGTMxbC9xjtvdsapMpZuACWasTuY6FTI6xTuw+ZzUD3
AtVuNrZ7001fQm0YVzWBSjeytu4D+M6frM5yFm7KQzPq2bBLe7t5nuJ+oeU2+X9s9R8LGX6uLX2r
YZrfw13aFN7k308VfyVCBvm5GA9WyQq1EUN9o8pmWMIwLmgIu/yaspeWjpzalR8CxolHS50Mt+et
qYInkUE5n++nYgRhF3nJ7cinO1Elm7oimTk2XXvfcn50eGM2XLL6mmSPjnSndsBQYvk7vDXbylYI
nYPKesrvc1feeYClD6NdEAQwmi3Rg+1zEeIkydEkUnnBxC35XRu4FhdNkptXH1XFMuolkxO32yXM
RW4cY0G55t1kdphT64phKcZrGBj+2oiq6QymcNNak01omEq2Dm+b236YodHhKp4iDc+r85RZIifG
EGxukcEl6psAbEjbYSGZGs6UoEj2GjF2c2xFdMxDjkYt9inHYJ6RrWXt4DC3qrxxvPEwGIN9n5dY
BuKaciv3/DUDMQ3z/Kit/JidTRQxnA9QGhTh2F2AEIcbjyjklcrdZQ6k/KjXLDZSTz+ZhCavivlB
HIvs1lGGug2ECfz945Sv9azFvZK/iPn2ieNAO0Gy22mCSZpEc74f0kbecfPuHOUQT5Bp0X4qK3Mb
1iSKOAQ+wwupvoZKuLsOp9QhfSybnggh/A73UW4cNTeHQ7eptKJaf/8uMIXbluj2uPsraG+SmiZ2
qjvCurehN2cHIX94zM0Rp2nvEblXFuK46ka3fKnqYZWbSJW0roCFDnd/lbYjEox+EicjRuxdOYPz
+8UgkTPWvYloBS43iGGcVTrd8DZPDw0ZPkLeh2lcIZqNB4R2bn4TMLXr008Qss2INzuHOc9HLBDk
9BkmFV+qWwAAXI9G7Z+rIE532OcyKzGutm/isvVSDeu/VpyDmn2UV9xElQW/yffRelTGWtccQdGC
vb1BEbk2uwlhLToTQqZR57QYvZaa1nxJkqg/aWb0ucBkfiYh7jXJGsR6bjUuYsBFmykxx21VmcP3
s2kwBIQnlCjLtJj98DaXaY9WWiHPnjS3J8eKRLWYk/IhmsRNyUXCYLlztxKDLuia0Bk2H91Jl2fj
Kk70lB84ibf/ubjwfsZyzBcUuBLPJGmLHlKYvzJBqDfSySQ5AT8ODoQimaOZvBjj9Nw1hLy/J2lT
cgmM0iM3xDXqtIDjmOVZjXxhncsR1yITSZicttrDnJX3HZzydbgDBDZDve1bPUJYNLHI2Xw/LTuI
BrKuydsE77Qa2RGvcitFLxADh7JtsffSBpIabepyouS/DF67rCFQn0izIPUkKeyTlybroDZfsCFG
W6815dJxx2uHOPuTR8wK6CMKtI8Po4RK0LnH7uO7cUTEt4TUFPITBQU7zKIuDzN1UebtBQlCyTOH
ShuW6y4k9WiVET/I1czcrJ59RypOeUXm+mYIuj7YlNMYHUwZSgqiBv0OJIzUDtQ2d8R4jHJ6Ls9V
+6SRBhyHhr/qVNMhlejDhBPdBwZTN//OnzR5D4ev+pviQ8zd18/XPRMM07c/SIqYdn7pzgqG+il8
KCb6c+mLGoi3IIacxUchQtD12pbFhjCK/sGwePsTySyJFrDqbRcyfXMg8CGBETMhL2GwH4LQ7g+d
zxPpl4pw5Vp7C8whOsBlu6GRsG+CkOvYQ20VO+xyY2PqjkEk0o3TNnxVRSCi6hC26Ho4mwDi+qbW
Ww359hjDVHxJeQMeCR80GGwaq8DwHkyNjAUTi/TRN3smcqZ8jhX7mv/8CGCy/ul1AjlJb8waSrAT
Z6/k/trFMiPse0S3VMjCVxstbNXZjHcBzcXHK5XQvoJMq9H4tTaSZ6Nv9l3dvwkjHY618ZIYbnTJ
lTOcGAO/qEp+qs3YORgxJwcuah+SPmWDMW6YYOZEuIb7j/Kr0KPxmo/VfpjSAk0vC2HRxePVT1Ha
ejnpBtIls9eu3KNK2QelDWlF0DwPYTSkl3BIV6puvBWq8IfCkqRyQ7GRqCTOQBMmva62YG+nDQqr
pcpapK+ezSoceOFIEZfoVbQz6orQNOy220aA74ODkC+Hmse5GBsdn7eG5cVPv9RDSUzVlD9QOdq3
BExuAzubvdKU7960oXMpj+QYvLm45QfbQU8gncsYA0TIgqDeTGnNRaBDHMqHE4CSCEmzFZ7Rs0/U
uRd4gf3SSvts3dRgLkPXIUSI2eueWhB1U5oZ7LBD484q1HMz0d4MeJLwg7lrLUnV2soxRwG/S9co
kgLk/oZ+Zn244i7Ir7pf9N9nqX858Zi3mT88Ux/vFd4KJo2/ZZn+v/j1M5ljnhlY7ClzIjE1hw1h
5/6ZyKJwoTAeJVbWP9Q1MH0DUZdm9nRsieDPiuwzvtl2mZY9ZOv5yAp179JVCTimSp64142LIkgK
LXHW86BMMDCdGueHrlXsmGoLf6NhQV720r/pC7yfpzj8TLbu6DziMM59wUDnF/O/xHmuWaBlSA7g
8MIBY8ZvSYpzVVbtfkyQKWLAloZIXz5qczPBp2H3/ZvhhYQilAywhpzwC8I1PhuqGa+jRYR8HLWk
ansbXY3NnaxHbLEJyLMMEZ0dNhvkGNkmrXiDjIMPIFom4lKbSI6tjCgw6aGlVuKr5xTePYu1u15P
zx/2z1pLUWwmkbmOS2VcRntZj8/Z/NtOI2AqWOPsg8ALXraFdvmo1xEfEHI6zxpzvTh/NJwjuo8H
aZOV4TREMVX8ZMgZxmtgforQqG7bBIAAmQLHXEX6Mfrk2Y17gmNSrmoYFLl974zZDgN7hHpC+tsm
Tt2DK59KjhEAAcJBteInCxtz5AmEmL+Trd8lu8B3EUYA0GHgf0TrgVBvErhxEv8h6t2D4YfWY5B5
j//5eGPT/i/nG5emzRYaTjjBlt7HFO+HWTHAq2mypzZcC1Ms6pbLKsyrfdmQ+EwE87yqUYy0F/3I
JZ8nBnsYSz9ErfnuwQxho1XU4FCJITP1HvmFRI4bw6dQrn1B3RiaYtW1vsPOFJsl0BVnNfhzmc7T
gGPaYo0DJgEVqRFu+FHNhSP0Fatkd83v6us09vBwDLALQZrdEE+CZEWaJ8bxqDVHG0/mHAoSJGin
6v5iC5Tg3jgNyLEUKXuvZVYcZNP3yxq3xjqz892oLHvZR+2bppfbOFTFwcrlo8jWfXC1Y+EvDTPU
N+3IUszJb7vW3pUFI6JSel8Zf9hLUQui2uJgEXuPHmcK4GeuQENGL4kd1FtlrvQhNNYjPncmKC4v
n142ZE/x/u+1giUo72+cuS4QyKG94m0CMMNqa5NR52JZLF+tgKCkYbJLds6kDHJSh8hrbcz4SiDx
DAi7UpAFKz1+F7MU2pHhDgElBURKfq9nxew5C4UQOIZMnJI7SeTw1shRGbRjsyGyNdgUZmpCVgOe
3UhaTUloUsauFb15gbZqzs7qaHEqkAAyqzckFYFdr7mY5fxBTTxTWPGxmlMg2wS5jJbNzUetXpht
u7DSbiI0Y9Ea2ufEKZ/6oE6gZwzvBL8c0KxOoFXvXRcHKQ0nmRlauyl68xwzxVlMeWYtnTDYW2Nx
MHsMhxYHqAPNaC00XoLQiPcS7xZpKqzUOSoW0xDpWHli1nzDIzeE9dhUHSHGDEMXaOE/T8LNGQ6b
9SrcpZrn70bCoZdRqd0XQeOdFCLghTtRLXqpLWaVaECOZYhZZWKuaZg92XpYCDccCDgVOxD0wnH4
74H1wc5DW482HtztQjP4/QozbZY4YPaBVa0ds4wgCQ9wqnVWuN96rTeuqsne+sCSB9xcSvbeIgur
J0FPdEgn+1Oq4nYPWXKBNsE9x9EbR/64UqMFI0F7y72spvkwoRzoQjt6lXvqIotVDPCKZenyO2JM
e8DYeS5gh2wJxWNIXhlXB6UgL6yaiJrDuRyP3j4pDXBMgzzIsr8vNNmcPz7UowLtafkYVHnsu1lZ
YpC4lbR1v4c0sB0nrV0RIFVqQ71pWBot0oDUJllZa5YuAi/cPF4rTp1iSF96MOEq5iKqQmDY1O3e
qxpk0pk85o0wdxkStl2txWf0C69eA6qDITges1l0bffYqCryHnrtNdX4L0sW1vR1IX0dpVbYwV/o
bOceqX8wcSb1NgxVj2dSedHRorNIDdjL/FwMy6OVqPGmzuxn3Q3YQQht67oatFdcGi1ZaEvBfGCR
muRGGZm6eMgRlkPHgZPwPZuzHocMQCLwPL/Cxx0aZ56eeG0Bsx/TCVE5MYQy1QAfBShgEpyyw0RW
Pf9fRGyACJhPgwr7DBfpcy4ZkXHaG7IflqUFWiKMZ0BDOu/CB7GWVe1xi9TdKUhoMZl0L52xte/A
uGzwhRNfnvDupOhbQUlxl4E1oaUxSZ/REGYuzBGcKKuRY7aTScz4Vrtn9vOFHSWzH4VsxJ+iHZu5
NULsq97WOBN4Mvei/Nq0B70NmLHL0FjZcVJtkE1vo8iUq4Q0PKGX09nw8DYTq7vzGITSpiHtyW3K
4Ko+U7PTxiTaiz2FBZ7SQ0hBeOpMWiKUsSdUBAlugwTZ5byvAIV3aUpk5vUGj1P37nYYjlyvIUdy
CPAjjwswysWSX/E1tboaMhY9vG7Lm7SQzSWwQExxW82x7RWqoCG7ixRoO3Asippg77PEa/341peT
eSqFdgaF3WOFtfSdh3tVUTJak0tGdMqhXCgTjW4Ntbgal74phlPn01I2sXP5wPIUOcd7y7YRjWqG
mtO9pC7CckRpEvc7tXmUNbfhGB4CZAnnj8+weA03XoYg8jaSqDptMz7noMRx4qhoz/hxRH/J0V46
KfAZfqDJEf2t5kQ9TnYwGyZy9KQUtBfCXgUcW2vyINAZ5EW/jvzXpKu0G68khDbO7E9Dxs3TMqu4
CCPZxIxP28xkWpxL/ZrqKDl8o7ypBLCWWpuRd2RSAmGabr0S11th5fG6AWRRQpjLByI7dX1VEcty
S9pyWs4zaAIjLPUcpOjYmj6ctozb9FuStCaGgP7+47NJZXhP67baC0tWi5xV34z5xpcX4AJLJpPS
FC3PrYsoYjuNAPs/PgUSwlt3BF1nYkFeNEEJ88InZKIXZ0YSiJQzx8CuprQd7rl+0S8ZI55zk/dg
N7mvuBX19YCn+Wr4WOSQ2VAlinJaiSiuSBLbFwoValhMGJzamgFwfbHiTiH3DfWdjr+PyIBK3NlI
uBdGMxYXUUnk03y9L9Z6lAW3ICd5pyQ8VlodkdooupuMnnejy/DR8AdzAze0YmA2vEa4+t8zWPdx
pL7YcedeDVpBID/2JqbtOkbBQOBxzLioTLCbmU47Plmyu/YwyN5F2Ny2HqAn5UdiCwDGWTv19F/s
nceO5FqapN9l9iwcanIxi3Gt3SM8VMaGCJHJQ615SD79fIzb3TVd6BqgVgMMehN17y1khiKP+M3s
s2/D7uTmDQAU9yStuMCl4bBLpycbQoIPLOITUplHMpT50zTQmsXl5zuu84S8tJXt+IzE4LBcrr08
FUDomuE8llG9im1nYcvpJjJSkiHu3iVg8e6W1b6C74aPjZD6VguDg4austHkRAl4GzNtbohaQZur
1zpq7MpQ5pqK7vwdMNy0UjIoz9DecQySCJyvhQp3+n7UJI2lVVoeymzZC8gxYYNGl4LWdrKseirs
ll5CNzL2qL9ro0n4amP6gScYiSTpdaA+XW4+lvV5Cqz4S0/EuEzihlw7Phk2z5LE/NA4PPbBcB/q
h6HhC2Xqro5mAU0USoVdzJfUgJ5et/2KXfVtDSShMPLUOPDc+T45+Tevyd7MXhzb1n0YkQxe4KP8
1nJpnAKmaXAgRLCKrd8pt5V10VtfReucI/LYpNZNGFVEM7PKX2udOBB0JqxbA5TCa8XQF925aO8D
MQWoVs+xQfsky6fbByEoyKDcpCXYIbL58oCGkZSA/uo3iW39AMxI3EpgQzewW3u7TbyT3tPgSS5R
AsHKkxvpyWARFP0HNYOKsu+IfJpeMxIz4unWhiq6OdNaMNDeJ9TvErHhM3VN1t7wfgV+zd5etP4m
bXT+sC2mDcBw76Z4eBfJQKiZO6m94DkNjsyFLy2hg0sUZyuAqCMGRwyfkW+u2Kcg4PuNAMJu6u8D
82jusQVcaj85keYVUbY3XTLETsv01T1Ow3bkl/bFXn0O9U8vVwDiLX1ccvBfTzbbdCpY+5P4faiy
F2VwaClaCGdUiE8LX94Sn6WoBIpvAxAxXHUpV3UJ0bzqPECAU/HQlmTwcg4FY7qbtNahbfAtGOq7
RqKNIoJ7xOLBLfkx6RBzpnS0NmaZv9HnsBvy/jplHnAOt6SnkY8sRFSDzmWP+Sg9Qk6YWNMVrEKO
IoS+0G7kr74ogx0bHIQQ2AAZjaorLX1Ix+/eZsAOuf3qNQy23fDimoCTOsEwsSZZ2tYlDRZNxq7T
4BNNjFU4xn9GUW3LiUp013ut2uy9iZl/cvPlxaVjJ22PTlg8K1VlwGugo4m2uYHgWEdGchvZpBdG
G3zZrrakHXXBugaSae624wnnpYAkMh8RltSIA5IPFf9imWs5GgQ/hocsjlaUZ81d5M65VcVBpxFS
dzlsBdDmF1qGhbHWjqYdv+uyeRkQ3xeTl19y3/jE5/NLMQajemZVTFwqcqs+xQObsJbM5If6WDn8
XMKZqlj4S78fdtpEElV3z03NuNQf3d+Fj7pDoHi+1fzOSxZ2le8bG4hdq2uvXmt0Czq4w4VkysY6
qXMB1J6FFNx1CKRuCNDhVVU3x+lOLPIrd+7adHwwDKHX3RIz3dPM/CeV+onm3JPIU3ptzZizCVmL
0sbn5Ayv9EFuGlrdsU00aAko+nQXM933oX9sR7uCV1wOaxM4jGJMvFG5uDEqx0cZ+x8jMAw3s35l
Pey7Ps73I7eiQOlfynKNlSaAy5HB8HL3AffJzssCsdaiX7GVfMdF9JZ7dz8aCaMrDmGpT2zUAUvg
2smyscxflRA1L7X7NXZA81Virgi69BsWg2va6XfciYol3l7b4issIko8RPNSj8GC/X1J69Vb5rTB
0tC8FmqEcY6cCVdFx7w8b86ATrxlqyON8xOy/GCbugHYqe6xqGW5wjdrL2TRfw/onRe8ta94R6MD
i1q60RRxOR2AW+vF8Fm8xFy2zEyXdr6PYu4cCCXvecXlsXKNR8ep6R3Rw2fHpxG6aUJeJGc6uA3j
D+KmGbtCPa2pU/7dmF1Lz0V8srPnToen1um/KC155DT2p1bV3ZwE7suQ6aE2fo4xYfiw5P3xe/Bv
onI+/GTDjWPryuAidCdfuQPRVFcD2Vuk4NUwmeKtxQLfsxeasKP0vkcQo8PcoMIlK03uz7p9NmDV
jm3H+Copnk2buIpRJAe7zMkM8mRS/rSt2+SiRbyUmT0Geyf/kmxQuATC92SgIxzlDEmNTnkpeMVb
7EyhGb4PwPc4j+ySOv006X4RaCKq3UyyOEKBCTcw4r60LOdSWb9VXbGlRxfB3RVvQ6Hte409ZPDz
m9GRxS57/RAU86s6bCVvfGC1v8o0ZEtc9azJe4c+T9h7xpY6C/ZqEIFeQj85v2/IxBhdRau/+AUt
J62bLSodT2uVmltsaVzZIxXxwueI+ICFlP/tp3a18R3x7nnnqvKYPfJNEDN1voaEBTbsd1Hdqi0D
W9Qfkz+DHvw0SefYCN1ehX1H6tbp2fBC59n0bTa0eBl4U7Y1qxqTn8NS2rDjbH35S/bis/AYljdl
veqM5E01wyboODzBEguW/DY3DFS/8RwB4QWEt4B3+F4FnHtDme/qlNWfQc6euRpIk6rPV8oYz76N
k5ar6VElOKLqcSYEmNFK6HPFB8OHmdXkGIpKZH6u8/qQpBzdCq4D7PEI816z0McagciiJS7Lh0NT
1y73YJ/EctxyxMhozaLLhN7oOn1DfSqeE53sRNO0v5VvGLjFmcYmlPlcEtLK25jxPRyOaR2Efs+N
rYJpbJTTY21Wr+hF0RJzSrJwWTp2sY4uoxkTYgdttko1zzJkhhOGrNwyn03O/ASZQIe3BE9fP7YF
PSdQvO266wl/uXetZYilonojrFYcNFNuo8Ytl70+cq/nhLOIda3bA+XeT2n3ALJ4uupFxa8JeofW
Bfux8QMUr+RT1NZhrGcwQkzhfGTF2IL8fuVH7U7kzbwM1JvYl09JZH4beZkt8MUh2igweG08LkYK
PZgh8ENnIBBDpd9g4tgVkXn3sxCoTRsEy0rrgVsgEmK4Kjcq0Q9mre8dQopLSw5AcsRrq1z25m7w
l6MHBetnOFv7CKeacNdJTJsNUXfbbUFSs7eGKJbshWSQ5ccIfJlJiDKXbjZ9xwZDjKIxrKXbnqKE
cxUTMXNRlrBSZe4Uywoz0yJ1wZabbgBFW+ZUyUmSB92018DOgRxhJkUjym30u47O7VBuorr+PcSh
OHYd84t8SnGvJ7PrjHoPyX1t2U4cB8uS2D1ql2cUyzhtd6gu3BjYnL3YemxR/BnlJ0vT8uisy7OV
rGt2FJ5cTn5EbArrMS9Vt5OfidHEl8IKolVpwiMvaq9+zMd+PzQFq6LUKZdyP+m9Ne8ZvUrCT6Jj
aTi/bfKmNe2JVeryNZrlMekSIpjkPRubViXoMZCohuCZ986anCOIxHMg6ZHXdG9Td+65yKGdN8N1
iCglmsJblbOszO0sXHTiZiWle/E9m1FG6m30ynlrTN7Oqhie8iP23YlbKNNVXEvFBlfoyhyZFbYO
QkL0QzU/pbk8D779Jp3xK6onZ2VIaqEHgKg8c/4bo66DlUS/TTd9peblHszyTwvDAUO/tRgaWt8h
IvwZKJIhaYMzwf1MrfDJ8idWAA1WDYyOxaT1v+sYv0RwpxAhYTQKFaawyg6VouG5m9gbR2fVRMVD
3QLMxGayTZFzl0Vn/0kNp1yzXL16dn1oco9MSfEKvDNaZlr5Dlj8sdNGKor460O2O8xwOBuD6O4C
vg6scdzKUbzFIUweRpOtPWyx/nMCK+TJAMuDFdX+ClW68gOkOuZYwzi8UzL4RgDmnGjch+wk5DBu
/C5aFe/F0F8GpwfvDRRoqLNi2wzhW1YKxX0pOD96rnvTTEoR04UoAAbGtPdB0wAot+pT8VU1eb5h
YZXbMBhhPHAdzwqqAtO+JEGkFw+aimKEMqffpZO6h4Txz/ooJASKOlhJbiFLt3Q8HOHBzhDTu0fV
QAS+n6EGTOHQRgeYKij51IlbA0NUGn84xU68Pbn15CfVk83TtggEiHJNpP2SUp+Js86Inrr2BlOu
+Z2Ooh03jckxsSVVuh2fe647V7zk42aYYCf4KTu3k5XGJiriLbqzuUubKd4MGevkaI9wr/SQbE1X
PUgnK5aFxfS688z00piQuQQcHAidS58gkkVr26I2ZrgHiz6ZoAO+jJ6LDo+mEUt751CdFFYtCCDt
xU9/F7RirJUsGsgbFSfNUdJSCg+lEAF5wJ8+Mtzuld1BYq5Yb4M4BEnHdUELWmhM/H+y9Zx1GBY6
EojfrLKzOfBfTYAh69DIuSrhBtetgQCYyxtuiR3YLwrN2PN0LN9jBA6Wi9yt8vudaD15Bpsrud7A
VOiDdYJ1mK5HEopV5r0EFsgHnPVAPfnf2QoWxDesNXIz2ULfWlbOopclG4I4hLf1nr3A2SiA/KaA
JdrM3d1T6F6KqhZb/uUqzZBfwPg19bFcd452YmXfxJj2FpPofttY7NllMXRk5VHU2WetNwlWZ95W
HyhYTkR6rVckqgp7ZLxKEA4mIU3fMCNQEapyOObdCw6TlorKFi9x8NSR8oZViOxR6fNUVa84qArk
qAz9wApt/GJebu5Txug44errVNFhaTYYTfOpitedyrTNKIONCGn1okhx16u2pX2dGacv1KEGnrLS
Xc6GpWM420jZj36lipAVY036UQ6O+Q2r9xEI+1rWE2jtvFwVsLU2ugaY08/EeWCfXgVlHm2xNEKL
zRx0HsVZq3b1N81y3aXdWfaiSXEAMll5CGTaX0TSX7i6QQHVsl0z5d3KdB9AtU47J5RYZoHM6R5k
5DxxeQPgOEEist8zrKBr9n6uwYY4Y+oC62LU2Kz1l87uqkXP7X/LVX/LWZRJS4S5j3zcWUp8Rjnn
1bjEO68Lrtq2VoRbqIbl2s1hgXoUD2Qcc06szwnVdWtaHU8j8I2F9+QmQ76wB05MxhTN4273NWW2
BckovFZ0AXCLLXk2sYCZivxSMQreqgrRzGsQ+YcGWQydAKe3XIO85n3le98o6+7CaeYUxA5UBoVF
rW2/TxWQlaglVqoZ2SMcV9h5PW4xOIkPKmUnVg9AqNzd2Jt37kJfmqYDE2oqqAhgEHDU8E3X4bBo
4UWNo7UDU0kCs2tOrQj/DFJv6c6YwL273Tt/Tc5LHHDqYHl/1rCqrANd9du2lvazSmNvNaY2UTpP
pyoVwSsYLUYbjIa3I11iMhgLbvRVus9KOnZ7GFcwcRkKcTzDOR7ZFwc+wrYNKckpunJ8b9P4XoeA
rUsTRrP50lshdRJ1QwMEBWSZ716MUNnrUefR4vUqu6b6NLvGX1YxHL465E8os9rGrUnsdc48ZBxi
hAlW0nU7g7klzRvRNLarXE8Bw0Ssp3RRverpK9zy6lfmliQq7G9YTg0Tn1B/TXQ68mqDc38zZY+d
Hp8nGZVXieSCq0YDLqhPD7EgroyADfItj4xzDxnpL99lEWx/3JnB5ByAb/lMmn3vOjcx/GVq4ObX
MMIe5ou3pM4ka9Vz2rSL3ov6V2BY0Rk6y7QAKPmcR7H9UFcophS7dgfN8tI39uKMb/BQRYRjAQ3l
iBT4IPaWO9zHUve2IlPGipP+tMVBkC27lh7HPPEZFPAVLYtS03csWcUh8XrvSP1FBUUMV9pUdyQ2
i8F/xAx6SKqQe1fIQuOL7CnnwbHaYeODC7rGQ5E9pYXapKLhRbWmG9FNuJXk/Mx0Jnyo3mR6UMyG
iEYMjxmPHmDwint2Nm16Vn1SR9GnVt6GOnCOnVFZRyQ3vGTyzOTHXYY/5un5Q4au+jAO2HLpYFim
nNcvQVJ/DElcrashuVdDow5cClBCaHp+7Iy+3tuxySQiCmwmvTnf1uw6GJF6ArbUv0wH8q7ln0Y5
DLfWT9yHapLuGUTj3kXFQCLK+XSBm5Nm5APH8uIUmmrk0R7vZqN1x6zO/XLhBQvlTPa1d41iXZvt
LyzLH/UPZ3v+oBlWfs1uJpvb0tRFuJd+b2NR1vxj6IFGDIsqPWm0Oxylx0E3ZCRbds4AqxyhKOsY
JDgYiBtb+zZF8gy/i2Rv9BYJpsx9m+rXQaT2rvZTsXUCRcpLIDAKtzsz0UQmrTFQ+RUHvlhNHjcf
5PUuI9I0hkG9qnTYZIFSyTJRlfvYA8zeZA5Zk9A81y5yioXXIHO1/KJUMeFd9j7KtIYsFCZInENn
nM0imBaEhznrmBlk1oxBFTGYaOk7qDxT3L3GqGgia5vLVCXNX9GFKWAg8ZM9yi0cidQZLdLaAblN
7HiX02u2MOIhe3JkcuVA1XNpk3iEsfRsaZTd2X2GH6ikxAbEWUDy2+qiJ8cv3vVJnxV3jemRk/i7
ftTfVWc114Hv94Il5kOlwUFvPHnRldc82uncT1akr55gLJ5rWHR0G388XgR/g7EUg7NVcPcFcLJ2
3CS42NjRl5Rg6Gu/7KJrBIGyhcgURJr3S5BizuyEVZjXeady8HqWwgSD1W7946Chnmxa+XpWHHs7
fJma6byWdmn95bdMHMM++l21a1x3+JoTd45FjQzMqmw3SLM9uhAyHbOTd6NdtdxXCg4rCsVDhKjA
dTNiGvBAyHbGPaRy/EmMdwtSJncUVV3CSF5dp/G3OH5MrgP7SGrOHmfA0bI1dXbDknOa1XL71GL5
pKvoV2oa2RlKUPgUjb9hioBNtXX96qRYWhwL5m1SrSlQ0B6Hai5VSFLrdUQdXwAoNE5ZRetkkmKu
zsr0XrYOp2OjvUFcQPWKxwfsdSjJvo485PGQ5tYqrQZ5h2Ac1eVD3GHg+Imv9OYcCHP1ryi11dYE
f4GnlY0z7eJ1o5OD40fOasbmK4Ejbq1ccZYa4mCNVXxizI5LfSKETRQy9Tna0zTQOCZ+P7cHt+53
3L9NKYPdz3/MR2LUWvGhFWkGB4/2hEEfF4pGFLQTW+rIoNlDYTTVnpm7e1Z2Ltd5Ss44zP/66pED
tH8zncvYsPehbkGRscCxxP3o3L2I3jKDQ+nQc6RYYku3165AZBDQjk8447EFBcVDScRDa8uNE7bj
o1VZwy3KEwx8WWK+hjnXcEwg256LxZPTjOGa8ll3aWrBRfqjgrRI1MjG5PJIYdTmx18rynA1TfFR
84LxvZfVpavis3RZjZMamTHA3WPp/StrqfdIVay2gVBuHMpZwP8LJGTU9EC5w1pE3SlnWv7AN0zp
Wrnr3Ly8TsIf7/ygD0Za5SsfgebMKDphUJuFZ909OWHWY9N3vgPmJR8obOaCT+ftGcNeAisZb/Qi
mMcmra/euu0tHiCjpDNqIHho0Jy8TrFFrsEcH0jQUbjmUyDLsBIC24gLWAMAiw5XIHni8Pu3fzKO
iR13mygtkXeo016pUkRPYEVgPXYt+aDekhtZW3JJ7lc9BQ2eex+j2m10VbdxUD2XrJL8MS+MjlDK
m/VAmqTvMm/rGh0UOtO5orLtU6Dun8bAEEIvFBsjceUFhCocijTOvde00i9HK/xDV4e+UWoqXsVA
L+PsyE5zvlg9GfqTHHn0kylzFub8m64bBWG9HMo3L8q/hk6Q16MKGmBB8l15w36M6neP7f8Y+2F2
VbXz7o3uE1tu/9QQXl1VdfCNGKjvVG/5pPKFsyqwH6ZFKx6GCcNyiQj7GfXxvjdfamlMHwpy5wJu
AkpSOTHpyTTw5eqr5wnc1Y3+pNVxeA1I6hyMsqUxCgNagdJEGYwMrpUd7n/+TRPj288ubQR0G//4
+hl1hmfudd7KTKTP8HARAN99GETYrJWHl5cIVb2nlMQ5B57I9liKizW+obBZsVnTdxV7xWuFf3Yb
aNVFBbOuxiz+3rsBY7WCU6ZLJWG80DVVr6fB9c+OauFn/uwLldP529BQzXUsX23WpkOjSvO5UtEq
9mh6JOwr9yIS6QliTLjoC7S9Nlb5rirLfT76p58Mxl/Rxpz+HqQJryY2EpZLwUb9AnVtbevMpiHU
NgfLtrnR0oG71BkJukbuv7DZbLrmK8ys8VQzfLx6I5RNqsLsVdsWwzasqLPwpjWUcc4qeBBgEc/r
8M+HJowvHlvV7uccrVfQTQiGEQqKscXGXghpsG79Hb3sDGqyaLwV2L/PBeRTzXZ4Rqn2quYcezBF
FAE7PvBu+l0w4dnbkodnizWVIVBNCQU26PnH4nFZYwDxkxzsRmj8jEXPHumuDbAoXBAExOihhLr9
s9jqNahA6rU3WhEFZ8+Kd4U1e9psZV5YBDjLZPlHCBr328O+YuQzFpkoUJLVwXPsqzNdxtFSl4Sr
6kIbVraS+h76e7pA4sgoIGNX9nW6PWRrmvNmua6pZ777wc1ijr6JHN07Wcp819VgfyTeSCtnVJFe
qSPzNasgjbcYg88mGddn1/Y2HpZxzlntcNM6ftVEi24CZvljK1D8y3p8BmrUrTIvo83YGMXLOMo1
XqKXsMzOLd1LkHnILFQ8LyOSnEZcnrp7mF7z4aO9D61kBoriICft5ldMtKeseS6c4NP1mWl0wtoy
LSoWNRg6TmD5NzobUwrMmf9d8/z/oubZMN0rgZNo52Y8DGap/jgi4B5ta+ekr0/Kw0tNGCplNMFD
mozt3bXpfkljWljz2a9hTlzEuVCQocBiNlnWNrwpic+Dxr+HidbQVT4hJceyOphDuwpFGx7aIrj6
IsTcypO8DnsYLYWDY01ecQ1/5xx4Twwd5XzHzek9qZyt75svFFpkeMC41LbhMs+nT3mRhbNNo+qP
MfreOqAxiojEqoNbgYy8Tgl+Y9LZEL8AWUHvoN7m+Y4R7KnPYNpmzm8FVXqdJN1xmnVdILQL23T1
JQf9ZzcCTp5Y41tu+ifZ2tmaVEK8l966DsrdlGYHfUahk9fBJBaWWzfu851N3jv2u1fWKgQOVniP
gd0qMLWVwjPITIDNUlWsSiKNtyOo1SqYXkUoTtCW5jcxfIyrem9UW9H4x8bOuAWY2lOXmr9oWBAM
buJ3jj4mfqB3gIdEU4m9VLNzJLsmCz3PXkRBHSLdQxw63fLFNFlQsEZWo//FqvRpNQED6uzNZyKW
96hbVJ6k6liU+V6DObIcBiZFHZOHOuh3DIn6reiWyCn91pErZ+B+PYyVWnn1Dk+gxWB5OVh8ZsYn
a8/N/+iifYnS4Gj7ZY/HWQ8e0RNtl0mgLdM/2qgTow2Nr9BXn6N+m1xfrkwcnsg81QondH1EdcHA
4xk7g3QKbg+B2tROSz0Hbl9YS8SyL2benyPo+b7BkJLw9x6EVs5MfGlyVkVsoQjT6G5k5XYlBaYN
h49WJg80sZ9FWr4g2++MGudAXqz6DP9lQbK8KK0TQiHZzDT/6r3TQAw/cT3M5dSouq1cVWN/nwQM
2cDT/zCkPLkDNPh6iCdStsU3Bdv8vLme5fAtOfrA5FQWdn8VcTzhPu+2x5TYNI6JCuo2wnHVUCni
q5UDfXDhF+2xbKyX2XBbGLPfFLHUK3NjYdfY/fy2f5GaxHbowlIb/KceH/FycqhByIK9KqonPcVa
X+dn06mDXaBjjc+y6WAH3S20gl3lmRDF9hlH/hCpNSsRb1T6XhnJc56UCYiWhVvYL0Ll75p6gLKw
b/GhE4RbmPdOOKe0CB8BnLyB+JqZihVPsZCPxU8RmhO7C68oKSIS9lOrELmoDltWI8WoaKQPUwYP
gNLmYwBYuLX6+qOzcXdF8a6hXpWBar6lBozuvV7dkVg+uZE9gwegyD5qjp7dl2uvGSzYXHRA2N8F
koT3kdTdb8t9r4NUnayJd8+ULbr2XikE9Lag7K7P5v8r5AHtfjswlZcCigNKcHKatGFYess80F5l
GB/cuUPAD5huNtJ9sSnZuvp+f0MW6jt+s1FB7B830MqeFV5bSDr8JIaJGLnF43eH5WbL/W8xMm3F
Oza98jtYAKv75QUa0/McG7BG2wT3UDw28VT89jlq4kHMZoms2lotXY5DITFZULymDMmk22Bob+hU
oXGGD7ERHOKWy6o7N63q7LF9ujHq6TtyrG8qp2abbrikvENnH/dOsvOZMg4cpftotij4IK6iaDlU
D6GYDwO6HPB4lrCfyS+r0un2FDNwkPYoN/KC39yp76DuPokM/NEatcJJQCxMoHhXNd0u1IFsZrlx
khTCaPYqb5J3hVuj5ndIDtb342dL4wsP2vwZGgJusJTfi+GIbzfiqSut7uiODardxDtnmfXKmoeN
nrHv4pDpx1ySnfv2C7x5Lu9mz+xpZQ/WjuHkEd7Lovvj6nhEJnS/3ta9FYERLCbVHrSeWFel9aub
tLfa0+tFWbVXfhnJ5Q6YtCEDyxptl/pDO4TELfDfJeO6wDLnuSJnPaZlUpl2vaDJRC5T54ZK4q0d
ne48bZ7oOWnF45nDhmvD18gp6o2EVsNK224BQ3SHIOOPgUAFU5YWFyfFOlYz/Qlqqzp78wejjh6I
l1zqthjXouvITdRO98WPjO6NTSIh28cgxulKWsXKu8YB0NSispZgSJJlXoT4xVwbzR9f/hI3VWR0
iieExlu2Q38Ms42nf8S2ZKIEsQXE2a1Ucm5ftzA/d8tSsZPgWwL0hk+9oX1pUWejWhEp5sCtxFc8
+S10FdffCyThRKgbBN4JNqP2BGXmgXbPNS030c7hqOu3FYy2BgO10RgvWgFhF+v9c8KtZpNlOG11
1Jm2fIshjy0N4gFsow6Ld+34SN7JPnOoIOynWK7ajKpXDcSk46BFhQxalnmtbr4qnjC0XnEDZiyE
P325zCyWMvbjv/gz/w3ZfqJM+n/+j49vsoLY4Ns6+mr/TwiZL1hPZ9jQP0eXLWWUfRb1x1T8l3/w
3xFmHoxVxxX8fRSizwyz/0CYwdnWAYE4juX6zEHhOP0HflXT/2a6AolIECd0DERAIpD/DjEz/mbp
PslgvkaT7KPtWP8KgtVwZ4TQ3xPKJA9RnMCi8Lnw5Xqm/Q8J5dHFKhzih1nFGlanNkPJtlp37t9q
QGWnab+tsbwThYj1w1SXOB96LsPzOW03tVF29CefDoSouYQQqNkhqoNmAKUuoVPHM6ZaIHkGcKuj
QtiP9YyyJnE3nJ0SvDULmtwlldfDCbV/BT3NvDEJt3U7YlPqveAmh4omliI+/lAfGoxxq9aR3Xb6
akqfaWXdhutAts1VtEJsK62vj4XSAF64abir6nkU57TsaIxqI1cObwHjgJ2puR/6XFgVzCND09D0
NSzGYRszqlxbWhKC1ofbTCKgOCdss37jmQ/BgNEmVUrb5rrjXZhcfvRlePZKl9hNiOGrN0PWRwZb
x95zFrqsvWtX9sGlVRdht/QrYP4FljVdCPOkRzKL5S2iiJTaV+Ze8DeQWEv3wgwYrpLCnGQRTsRs
IC4i11jtCBYyFC+xCia5ftaz93Jue7Sc+k4aFdAzosBj6k7ewTGLLwtdABfz9BSSTzhoI1FK4bvR
B1V6c0d3+FbPFl49D7yN5ND2jsrce5n7PqSldzRbWzva8wfoWZT6TH6xxsGHP3X+bz//RGRwa5V1
gMswqC6cEVFQtU1ZJSk0RpS9obVihg7BhRHWRWrak6Gy7CXysuocpoSexr5JEeeqCiXaWwXG+NDi
ZTgOg5Ueg5q6zIk3Zxm7fOOV1f3xw+pTeYb+EQSCxpXBh/laeiGkSNpxDawqH6YVXexGxc9tWFn7
GD1xXcUCg7sDyB0aWHpJE59En6a8tU7y8lAWYQoYe6wwwb3lymBIVc/EjZCOMoL1WOEbBH9ONImr
43cYQNOR5Wic7NEgZ3iiMvw5pKzzUZkaJCsIfHgWg5M9lMjehjsu+0i3yeTyviwJYeSbxAWQkvmi
29RV2dwTGriuuiAjm+G2mhzzSfZmfAZiJpds6Cj0KrcxBVdk0fEbkh3eEvkxj4gCR0poSIr3DEA8
P1v1HmMxCkSKZThQSJb4VD/0nOx0ymEvPx9ykpEbOcyqgPKCYxeP5Lt9h065eMDu3vIjRbrmrfSD
TWQFD1nP9ozlwh4qVNLOzPGE8XP2LRyQfVNdI+FxMbScX1I/T1aFh89wn6co6Q8EqXU0aNDKBUII
BV13N7HzJXSEvUXrLg7DqseXR57OeRQuuQZ0Hxg4EcCGEDdF8KpM/USTar9sn7FEYqSsgcfPlssz
wtM8sgItjzH9EMyweRfqfDDj56MZRK8mkPSEY/5QDIe3C1g9BVf+Aj36GM0ge5PY5QMP/M6ZZ9M/
K/+/tE3+/0z3/L/tk7Zlsjn9833yf03dx/gPW+Rff+bvW6Tt6P+kiYJt04OuadrC9qCj/H2HZBf0
XZ8dUnCQtA2YCn/fIc2/YaUlLe0BbDNBfunev7JDmj8Qwf+0Q9qGYwEPw95EOlv/R/hblTY+LHFI
JIw5m4NvpMkpz/qtizgF/CgyL40RYrhhzutKs6dHaf7HOkweo1QEu6yofNpehf8SAiYgIUlpfeka
O/7O5ISf+mCVFR4gLnYbsLXjypfwq9zMN3cY2fO9iQ1uAeVUe4wJP2+8FPrz2BO2HRHA1mVPRXXg
m/VVyzPiQa4MP6FY3MI+Kp5J1Dq7UXcYigbqEu8To/Uffj4UuR2f+ko9uZL754jE6jjpuLHLWHvE
2KTxdXVPMacPgDwDaRov7iuybvm3Av57EJ0brc0Iq/sw/vnf3J1bT9tIGIb/ymrvg2yPxzOWVr0g
BwIpJC3QbnsTAUWxHTuJD+PTr99nAiuxoUVle7FobywlsRJ7Mp75ju+TJjacZPrHg/T90yU5zlOK
v3mWgQ2S7UVlwJSDaYFKyrjw0MDKUm9mNpGapFEQTNbCSUcrwOqXRHqrUeonYhysYZ5HfoMUhuyd
dBoHoj9rvOXuNKB/f1jA4cgtkGNn0Ry+hXQYmnBRmGa9zwwID1TUqomX3jiTncClo0FQfzFuc5tX
QXwnAZ8ByN6eSKduxhlhroXkXypE3W2HSltxo9gqdMRmFpIC+kzv2IUhXvLBMwERb6EArDdsyApH
ZNzWYkdeE/iBF0XnnsUhVDlZ/IGbXGNzHIfe9mJFIc05HcIjY2EKscUq1PAVMgtaQHX9S0ya9GwV
orgnc3AMgQUzSLpbP9FMkp5Ji23oLMCBdjByt3uog8U7+Bb0kFvkw9LCH3yLgWi0BUJYNIRW/aQr
dX8b4sB7atd+20haKRqlm49BGNl+y11KGXZ8lXi1mO0P227hWSRFZOEUZdxNYwGuYmDBFYlFWIC2
1l+Q/4vADAO4QC98LOgFPqU4FPgFe/F7+mPrEzwafUHYBkiGxWXkFpxRWYRGNdDEaPw8O27iCJWO
pKbEe5AuqggUs/EGU7lGAH1clqon2ZJdpvSLj2W2JoVrws2HLKcEuUIbcrJ/uT+UaZ6MqCOmEhbo
5sQDaDDSIlSXm4+0TsZXaxXHV5EhgFZUu3S2f2+b5+6kT3IoL/YUIhXBudm4V/sP94eYjC9+dL/Y
v2obWrZj07fTPl9oyZWzLO3YdymLXNe1cy2boqZIpaWON9fONdaJi0Rs6k1qcIWrgsaJ3UV67UX1
XY4A9nyJuO9ZX+cEgDzC/l5iKh4W6jA33Eqi4nlPfdjcE2kyl4kkEETHLjmHDVn4QLTnGaruJ1WH
VBbMMPMpJnc2Ruo3O9m/LGloouXa+Kexq5dTpHfqsVx6xYwS82FgYvd9ULLpSsrLh1EIS20tY3VB
qianO5um0/xSZyl3hIRlKTpkYvvT3So675wBYmkFpZfSLYDWB/V7R2XquJkaNL/jtupO/LKZujIV
42QD/SsCMZut/Brxppa+mpZOFHlV19tTLQf+MYWrtzqjc2I9TLKbLi+K4yxXV7qnsUSD/cl287Xo
Zy2VCcNO6m6ad4SxVn+m434tUKSTGDBalPNooGfNUt2XVNe5ljQ8lF3rsqggdiBpsQLeQzVSSVVB
UrizVb2OroUheLzGvmriYFgGeNgJjEB3Q1bMldlm1rWdWOAMjIwKkPWVqZkGovEu6gIOS4kvb/J5
RjId9LBcgi816YicMb0mZvu5KVQOjXDTjpIOzpyD8AFaND0IiLj+WtJkfOndJk2ZfK2LCgB3u1TH
Kl/nw3W0Kxb/M7Pk0cAa3VQ3400VA0oy9wUi4qVJq/LdHw+KQPbTxTbeVFfbf3fSy1/0czwWHHf2
f4Tb/mHo7C9rf80vfQvgqLgy34g3DJwj16HgF9oV5qtyNBnH339Lt5vV3ycosFyh4LeEYKckKgAW
i598MlA/GoqX7/JhTF8+56V7uN//PU8IMw/XdfAPvW4olHStHrfa37DeS6M9HQrNYD0EPwKtCEq8
rWEg+oJsELGUX5sQyNjbaeCzW2iKlNmaDuZDCFXNgWP/aAEL5svbGghwCo4KvUMf4LWPhnPkO9Kl
YR6bPhTE3hBQejobeDAIiSGViKUNm8h/ewNh43FodP/qjMB54TZ91xFYjNrXwXdmBGKCPo+NRCtP
+zg+b2tGfD94+toJQQwUIbSAfJ914lgeQqbYwYxQRE/x76hTw+14e0slm4YU4cMT+wsrpXvkhb6A
xqVwdFlzvMMZwZ7hKHYMX1ut+Dc4EA9rxDNm5aunhHeEp4/XyYJI7aSH7v+zKWH1vcFTAv94DKm/
uWfjOwGTVw+EOHKoALV2hN1AyRIcDgS5BQnXgdmHLREA+PyPFom7n+bC/GAMDr7giS3lHvm+Jk3j
ULtLxRyb6LPJIBDtf9gtXmNA/ISxhXFqz7pL72+Kd38BAAD//w==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EC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105710</xdr:colOff>
      <xdr:row>0</xdr:row>
      <xdr:rowOff>26427</xdr:rowOff>
    </xdr:from>
    <xdr:to>
      <xdr:col>7</xdr:col>
      <xdr:colOff>713549</xdr:colOff>
      <xdr:row>13</xdr:row>
      <xdr:rowOff>153281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C202C-6DFA-4608-BEB1-527C65D5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100423</xdr:colOff>
      <xdr:row>14</xdr:row>
      <xdr:rowOff>174423</xdr:rowOff>
    </xdr:from>
    <xdr:to>
      <xdr:col>7</xdr:col>
      <xdr:colOff>697691</xdr:colOff>
      <xdr:row>25</xdr:row>
      <xdr:rowOff>158566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38ABBD-DDE3-4963-8D2E-F896A82CE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95139</xdr:colOff>
      <xdr:row>27</xdr:row>
      <xdr:rowOff>42283</xdr:rowOff>
    </xdr:from>
    <xdr:to>
      <xdr:col>8</xdr:col>
      <xdr:colOff>174423</xdr:colOff>
      <xdr:row>43</xdr:row>
      <xdr:rowOff>73997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2EB67B-101F-4468-AB59-2E1CFBDB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121566</xdr:colOff>
      <xdr:row>45</xdr:row>
      <xdr:rowOff>15854</xdr:rowOff>
    </xdr:from>
    <xdr:to>
      <xdr:col>8</xdr:col>
      <xdr:colOff>105711</xdr:colOff>
      <xdr:row>55</xdr:row>
      <xdr:rowOff>79282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9C7662-D9BC-4C09-8AB1-B4E6E22DB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140066</xdr:colOff>
      <xdr:row>57</xdr:row>
      <xdr:rowOff>153281</xdr:rowOff>
    </xdr:from>
    <xdr:to>
      <xdr:col>10</xdr:col>
      <xdr:colOff>443986</xdr:colOff>
      <xdr:row>73</xdr:row>
      <xdr:rowOff>5285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0C009CA-86CC-415C-A77D-657DD659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366" y="11011781"/>
              <a:ext cx="4431420" cy="2900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84567</xdr:colOff>
      <xdr:row>4</xdr:row>
      <xdr:rowOff>0</xdr:rowOff>
    </xdr:from>
    <xdr:to>
      <xdr:col>12</xdr:col>
      <xdr:colOff>469091</xdr:colOff>
      <xdr:row>14</xdr:row>
      <xdr:rowOff>105711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ADD4A-EE74-40F1-90A5-C35248D2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237850</xdr:colOff>
      <xdr:row>14</xdr:row>
      <xdr:rowOff>9248</xdr:rowOff>
    </xdr:from>
    <xdr:to>
      <xdr:col>13</xdr:col>
      <xdr:colOff>46247</xdr:colOff>
      <xdr:row>28</xdr:row>
      <xdr:rowOff>52120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D482DB-D210-4B6D-9673-50546075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42285</xdr:colOff>
      <xdr:row>14</xdr:row>
      <xdr:rowOff>58141</xdr:rowOff>
    </xdr:from>
    <xdr:to>
      <xdr:col>6</xdr:col>
      <xdr:colOff>229041</xdr:colOff>
      <xdr:row>29</xdr:row>
      <xdr:rowOff>88093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953F62-0EE3-411B-BF44-F86FCF7D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207818</xdr:colOff>
      <xdr:row>30</xdr:row>
      <xdr:rowOff>117040</xdr:rowOff>
    </xdr:from>
    <xdr:to>
      <xdr:col>6</xdr:col>
      <xdr:colOff>110264</xdr:colOff>
      <xdr:row>43</xdr:row>
      <xdr:rowOff>169898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97F94-0B60-45D4-BA22-AB527DEB5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106298</xdr:colOff>
      <xdr:row>28</xdr:row>
      <xdr:rowOff>65951</xdr:rowOff>
    </xdr:from>
    <xdr:to>
      <xdr:col>12</xdr:col>
      <xdr:colOff>705473</xdr:colOff>
      <xdr:row>46</xdr:row>
      <xdr:rowOff>72410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70E26FC-B1B6-45EA-9EEF-32832BCCB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3207" y="5561587"/>
              <a:ext cx="5656084" cy="3539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317133</xdr:colOff>
      <xdr:row>0</xdr:row>
      <xdr:rowOff>30390</xdr:rowOff>
    </xdr:from>
    <xdr:to>
      <xdr:col>20</xdr:col>
      <xdr:colOff>376595</xdr:colOff>
      <xdr:row>9</xdr:row>
      <xdr:rowOff>85889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DB62F573-AA6F-445A-B927-A1FE61364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4503" y="30390"/>
              <a:ext cx="5378046" cy="1660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171780</xdr:colOff>
      <xdr:row>9</xdr:row>
      <xdr:rowOff>134782</xdr:rowOff>
    </xdr:from>
    <xdr:to>
      <xdr:col>20</xdr:col>
      <xdr:colOff>376595</xdr:colOff>
      <xdr:row>28</xdr:row>
      <xdr:rowOff>59463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vincia">
              <a:extLst>
                <a:ext uri="{FF2B5EF4-FFF2-40B4-BE49-F238E27FC236}">
                  <a16:creationId xmlns:a16="http://schemas.microsoft.com/office/drawing/2014/main" id="{5D765445-4D2C-4091-9338-DC15FBCC3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8341" y="1740267"/>
              <a:ext cx="2484208" cy="331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178386</xdr:colOff>
      <xdr:row>28</xdr:row>
      <xdr:rowOff>101746</xdr:rowOff>
    </xdr:from>
    <xdr:to>
      <xdr:col>20</xdr:col>
      <xdr:colOff>383203</xdr:colOff>
      <xdr:row>42</xdr:row>
      <xdr:rowOff>110278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745E3551-1EFF-4ADF-A06D-BA85A0639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4947" y="5096590"/>
              <a:ext cx="2484210" cy="2505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305239</xdr:colOff>
      <xdr:row>9</xdr:row>
      <xdr:rowOff>121567</xdr:rowOff>
    </xdr:from>
    <xdr:to>
      <xdr:col>16</xdr:col>
      <xdr:colOff>785091</xdr:colOff>
      <xdr:row>42</xdr:row>
      <xdr:rowOff>132138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tegoría">
              <a:extLst>
                <a:ext uri="{FF2B5EF4-FFF2-40B4-BE49-F238E27FC236}">
                  <a16:creationId xmlns:a16="http://schemas.microsoft.com/office/drawing/2014/main" id="{5C1C9018-B4CD-4385-90F1-D51AEE615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2609" y="1727052"/>
              <a:ext cx="2568777" cy="5897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Terán" refreshedDate="44357.502476620371" createdVersion="7" refreshedVersion="7" minRefreshableVersion="3" recordCount="369" xr:uid="{72276717-D766-443A-93EE-143B4B272E2B}">
  <cacheSource type="worksheet">
    <worksheetSource ref="B2:O371" sheet="BaseDeDatos"/>
  </cacheSource>
  <cacheFields count="15">
    <cacheField name="Documento" numFmtId="0">
      <sharedItems containsSemiMixedTypes="0" containsString="0" containsNumber="1" containsInteger="1" minValue="1" maxValue="369"/>
    </cacheField>
    <cacheField name="Fecha" numFmtId="165">
      <sharedItems containsSemiMixedTypes="0" containsNonDate="0" containsDate="1" containsString="0" minDate="2020-01-01T00:00:00" maxDate="2021-01-01T00:00:00" count="229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0-12-14T00:00:00"/>
        <d v="2020-06-05T00:00:00"/>
      </sharedItems>
      <fieldGroup par="14" base="1">
        <rangePr groupBy="days" startDate="2020-01-01T00:00:00" endDate="2021-01-01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1"/>
        </groupItems>
      </fieldGroup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/>
    </cacheField>
    <cacheField name="Forma de pago" numFmtId="0">
      <sharedItems containsBlank="1"/>
    </cacheField>
    <cacheField name="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" numFmtId="43">
      <sharedItems containsString="0" containsBlank="1" containsNumber="1" minValue="11" maxValue="1134"/>
    </cacheField>
    <cacheField name="Cantidad" numFmtId="43">
      <sharedItems containsString="0" containsBlank="1" containsNumber="1" containsInteger="1" minValue="1" maxValue="100"/>
    </cacheField>
    <cacheField name="Ventas" numFmtId="43">
      <sharedItems containsString="0" containsBlank="1" containsNumber="1" minValue="34" maxValue="111132" count="326">
        <n v="140"/>
        <n v="34"/>
        <n v="798"/>
        <n v="1152"/>
        <n v="816"/>
        <n v="638"/>
        <n v="1722"/>
        <n v="198"/>
        <n v="2117"/>
        <n v="948"/>
        <n v="1036"/>
        <n v="2112"/>
        <n v="2016"/>
        <n v="3956"/>
        <n v="3936"/>
        <n v="4365"/>
        <n v="1690"/>
        <n v="3520"/>
        <n v="720"/>
        <n v="3360"/>
        <n v="1000"/>
        <n v="3750"/>
        <n v="84"/>
        <n v="774"/>
        <n v="1274"/>
        <n v="819"/>
        <n v="264"/>
        <n v="3772"/>
        <n v="2400"/>
        <n v="102"/>
        <n v="792"/>
        <n v="1071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4894.3999999999996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5456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2051.14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584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539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8389.5"/>
        <n v="12969.599999999999"/>
        <n v="17920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3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Meses" numFmtId="0" databaseField="0">
      <fieldGroup base="1">
        <rangePr groupBy="months" startDate="2020-01-01T00:00:00" endDate="2021-01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 pivotCacheId="15212057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x v="0"/>
    <n v="9259377217"/>
    <s v="Empresa AA"/>
    <s v="Cuenca"/>
    <x v="0"/>
    <x v="0"/>
    <s v="Empresa de embarque B"/>
    <s v="Cheque"/>
    <s v="Cerveza"/>
    <x v="0"/>
    <n v="14"/>
    <n v="10"/>
    <x v="0"/>
  </r>
  <r>
    <n v="2"/>
    <x v="1"/>
    <n v="6185253419"/>
    <s v="Empresa AA"/>
    <s v="Cuenca"/>
    <x v="0"/>
    <x v="0"/>
    <s v="Empresa de embarque B"/>
    <s v="Cheque"/>
    <s v="Ciruelas secas"/>
    <x v="1"/>
    <n v="34"/>
    <n v="1"/>
    <x v="1"/>
  </r>
  <r>
    <n v="3"/>
    <x v="2"/>
    <n v="2308885942"/>
    <s v="Empresa D"/>
    <s v="Azogues"/>
    <x v="1"/>
    <x v="1"/>
    <s v="Empresa de embarque A"/>
    <s v="Tarjeta de crédito"/>
    <s v="Peras secas"/>
    <x v="1"/>
    <n v="14"/>
    <n v="57"/>
    <x v="2"/>
  </r>
  <r>
    <n v="4"/>
    <x v="3"/>
    <n v="6199717898"/>
    <s v="Empresa D"/>
    <s v="Azogues"/>
    <x v="1"/>
    <x v="1"/>
    <s v="Empresa de embarque A"/>
    <s v="Tarjeta de crédito"/>
    <s v="Manzanas secas"/>
    <x v="1"/>
    <n v="16"/>
    <n v="72"/>
    <x v="3"/>
  </r>
  <r>
    <n v="5"/>
    <x v="4"/>
    <n v="5540683029"/>
    <s v="Empresa D"/>
    <s v="Azogues"/>
    <x v="1"/>
    <x v="1"/>
    <s v="Empresa de embarque A"/>
    <s v="Tarjeta de crédito"/>
    <s v="Ciruelas secas"/>
    <x v="1"/>
    <n v="12"/>
    <n v="68"/>
    <x v="4"/>
  </r>
  <r>
    <n v="6"/>
    <x v="5"/>
    <n v="6343955045"/>
    <s v="Empresa L"/>
    <s v="Cuenca"/>
    <x v="0"/>
    <x v="0"/>
    <s v="Empresa de embarque B"/>
    <s v="Tarjeta de crédito"/>
    <s v="Té chai"/>
    <x v="0"/>
    <n v="22"/>
    <n v="29"/>
    <x v="5"/>
  </r>
  <r>
    <n v="7"/>
    <x v="6"/>
    <n v="1572125717"/>
    <s v="Empresa L"/>
    <s v="Cuenca"/>
    <x v="0"/>
    <x v="0"/>
    <s v="Empresa de embarque B"/>
    <s v="Tarjeta de crédito"/>
    <s v="Café"/>
    <x v="0"/>
    <n v="42"/>
    <n v="41"/>
    <x v="6"/>
  </r>
  <r>
    <n v="8"/>
    <x v="7"/>
    <n v="3776895536"/>
    <s v="Empresa H"/>
    <s v="Riobamba"/>
    <x v="2"/>
    <x v="2"/>
    <s v="Empresa de embarque C"/>
    <s v="Tarjeta de crédito"/>
    <s v="Galletas de chocolate"/>
    <x v="2"/>
    <n v="11"/>
    <n v="18"/>
    <x v="7"/>
  </r>
  <r>
    <n v="9"/>
    <x v="8"/>
    <n v="390733860"/>
    <s v="Empresa D"/>
    <s v="Azogues"/>
    <x v="1"/>
    <x v="1"/>
    <s v="Empresa de embarque C"/>
    <s v="Cheque"/>
    <s v="Galletas de chocolate"/>
    <x v="2"/>
    <n v="29"/>
    <n v="73"/>
    <x v="8"/>
  </r>
  <r>
    <n v="10"/>
    <x v="7"/>
    <n v="2456709195"/>
    <s v="Empresa CC"/>
    <s v="Guayaquil"/>
    <x v="3"/>
    <x v="3"/>
    <s v="Empresa de embarque B"/>
    <s v="Cheque"/>
    <s v="Chocolate"/>
    <x v="3"/>
    <n v="12"/>
    <n v="79"/>
    <x v="9"/>
  </r>
  <r>
    <n v="11"/>
    <x v="9"/>
    <n v="5766090086"/>
    <s v="Empresa C"/>
    <s v="Machala"/>
    <x v="4"/>
    <x v="0"/>
    <s v="Empresa de embarque B"/>
    <s v="Efectivo"/>
    <s v="Almejas"/>
    <x v="4"/>
    <n v="28"/>
    <n v="37"/>
    <x v="10"/>
  </r>
  <r>
    <n v="12"/>
    <x v="10"/>
    <n v="4872781256"/>
    <s v="Empresa F"/>
    <s v="Ibarra"/>
    <x v="5"/>
    <x v="4"/>
    <s v="Empresa de embarque B"/>
    <s v="Tarjeta de crédito"/>
    <s v="Salsa curry"/>
    <x v="5"/>
    <n v="33"/>
    <n v="64"/>
    <x v="11"/>
  </r>
  <r>
    <n v="13"/>
    <x v="11"/>
    <n v="4213140599"/>
    <s v="Empresa BB"/>
    <s v="Manta"/>
    <x v="6"/>
    <x v="5"/>
    <s v="Empresa de embarque C"/>
    <s v="Cheque"/>
    <s v="Café"/>
    <x v="0"/>
    <n v="21"/>
    <n v="96"/>
    <x v="12"/>
  </r>
  <r>
    <n v="14"/>
    <x v="12"/>
    <n v="9433063552"/>
    <s v="Empresa H"/>
    <s v="Riobamba"/>
    <x v="2"/>
    <x v="2"/>
    <s v="Empresa de embarque C"/>
    <s v="Cheque"/>
    <s v="Chocolate"/>
    <x v="3"/>
    <n v="46"/>
    <n v="86"/>
    <x v="13"/>
  </r>
  <r>
    <n v="15"/>
    <x v="13"/>
    <n v="8539365209"/>
    <s v="Empresa J"/>
    <s v="Esmeraldas"/>
    <x v="7"/>
    <x v="6"/>
    <s v="Empresa de embarque B"/>
    <s v="Tarjeta de crédito"/>
    <s v="Té verde"/>
    <x v="0"/>
    <n v="41"/>
    <n v="96"/>
    <x v="14"/>
  </r>
  <r>
    <n v="16"/>
    <x v="14"/>
    <n v="6983099686"/>
    <s v="Empresa G"/>
    <s v="Guaranda"/>
    <x v="8"/>
    <x v="2"/>
    <m/>
    <m/>
    <s v="Café"/>
    <x v="0"/>
    <n v="45"/>
    <n v="97"/>
    <x v="15"/>
  </r>
  <r>
    <n v="17"/>
    <x v="15"/>
    <n v="3008945605"/>
    <s v="Empresa J"/>
    <s v="Esmeraldas"/>
    <x v="7"/>
    <x v="6"/>
    <s v="Empresa de embarque A"/>
    <m/>
    <s v="Jalea de fresa"/>
    <x v="6"/>
    <n v="26"/>
    <n v="65"/>
    <x v="16"/>
  </r>
  <r>
    <n v="18"/>
    <x v="16"/>
    <n v="5388305959"/>
    <s v="Empresa J"/>
    <s v="Esmeraldas"/>
    <x v="7"/>
    <x v="6"/>
    <s v="Empresa de embarque A"/>
    <m/>
    <s v="Condimento cajún"/>
    <x v="7"/>
    <n v="40"/>
    <n v="88"/>
    <x v="17"/>
  </r>
  <r>
    <n v="19"/>
    <x v="17"/>
    <n v="438272084"/>
    <s v="Empresa J"/>
    <s v="Esmeraldas"/>
    <x v="7"/>
    <x v="6"/>
    <s v="Empresa de embarque A"/>
    <m/>
    <s v="Galletas de chocolate"/>
    <x v="2"/>
    <n v="12"/>
    <n v="60"/>
    <x v="18"/>
  </r>
  <r>
    <n v="20"/>
    <x v="18"/>
    <n v="2536792311"/>
    <s v="Empresa K"/>
    <s v="Quito"/>
    <x v="9"/>
    <x v="5"/>
    <s v="Empresa de embarque C"/>
    <m/>
    <s v="Ciruelas secas"/>
    <x v="1"/>
    <n v="35"/>
    <n v="96"/>
    <x v="19"/>
  </r>
  <r>
    <n v="21"/>
    <x v="19"/>
    <n v="7813757711"/>
    <s v="Empresa K"/>
    <s v="Quito"/>
    <x v="9"/>
    <x v="5"/>
    <s v="Empresa de embarque C"/>
    <m/>
    <s v="Té verde"/>
    <x v="0"/>
    <n v="20"/>
    <n v="50"/>
    <x v="20"/>
  </r>
  <r>
    <n v="22"/>
    <x v="20"/>
    <n v="4786931679"/>
    <s v="Empresa A"/>
    <s v="Ambato"/>
    <x v="10"/>
    <x v="2"/>
    <m/>
    <m/>
    <s v="Té chai"/>
    <x v="0"/>
    <n v="50"/>
    <n v="75"/>
    <x v="21"/>
  </r>
  <r>
    <n v="23"/>
    <x v="21"/>
    <n v="3021659728"/>
    <s v="Empresa A"/>
    <s v="Ambato"/>
    <x v="10"/>
    <x v="2"/>
    <m/>
    <m/>
    <s v="Café"/>
    <x v="0"/>
    <n v="21"/>
    <n v="4"/>
    <x v="22"/>
  </r>
  <r>
    <n v="24"/>
    <x v="22"/>
    <n v="2591950684"/>
    <s v="Empresa A"/>
    <s v="Ambato"/>
    <x v="10"/>
    <x v="2"/>
    <m/>
    <m/>
    <s v="Té verde"/>
    <x v="0"/>
    <n v="43"/>
    <n v="18"/>
    <x v="23"/>
  </r>
  <r>
    <n v="25"/>
    <x v="23"/>
    <n v="9326361454"/>
    <s v="Empresa BB"/>
    <s v="Manta"/>
    <x v="6"/>
    <x v="5"/>
    <s v="Empresa de embarque C"/>
    <s v="Tarjeta de crédito"/>
    <s v="Almejas"/>
    <x v="4"/>
    <n v="26"/>
    <n v="49"/>
    <x v="24"/>
  </r>
  <r>
    <n v="26"/>
    <x v="24"/>
    <n v="3769138349"/>
    <s v="Empresa BB"/>
    <s v="Manta"/>
    <x v="6"/>
    <x v="5"/>
    <s v="Empresa de embarque C"/>
    <s v="Tarjeta de crédito"/>
    <s v="Carne de cangrejo"/>
    <x v="8"/>
    <n v="39"/>
    <n v="21"/>
    <x v="25"/>
  </r>
  <r>
    <n v="27"/>
    <x v="2"/>
    <n v="5871657714"/>
    <s v="Empresa I"/>
    <s v="Guayaquil"/>
    <x v="3"/>
    <x v="7"/>
    <s v="Empresa de embarque A"/>
    <s v="Cheque"/>
    <s v="Ravioli"/>
    <x v="9"/>
    <n v="33"/>
    <n v="8"/>
    <x v="26"/>
  </r>
  <r>
    <n v="28"/>
    <x v="25"/>
    <n v="1534553307"/>
    <s v="Empresa I"/>
    <s v="Guayaquil"/>
    <x v="3"/>
    <x v="7"/>
    <s v="Empresa de embarque A"/>
    <s v="Cheque"/>
    <s v="Mozzarella"/>
    <x v="10"/>
    <n v="46"/>
    <n v="82"/>
    <x v="27"/>
  </r>
  <r>
    <n v="29"/>
    <x v="26"/>
    <n v="8474620707"/>
    <s v="Empresa F"/>
    <s v="Ibarra"/>
    <x v="5"/>
    <x v="4"/>
    <s v="Empresa de embarque B"/>
    <s v="Tarjeta de crédito"/>
    <s v="Cerveza"/>
    <x v="0"/>
    <n v="32"/>
    <n v="75"/>
    <x v="28"/>
  </r>
  <r>
    <n v="30"/>
    <x v="27"/>
    <n v="3530767380"/>
    <s v="Empresa H"/>
    <s v="Riobamba"/>
    <x v="2"/>
    <x v="2"/>
    <s v="Empresa de embarque B"/>
    <s v="Cheque"/>
    <s v="Salsa curry"/>
    <x v="5"/>
    <n v="34"/>
    <n v="3"/>
    <x v="29"/>
  </r>
  <r>
    <n v="31"/>
    <x v="28"/>
    <n v="6673950624"/>
    <s v="Empresa C"/>
    <s v="Machala"/>
    <x v="4"/>
    <x v="0"/>
    <s v="Empresa de embarque B"/>
    <s v="Efectivo"/>
    <s v="Jarabe"/>
    <x v="7"/>
    <n v="24"/>
    <n v="33"/>
    <x v="30"/>
  </r>
  <r>
    <n v="32"/>
    <x v="29"/>
    <n v="7137547321"/>
    <s v="Empresa C"/>
    <s v="Machala"/>
    <x v="4"/>
    <x v="0"/>
    <s v="Empresa de embarque B"/>
    <s v="Efectivo"/>
    <s v="Salsa curry"/>
    <x v="5"/>
    <n v="21"/>
    <n v="51"/>
    <x v="31"/>
  </r>
  <r>
    <n v="33"/>
    <x v="30"/>
    <n v="9655985375"/>
    <s v="Empresa F"/>
    <s v="Ibarra"/>
    <x v="5"/>
    <x v="4"/>
    <s v="Empresa de embarque B"/>
    <s v="Tarjeta de crédito"/>
    <m/>
    <x v="11"/>
    <m/>
    <m/>
    <x v="32"/>
  </r>
  <r>
    <n v="34"/>
    <x v="31"/>
    <n v="299812367"/>
    <s v="Empresa BB"/>
    <s v="Manta"/>
    <x v="6"/>
    <x v="5"/>
    <s v="Empresa de embarque C"/>
    <s v="Cheque"/>
    <m/>
    <x v="11"/>
    <m/>
    <m/>
    <x v="32"/>
  </r>
  <r>
    <n v="35"/>
    <x v="32"/>
    <n v="7779151222"/>
    <s v="Empresa H"/>
    <s v="Riobamba"/>
    <x v="2"/>
    <x v="2"/>
    <s v="Empresa de embarque C"/>
    <s v="Cheque"/>
    <m/>
    <x v="11"/>
    <m/>
    <m/>
    <x v="32"/>
  </r>
  <r>
    <n v="36"/>
    <x v="33"/>
    <n v="9282360094"/>
    <s v="Empresa J"/>
    <s v="Esmeraldas"/>
    <x v="7"/>
    <x v="6"/>
    <s v="Empresa de embarque B"/>
    <s v="Tarjeta de crédito"/>
    <s v="Almendras"/>
    <x v="1"/>
    <n v="140"/>
    <n v="47"/>
    <x v="33"/>
  </r>
  <r>
    <n v="37"/>
    <x v="34"/>
    <n v="6935804403"/>
    <s v="Empresa J"/>
    <s v="Esmeraldas"/>
    <x v="7"/>
    <x v="6"/>
    <s v="Empresa de embarque A"/>
    <m/>
    <s v="Ciruelas secas"/>
    <x v="1"/>
    <n v="49"/>
    <n v="49"/>
    <x v="34"/>
  </r>
  <r>
    <n v="38"/>
    <x v="35"/>
    <n v="3650322132"/>
    <s v="Empresa K"/>
    <s v="Quito"/>
    <x v="9"/>
    <x v="5"/>
    <s v="Empresa de embarque C"/>
    <m/>
    <s v="Salsa curry"/>
    <x v="5"/>
    <n v="560"/>
    <n v="72"/>
    <x v="35"/>
  </r>
  <r>
    <n v="39"/>
    <x v="25"/>
    <n v="1985754250"/>
    <s v="Empresa A"/>
    <s v="Ambato"/>
    <x v="10"/>
    <x v="2"/>
    <s v="Empresa de embarque C"/>
    <m/>
    <s v="Carne de cangrejo"/>
    <x v="8"/>
    <n v="257.59999999999997"/>
    <n v="13"/>
    <x v="36"/>
  </r>
  <r>
    <n v="40"/>
    <x v="36"/>
    <n v="7293507918"/>
    <s v="Empresa BB"/>
    <s v="Manta"/>
    <x v="6"/>
    <x v="5"/>
    <s v="Empresa de embarque C"/>
    <s v="Tarjeta de crédito"/>
    <s v="Café"/>
    <x v="0"/>
    <n v="644"/>
    <n v="32"/>
    <x v="37"/>
  </r>
  <r>
    <n v="41"/>
    <x v="37"/>
    <n v="3459323228"/>
    <s v="Empresa I"/>
    <s v="Guayaquil"/>
    <x v="3"/>
    <x v="7"/>
    <s v="Empresa de embarque A"/>
    <s v="Cheque"/>
    <s v="Almejas"/>
    <x v="4"/>
    <n v="135.1"/>
    <n v="27"/>
    <x v="38"/>
  </r>
  <r>
    <n v="42"/>
    <x v="9"/>
    <n v="1144627655"/>
    <s v="Empresa F"/>
    <s v="Ibarra"/>
    <x v="5"/>
    <x v="4"/>
    <s v="Empresa de embarque B"/>
    <s v="Tarjeta de crédito"/>
    <s v="Chocolate"/>
    <x v="3"/>
    <n v="178.5"/>
    <n v="71"/>
    <x v="39"/>
  </r>
  <r>
    <n v="43"/>
    <x v="38"/>
    <n v="3986713828"/>
    <s v="Empresa H"/>
    <s v="Riobamba"/>
    <x v="2"/>
    <x v="2"/>
    <s v="Empresa de embarque B"/>
    <s v="Cheque"/>
    <s v="Chocolate"/>
    <x v="3"/>
    <n v="178.5"/>
    <n v="13"/>
    <x v="40"/>
  </r>
  <r>
    <n v="44"/>
    <x v="39"/>
    <n v="9350633665"/>
    <s v="Empresa Y"/>
    <s v="Esmeraldas"/>
    <x v="7"/>
    <x v="6"/>
    <s v="Empresa de embarque A"/>
    <s v="Efectivo"/>
    <s v="Condimento cajún"/>
    <x v="7"/>
    <n v="308"/>
    <n v="98"/>
    <x v="41"/>
  </r>
  <r>
    <n v="45"/>
    <x v="40"/>
    <n v="4918639925"/>
    <s v="Empresa Z"/>
    <s v="Quito"/>
    <x v="9"/>
    <x v="5"/>
    <s v="Empresa de embarque C"/>
    <s v="Tarjeta de crédito"/>
    <s v="Jalea de fresa"/>
    <x v="6"/>
    <n v="350"/>
    <n v="21"/>
    <x v="42"/>
  </r>
  <r>
    <n v="46"/>
    <x v="41"/>
    <n v="9630006862"/>
    <s v="Empresa CC"/>
    <s v="Guayaquil"/>
    <x v="3"/>
    <x v="3"/>
    <s v="Empresa de embarque B"/>
    <s v="Cheque"/>
    <s v="Cóctel de frutas"/>
    <x v="12"/>
    <n v="546"/>
    <n v="26"/>
    <x v="43"/>
  </r>
  <r>
    <n v="47"/>
    <x v="42"/>
    <n v="9029002933"/>
    <s v="Empresa F"/>
    <s v="Ibarra"/>
    <x v="5"/>
    <x v="4"/>
    <s v="Empresa de embarque C"/>
    <s v="Cheque"/>
    <s v="Peras secas"/>
    <x v="1"/>
    <n v="420"/>
    <n v="96"/>
    <x v="35"/>
  </r>
  <r>
    <n v="48"/>
    <x v="43"/>
    <n v="5702300844"/>
    <s v="Empresa F"/>
    <s v="Ibarra"/>
    <x v="5"/>
    <x v="4"/>
    <s v="Empresa de embarque C"/>
    <s v="Cheque"/>
    <s v="Manzanas secas"/>
    <x v="1"/>
    <n v="742"/>
    <n v="16"/>
    <x v="44"/>
  </r>
  <r>
    <n v="49"/>
    <x v="44"/>
    <n v="6885713027"/>
    <s v="Empresa D"/>
    <s v="Azogues"/>
    <x v="1"/>
    <x v="1"/>
    <m/>
    <m/>
    <s v="Pasta penne"/>
    <x v="9"/>
    <n v="532"/>
    <n v="96"/>
    <x v="45"/>
  </r>
  <r>
    <n v="50"/>
    <x v="12"/>
    <n v="5156178317"/>
    <s v="Empresa C"/>
    <s v="Machala"/>
    <x v="4"/>
    <x v="0"/>
    <m/>
    <m/>
    <s v="Té verde"/>
    <x v="0"/>
    <n v="41.86"/>
    <n v="75"/>
    <x v="46"/>
  </r>
  <r>
    <n v="51"/>
    <x v="45"/>
    <n v="9993785470"/>
    <s v="Empresa I"/>
    <s v="Guayaquil"/>
    <x v="3"/>
    <x v="7"/>
    <s v="Empresa de embarque A"/>
    <s v="Cheque"/>
    <s v="Ravioli"/>
    <x v="9"/>
    <n v="273"/>
    <n v="55"/>
    <x v="47"/>
  </r>
  <r>
    <n v="52"/>
    <x v="46"/>
    <n v="2344903076"/>
    <s v="Empresa I"/>
    <s v="Guayaquil"/>
    <x v="3"/>
    <x v="7"/>
    <s v="Empresa de embarque A"/>
    <s v="Cheque"/>
    <s v="Mozzarella"/>
    <x v="10"/>
    <n v="487.19999999999993"/>
    <n v="11"/>
    <x v="48"/>
  </r>
  <r>
    <n v="53"/>
    <x v="47"/>
    <n v="5773601950"/>
    <s v="Empresa F"/>
    <s v="Ibarra"/>
    <x v="5"/>
    <x v="4"/>
    <s v="Empresa de embarque B"/>
    <s v="Tarjeta de crédito"/>
    <s v="Cerveza"/>
    <x v="0"/>
    <n v="196"/>
    <n v="53"/>
    <x v="49"/>
  </r>
  <r>
    <n v="54"/>
    <x v="48"/>
    <n v="4818078168"/>
    <s v="Empresa H"/>
    <s v="Riobamba"/>
    <x v="2"/>
    <x v="2"/>
    <s v="Empresa de embarque B"/>
    <s v="Cheque"/>
    <s v="Salsa curry"/>
    <x v="5"/>
    <n v="560"/>
    <n v="85"/>
    <x v="50"/>
  </r>
  <r>
    <n v="55"/>
    <x v="49"/>
    <n v="9107195581"/>
    <s v="Empresa H"/>
    <s v="Riobamba"/>
    <x v="2"/>
    <x v="2"/>
    <s v="Empresa de embarque B"/>
    <s v="Cheque"/>
    <s v="Galletas de chocolate"/>
    <x v="2"/>
    <n v="128.79999999999998"/>
    <n v="97"/>
    <x v="51"/>
  </r>
  <r>
    <n v="56"/>
    <x v="50"/>
    <n v="5806733138"/>
    <s v="Empresa Y"/>
    <s v="Esmeraldas"/>
    <x v="7"/>
    <x v="6"/>
    <s v="Empresa de embarque A"/>
    <s v="Efectivo"/>
    <s v="Bolillos"/>
    <x v="2"/>
    <n v="140"/>
    <n v="46"/>
    <x v="52"/>
  </r>
  <r>
    <n v="57"/>
    <x v="51"/>
    <n v="3059258597"/>
    <s v="Empresa Z"/>
    <s v="Quito"/>
    <x v="9"/>
    <x v="5"/>
    <s v="Empresa de embarque C"/>
    <s v="Tarjeta de crédito"/>
    <s v="Aceite de oliva"/>
    <x v="13"/>
    <n v="298.90000000000003"/>
    <n v="97"/>
    <x v="53"/>
  </r>
  <r>
    <n v="58"/>
    <x v="52"/>
    <n v="586395005"/>
    <s v="Empresa Z"/>
    <s v="Quito"/>
    <x v="9"/>
    <x v="5"/>
    <s v="Empresa de embarque C"/>
    <s v="Tarjeta de crédito"/>
    <s v="Almejas"/>
    <x v="4"/>
    <n v="135.1"/>
    <n v="97"/>
    <x v="54"/>
  </r>
  <r>
    <n v="59"/>
    <x v="53"/>
    <n v="9281389647"/>
    <s v="Empresa Z"/>
    <s v="Quito"/>
    <x v="9"/>
    <x v="5"/>
    <s v="Empresa de embarque C"/>
    <s v="Tarjeta de crédito"/>
    <s v="Carne de cangrejo"/>
    <x v="8"/>
    <n v="257.59999999999997"/>
    <n v="65"/>
    <x v="55"/>
  </r>
  <r>
    <n v="60"/>
    <x v="54"/>
    <n v="2230409971"/>
    <s v="Empresa CC"/>
    <s v="Guayaquil"/>
    <x v="3"/>
    <x v="3"/>
    <s v="Empresa de embarque B"/>
    <s v="Cheque"/>
    <s v="Cerveza"/>
    <x v="0"/>
    <n v="196"/>
    <n v="72"/>
    <x v="56"/>
  </r>
  <r>
    <n v="61"/>
    <x v="34"/>
    <n v="498762200"/>
    <s v="Empresa F"/>
    <s v="Ibarra"/>
    <x v="5"/>
    <x v="4"/>
    <s v="Empresa de embarque C"/>
    <s v="Cheque"/>
    <s v="Chocolate"/>
    <x v="3"/>
    <n v="178.5"/>
    <n v="16"/>
    <x v="57"/>
  </r>
  <r>
    <n v="62"/>
    <x v="55"/>
    <n v="5059332572"/>
    <s v="Empresa D"/>
    <s v="Azogues"/>
    <x v="1"/>
    <x v="1"/>
    <s v="Empresa de embarque A"/>
    <s v="Tarjeta de crédito"/>
    <s v="Mermelada de zarzamora"/>
    <x v="6"/>
    <n v="1134"/>
    <n v="77"/>
    <x v="58"/>
  </r>
  <r>
    <n v="63"/>
    <x v="56"/>
    <n v="807667000"/>
    <s v="Empresa D"/>
    <s v="Azogues"/>
    <x v="1"/>
    <x v="1"/>
    <s v="Empresa de embarque A"/>
    <s v="Tarjeta de crédito"/>
    <s v="Arroz de grano largo"/>
    <x v="14"/>
    <n v="98"/>
    <n v="37"/>
    <x v="59"/>
  </r>
  <r>
    <n v="64"/>
    <x v="57"/>
    <n v="4320869422"/>
    <s v="Empresa H"/>
    <s v="Riobamba"/>
    <x v="2"/>
    <x v="2"/>
    <s v="Empresa de embarque C"/>
    <s v="Tarjeta de crédito"/>
    <s v="Mozzarella"/>
    <x v="10"/>
    <n v="487.19999999999993"/>
    <n v="63"/>
    <x v="60"/>
  </r>
  <r>
    <n v="65"/>
    <x v="58"/>
    <n v="7227542762"/>
    <s v="Empresa C"/>
    <s v="Machala"/>
    <x v="4"/>
    <x v="0"/>
    <s v="Empresa de embarque B"/>
    <s v="Efectivo"/>
    <s v="Jarabe"/>
    <x v="7"/>
    <n v="140"/>
    <n v="48"/>
    <x v="61"/>
  </r>
  <r>
    <n v="66"/>
    <x v="59"/>
    <n v="4844854212"/>
    <s v="Empresa C"/>
    <s v="Machala"/>
    <x v="4"/>
    <x v="0"/>
    <s v="Empresa de embarque B"/>
    <s v="Efectivo"/>
    <s v="Salsa curry"/>
    <x v="5"/>
    <n v="560"/>
    <n v="71"/>
    <x v="62"/>
  </r>
  <r>
    <n v="67"/>
    <x v="60"/>
    <n v="6476704094"/>
    <s v="Empresa J"/>
    <s v="Esmeraldas"/>
    <x v="7"/>
    <x v="6"/>
    <s v="Empresa de embarque B"/>
    <s v="Tarjeta de crédito"/>
    <s v="Almendras"/>
    <x v="1"/>
    <n v="140"/>
    <n v="55"/>
    <x v="63"/>
  </r>
  <r>
    <n v="68"/>
    <x v="61"/>
    <n v="289513623"/>
    <s v="Empresa J"/>
    <s v="Esmeraldas"/>
    <x v="7"/>
    <x v="6"/>
    <s v="Empresa de embarque A"/>
    <m/>
    <s v="Ciruelas secas"/>
    <x v="1"/>
    <n v="49"/>
    <n v="21"/>
    <x v="64"/>
  </r>
  <r>
    <n v="69"/>
    <x v="62"/>
    <n v="4360909288"/>
    <s v="Empresa K"/>
    <s v="Quito"/>
    <x v="9"/>
    <x v="5"/>
    <s v="Empresa de embarque C"/>
    <m/>
    <s v="Salsa curry"/>
    <x v="5"/>
    <n v="560"/>
    <n v="67"/>
    <x v="65"/>
  </r>
  <r>
    <n v="70"/>
    <x v="63"/>
    <n v="1569352924"/>
    <s v="Empresa A"/>
    <s v="Ambato"/>
    <x v="10"/>
    <x v="2"/>
    <s v="Empresa de embarque C"/>
    <m/>
    <s v="Carne de cangrejo"/>
    <x v="8"/>
    <n v="257.59999999999997"/>
    <n v="75"/>
    <x v="66"/>
  </r>
  <r>
    <n v="71"/>
    <x v="64"/>
    <n v="4417023777"/>
    <s v="Empresa BB"/>
    <s v="Manta"/>
    <x v="6"/>
    <x v="5"/>
    <s v="Empresa de embarque C"/>
    <s v="Tarjeta de crédito"/>
    <s v="Café"/>
    <x v="0"/>
    <n v="644"/>
    <n v="17"/>
    <x v="67"/>
  </r>
  <r>
    <n v="72"/>
    <x v="28"/>
    <n v="5213348963"/>
    <s v="Empresa D"/>
    <s v="Azogues"/>
    <x v="1"/>
    <x v="1"/>
    <s v="Empresa de embarque A"/>
    <s v="Tarjeta de crédito"/>
    <s v="Ciruelas secas"/>
    <x v="1"/>
    <n v="49"/>
    <n v="48"/>
    <x v="68"/>
  </r>
  <r>
    <n v="73"/>
    <x v="65"/>
    <n v="6039525395"/>
    <s v="Empresa L"/>
    <s v="Cuenca"/>
    <x v="0"/>
    <x v="0"/>
    <s v="Empresa de embarque B"/>
    <s v="Tarjeta de crédito"/>
    <s v="Té chai"/>
    <x v="0"/>
    <n v="252"/>
    <n v="74"/>
    <x v="69"/>
  </r>
  <r>
    <n v="74"/>
    <x v="47"/>
    <n v="7564866770"/>
    <s v="Empresa L"/>
    <s v="Cuenca"/>
    <x v="0"/>
    <x v="0"/>
    <s v="Empresa de embarque B"/>
    <s v="Tarjeta de crédito"/>
    <s v="Café"/>
    <x v="0"/>
    <n v="644"/>
    <n v="96"/>
    <x v="70"/>
  </r>
  <r>
    <n v="75"/>
    <x v="66"/>
    <n v="9161740728"/>
    <s v="Empresa H"/>
    <s v="Riobamba"/>
    <x v="2"/>
    <x v="2"/>
    <s v="Empresa de embarque C"/>
    <s v="Tarjeta de crédito"/>
    <s v="Galletas de chocolate"/>
    <x v="2"/>
    <n v="128.79999999999998"/>
    <n v="12"/>
    <x v="71"/>
  </r>
  <r>
    <n v="76"/>
    <x v="67"/>
    <n v="5854661633"/>
    <s v="Empresa D"/>
    <s v="Azogues"/>
    <x v="1"/>
    <x v="1"/>
    <s v="Empresa de embarque C"/>
    <s v="Cheque"/>
    <s v="Galletas de chocolate"/>
    <x v="2"/>
    <n v="128.79999999999998"/>
    <n v="62"/>
    <x v="72"/>
  </r>
  <r>
    <n v="77"/>
    <x v="68"/>
    <n v="9782824487"/>
    <s v="Empresa CC"/>
    <s v="Guayaquil"/>
    <x v="3"/>
    <x v="3"/>
    <s v="Empresa de embarque B"/>
    <s v="Cheque"/>
    <s v="Chocolate"/>
    <x v="3"/>
    <n v="178.5"/>
    <n v="35"/>
    <x v="73"/>
  </r>
  <r>
    <n v="78"/>
    <x v="69"/>
    <n v="5368581132"/>
    <s v="Empresa C"/>
    <s v="Machala"/>
    <x v="4"/>
    <x v="0"/>
    <s v="Empresa de embarque B"/>
    <s v="Efectivo"/>
    <s v="Almejas"/>
    <x v="4"/>
    <n v="135.1"/>
    <n v="95"/>
    <x v="74"/>
  </r>
  <r>
    <n v="79"/>
    <x v="70"/>
    <n v="1972466220"/>
    <s v="Empresa F"/>
    <s v="Ibarra"/>
    <x v="5"/>
    <x v="4"/>
    <s v="Empresa de embarque B"/>
    <s v="Tarjeta de crédito"/>
    <s v="Salsa curry"/>
    <x v="5"/>
    <n v="560"/>
    <n v="17"/>
    <x v="75"/>
  </r>
  <r>
    <n v="80"/>
    <x v="71"/>
    <n v="6835780904"/>
    <s v="Empresa BB"/>
    <s v="Manta"/>
    <x v="6"/>
    <x v="5"/>
    <s v="Empresa de embarque C"/>
    <s v="Cheque"/>
    <s v="Café"/>
    <x v="0"/>
    <n v="644"/>
    <n v="96"/>
    <x v="70"/>
  </r>
  <r>
    <n v="81"/>
    <x v="72"/>
    <n v="9361876990"/>
    <s v="Empresa H"/>
    <s v="Riobamba"/>
    <x v="2"/>
    <x v="2"/>
    <s v="Empresa de embarque C"/>
    <s v="Cheque"/>
    <s v="Chocolate"/>
    <x v="3"/>
    <n v="178.5"/>
    <n v="83"/>
    <x v="76"/>
  </r>
  <r>
    <n v="82"/>
    <x v="73"/>
    <n v="7655628230"/>
    <s v="Empresa J"/>
    <s v="Esmeraldas"/>
    <x v="7"/>
    <x v="6"/>
    <s v="Empresa de embarque B"/>
    <s v="Tarjeta de crédito"/>
    <s v="Té verde"/>
    <x v="0"/>
    <n v="41.86"/>
    <n v="88"/>
    <x v="77"/>
  </r>
  <r>
    <n v="83"/>
    <x v="35"/>
    <n v="6770397729"/>
    <s v="Empresa G"/>
    <s v="Guaranda"/>
    <x v="8"/>
    <x v="2"/>
    <m/>
    <m/>
    <s v="Café"/>
    <x v="0"/>
    <n v="644"/>
    <n v="59"/>
    <x v="78"/>
  </r>
  <r>
    <n v="84"/>
    <x v="74"/>
    <n v="6622149015"/>
    <s v="Empresa J"/>
    <s v="Esmeraldas"/>
    <x v="7"/>
    <x v="6"/>
    <s v="Empresa de embarque A"/>
    <m/>
    <s v="Jalea de fresa"/>
    <x v="6"/>
    <n v="350"/>
    <n v="27"/>
    <x v="79"/>
  </r>
  <r>
    <n v="85"/>
    <x v="75"/>
    <n v="8859429908"/>
    <s v="Empresa J"/>
    <s v="Esmeraldas"/>
    <x v="7"/>
    <x v="6"/>
    <s v="Empresa de embarque A"/>
    <m/>
    <s v="Condimento cajún"/>
    <x v="7"/>
    <n v="308"/>
    <n v="37"/>
    <x v="80"/>
  </r>
  <r>
    <n v="86"/>
    <x v="76"/>
    <n v="146252536"/>
    <s v="Empresa J"/>
    <s v="Esmeraldas"/>
    <x v="7"/>
    <x v="6"/>
    <s v="Empresa de embarque A"/>
    <m/>
    <s v="Galletas de chocolate"/>
    <x v="2"/>
    <n v="128.79999999999998"/>
    <n v="75"/>
    <x v="81"/>
  </r>
  <r>
    <n v="87"/>
    <x v="77"/>
    <n v="9010865731"/>
    <s v="Empresa K"/>
    <s v="Quito"/>
    <x v="9"/>
    <x v="5"/>
    <s v="Empresa de embarque C"/>
    <m/>
    <s v="Ciruelas secas"/>
    <x v="1"/>
    <n v="49"/>
    <n v="71"/>
    <x v="82"/>
  </r>
  <r>
    <n v="88"/>
    <x v="78"/>
    <n v="9076170123"/>
    <s v="Empresa K"/>
    <s v="Quito"/>
    <x v="9"/>
    <x v="5"/>
    <s v="Empresa de embarque C"/>
    <m/>
    <s v="Té verde"/>
    <x v="0"/>
    <n v="41.86"/>
    <n v="88"/>
    <x v="77"/>
  </r>
  <r>
    <n v="89"/>
    <x v="79"/>
    <n v="4412491838"/>
    <s v="Empresa A"/>
    <s v="Ambato"/>
    <x v="10"/>
    <x v="2"/>
    <m/>
    <m/>
    <s v="Té chai"/>
    <x v="0"/>
    <n v="252"/>
    <n v="55"/>
    <x v="83"/>
  </r>
  <r>
    <n v="90"/>
    <x v="50"/>
    <n v="7223227521"/>
    <s v="Empresa CC"/>
    <s v="Guayaquil"/>
    <x v="3"/>
    <x v="3"/>
    <s v="Empresa de embarque B"/>
    <s v="Cheque"/>
    <s v="Chocolate"/>
    <x v="3"/>
    <n v="178.5"/>
    <n v="14"/>
    <x v="84"/>
  </r>
  <r>
    <n v="91"/>
    <x v="80"/>
    <n v="9595973394"/>
    <s v="Empresa C"/>
    <s v="Machala"/>
    <x v="4"/>
    <x v="0"/>
    <s v="Empresa de embarque B"/>
    <s v="Efectivo"/>
    <s v="Almejas"/>
    <x v="4"/>
    <n v="135.1"/>
    <n v="43"/>
    <x v="85"/>
  </r>
  <r>
    <n v="92"/>
    <x v="81"/>
    <n v="2755531090"/>
    <s v="Empresa F"/>
    <s v="Ibarra"/>
    <x v="5"/>
    <x v="4"/>
    <s v="Empresa de embarque B"/>
    <s v="Tarjeta de crédito"/>
    <s v="Salsa curry"/>
    <x v="5"/>
    <n v="560"/>
    <n v="63"/>
    <x v="86"/>
  </r>
  <r>
    <n v="93"/>
    <x v="82"/>
    <n v="5306800000"/>
    <s v="Empresa BB"/>
    <s v="Manta"/>
    <x v="6"/>
    <x v="5"/>
    <s v="Empresa de embarque C"/>
    <s v="Cheque"/>
    <s v="Café"/>
    <x v="0"/>
    <n v="644"/>
    <n v="36"/>
    <x v="87"/>
  </r>
  <r>
    <n v="94"/>
    <x v="54"/>
    <n v="6768826719"/>
    <s v="Empresa H"/>
    <s v="Riobamba"/>
    <x v="2"/>
    <x v="2"/>
    <s v="Empresa de embarque C"/>
    <s v="Cheque"/>
    <s v="Chocolate"/>
    <x v="3"/>
    <n v="178.5"/>
    <n v="41"/>
    <x v="88"/>
  </r>
  <r>
    <n v="95"/>
    <x v="83"/>
    <n v="7945500000"/>
    <s v="Empresa J"/>
    <s v="Esmeraldas"/>
    <x v="7"/>
    <x v="6"/>
    <s v="Empresa de embarque B"/>
    <s v="Tarjeta de crédito"/>
    <s v="Té verde"/>
    <x v="0"/>
    <n v="41.86"/>
    <n v="35"/>
    <x v="89"/>
  </r>
  <r>
    <n v="96"/>
    <x v="83"/>
    <n v="4671327569"/>
    <s v="Empresa G"/>
    <s v="Guaranda"/>
    <x v="8"/>
    <x v="2"/>
    <m/>
    <m/>
    <s v="Café"/>
    <x v="0"/>
    <n v="644"/>
    <n v="31"/>
    <x v="90"/>
  </r>
  <r>
    <n v="97"/>
    <x v="84"/>
    <n v="5750783013"/>
    <s v="Empresa J"/>
    <s v="Esmeraldas"/>
    <x v="7"/>
    <x v="6"/>
    <s v="Empresa de embarque A"/>
    <m/>
    <s v="Jalea de fresa"/>
    <x v="6"/>
    <n v="350"/>
    <n v="52"/>
    <x v="91"/>
  </r>
  <r>
    <n v="98"/>
    <x v="85"/>
    <n v="1216202808"/>
    <s v="Empresa J"/>
    <s v="Esmeraldas"/>
    <x v="7"/>
    <x v="6"/>
    <s v="Empresa de embarque A"/>
    <m/>
    <s v="Condimento cajún"/>
    <x v="7"/>
    <n v="308"/>
    <n v="30"/>
    <x v="92"/>
  </r>
  <r>
    <n v="99"/>
    <x v="86"/>
    <n v="7167041532"/>
    <s v="Empresa J"/>
    <s v="Esmeraldas"/>
    <x v="7"/>
    <x v="6"/>
    <s v="Empresa de embarque A"/>
    <m/>
    <s v="Galletas de chocolate"/>
    <x v="2"/>
    <n v="128.79999999999998"/>
    <n v="41"/>
    <x v="93"/>
  </r>
  <r>
    <n v="100"/>
    <x v="87"/>
    <n v="2241191338"/>
    <s v="Empresa K"/>
    <s v="Quito"/>
    <x v="9"/>
    <x v="5"/>
    <s v="Empresa de embarque C"/>
    <m/>
    <s v="Ciruelas secas"/>
    <x v="1"/>
    <n v="49"/>
    <n v="44"/>
    <x v="94"/>
  </r>
  <r>
    <n v="101"/>
    <x v="88"/>
    <n v="806264266"/>
    <s v="Empresa K"/>
    <s v="Quito"/>
    <x v="9"/>
    <x v="5"/>
    <s v="Empresa de embarque C"/>
    <m/>
    <s v="Té verde"/>
    <x v="0"/>
    <n v="41.86"/>
    <n v="77"/>
    <x v="95"/>
  </r>
  <r>
    <n v="102"/>
    <x v="89"/>
    <n v="3820174684"/>
    <s v="Empresa A"/>
    <s v="Ambato"/>
    <x v="10"/>
    <x v="2"/>
    <m/>
    <m/>
    <s v="Té chai"/>
    <x v="0"/>
    <n v="252"/>
    <n v="29"/>
    <x v="96"/>
  </r>
  <r>
    <n v="103"/>
    <x v="90"/>
    <n v="5541796483"/>
    <s v="Empresa A"/>
    <s v="Ambato"/>
    <x v="10"/>
    <x v="2"/>
    <m/>
    <m/>
    <s v="Café"/>
    <x v="0"/>
    <n v="644"/>
    <n v="77"/>
    <x v="97"/>
  </r>
  <r>
    <n v="104"/>
    <x v="91"/>
    <n v="7096714976"/>
    <s v="Empresa A"/>
    <s v="Ambato"/>
    <x v="10"/>
    <x v="2"/>
    <m/>
    <m/>
    <s v="Té verde"/>
    <x v="0"/>
    <n v="41.86"/>
    <n v="73"/>
    <x v="98"/>
  </r>
  <r>
    <n v="105"/>
    <x v="92"/>
    <n v="2543114862"/>
    <s v="Empresa BB"/>
    <s v="Manta"/>
    <x v="6"/>
    <x v="5"/>
    <s v="Empresa de embarque C"/>
    <s v="Tarjeta de crédito"/>
    <s v="Almejas"/>
    <x v="4"/>
    <n v="135.1"/>
    <n v="74"/>
    <x v="99"/>
  </r>
  <r>
    <n v="106"/>
    <x v="38"/>
    <n v="6501127347"/>
    <s v="Empresa BB"/>
    <s v="Manta"/>
    <x v="6"/>
    <x v="5"/>
    <s v="Empresa de embarque C"/>
    <s v="Tarjeta de crédito"/>
    <s v="Carne de cangrejo"/>
    <x v="8"/>
    <n v="257.59999999999997"/>
    <n v="25"/>
    <x v="100"/>
  </r>
  <r>
    <n v="107"/>
    <x v="93"/>
    <n v="1322296163"/>
    <s v="Empresa I"/>
    <s v="Guayaquil"/>
    <x v="3"/>
    <x v="7"/>
    <s v="Empresa de embarque A"/>
    <s v="Cheque"/>
    <s v="Ravioli"/>
    <x v="9"/>
    <n v="273"/>
    <n v="82"/>
    <x v="101"/>
  </r>
  <r>
    <n v="108"/>
    <x v="94"/>
    <n v="5162222472"/>
    <s v="Empresa I"/>
    <s v="Guayaquil"/>
    <x v="3"/>
    <x v="7"/>
    <s v="Empresa de embarque A"/>
    <s v="Cheque"/>
    <s v="Mozzarella"/>
    <x v="10"/>
    <n v="487.19999999999993"/>
    <n v="37"/>
    <x v="102"/>
  </r>
  <r>
    <n v="109"/>
    <x v="95"/>
    <n v="5752777715"/>
    <s v="Empresa F"/>
    <s v="Ibarra"/>
    <x v="5"/>
    <x v="4"/>
    <s v="Empresa de embarque B"/>
    <s v="Tarjeta de crédito"/>
    <s v="Cerveza"/>
    <x v="0"/>
    <n v="196"/>
    <n v="84"/>
    <x v="103"/>
  </r>
  <r>
    <n v="110"/>
    <x v="85"/>
    <n v="2261700341"/>
    <s v="Empresa H"/>
    <s v="Riobamba"/>
    <x v="2"/>
    <x v="2"/>
    <s v="Empresa de embarque B"/>
    <s v="Cheque"/>
    <s v="Salsa curry"/>
    <x v="5"/>
    <n v="560"/>
    <n v="73"/>
    <x v="104"/>
  </r>
  <r>
    <n v="111"/>
    <x v="96"/>
    <n v="9950546196"/>
    <s v="Empresa H"/>
    <s v="Riobamba"/>
    <x v="2"/>
    <x v="2"/>
    <s v="Empresa de embarque B"/>
    <s v="Cheque"/>
    <s v="Galletas de chocolate"/>
    <x v="2"/>
    <n v="128.79999999999998"/>
    <n v="51"/>
    <x v="105"/>
  </r>
  <r>
    <n v="112"/>
    <x v="97"/>
    <n v="9911266011"/>
    <s v="Empresa Y"/>
    <s v="Esmeraldas"/>
    <x v="7"/>
    <x v="6"/>
    <s v="Empresa de embarque A"/>
    <s v="Efectivo"/>
    <s v="Bolillos"/>
    <x v="2"/>
    <n v="140"/>
    <n v="66"/>
    <x v="92"/>
  </r>
  <r>
    <n v="113"/>
    <x v="98"/>
    <n v="8455987495"/>
    <s v="Empresa Z"/>
    <s v="Quito"/>
    <x v="9"/>
    <x v="5"/>
    <s v="Empresa de embarque C"/>
    <s v="Tarjeta de crédito"/>
    <s v="Aceite de oliva"/>
    <x v="13"/>
    <n v="298.90000000000003"/>
    <n v="36"/>
    <x v="106"/>
  </r>
  <r>
    <n v="114"/>
    <x v="63"/>
    <n v="6668567210"/>
    <s v="Empresa Z"/>
    <s v="Quito"/>
    <x v="9"/>
    <x v="5"/>
    <s v="Empresa de embarque C"/>
    <s v="Tarjeta de crédito"/>
    <s v="Almejas"/>
    <x v="4"/>
    <n v="135.1"/>
    <n v="87"/>
    <x v="107"/>
  </r>
  <r>
    <n v="115"/>
    <x v="99"/>
    <n v="9528620750"/>
    <s v="Empresa Z"/>
    <s v="Quito"/>
    <x v="9"/>
    <x v="5"/>
    <s v="Empresa de embarque C"/>
    <s v="Tarjeta de crédito"/>
    <s v="Carne de cangrejo"/>
    <x v="8"/>
    <n v="257.59999999999997"/>
    <n v="64"/>
    <x v="108"/>
  </r>
  <r>
    <n v="116"/>
    <x v="100"/>
    <n v="1951835035"/>
    <s v="Empresa CC"/>
    <s v="Guayaquil"/>
    <x v="3"/>
    <x v="3"/>
    <s v="Empresa de embarque B"/>
    <s v="Cheque"/>
    <s v="Cerveza"/>
    <x v="0"/>
    <n v="196"/>
    <n v="21"/>
    <x v="109"/>
  </r>
  <r>
    <n v="117"/>
    <x v="101"/>
    <n v="8464805926"/>
    <s v="Empresa F"/>
    <s v="Ibarra"/>
    <x v="5"/>
    <x v="4"/>
    <s v="Empresa de embarque C"/>
    <s v="Cheque"/>
    <s v="Chocolate"/>
    <x v="3"/>
    <n v="178.5"/>
    <n v="19"/>
    <x v="110"/>
  </r>
  <r>
    <n v="118"/>
    <x v="102"/>
    <n v="1040241832"/>
    <s v="Empresa D"/>
    <s v="Azogues"/>
    <x v="1"/>
    <x v="1"/>
    <s v="Empresa de embarque A"/>
    <s v="Tarjeta de crédito"/>
    <s v="Mermelada de zarzamora"/>
    <x v="6"/>
    <n v="1134"/>
    <n v="23"/>
    <x v="111"/>
  </r>
  <r>
    <n v="119"/>
    <x v="103"/>
    <n v="5032769390"/>
    <s v="Empresa D"/>
    <s v="Azogues"/>
    <x v="1"/>
    <x v="1"/>
    <s v="Empresa de embarque A"/>
    <s v="Tarjeta de crédito"/>
    <s v="Arroz de grano largo"/>
    <x v="14"/>
    <n v="98"/>
    <n v="72"/>
    <x v="112"/>
  </r>
  <r>
    <n v="120"/>
    <x v="104"/>
    <n v="5375997402"/>
    <s v="Empresa H"/>
    <s v="Riobamba"/>
    <x v="2"/>
    <x v="2"/>
    <s v="Empresa de embarque C"/>
    <s v="Tarjeta de crédito"/>
    <s v="Mozzarella"/>
    <x v="10"/>
    <n v="487.19999999999993"/>
    <n v="22"/>
    <x v="113"/>
  </r>
  <r>
    <n v="121"/>
    <x v="105"/>
    <n v="967566383"/>
    <s v="Empresa C"/>
    <s v="Machala"/>
    <x v="4"/>
    <x v="0"/>
    <s v="Empresa de embarque B"/>
    <s v="Efectivo"/>
    <s v="Jarabe"/>
    <x v="7"/>
    <n v="140"/>
    <n v="82"/>
    <x v="114"/>
  </r>
  <r>
    <n v="122"/>
    <x v="106"/>
    <n v="7607007457"/>
    <s v="Empresa C"/>
    <s v="Machala"/>
    <x v="4"/>
    <x v="0"/>
    <s v="Empresa de embarque B"/>
    <s v="Efectivo"/>
    <s v="Salsa curry"/>
    <x v="5"/>
    <n v="560"/>
    <n v="98"/>
    <x v="115"/>
  </r>
  <r>
    <n v="123"/>
    <x v="107"/>
    <n v="6139722497"/>
    <s v="Empresa G"/>
    <s v="Guaranda"/>
    <x v="8"/>
    <x v="2"/>
    <m/>
    <m/>
    <s v="Café"/>
    <x v="0"/>
    <n v="644"/>
    <n v="71"/>
    <x v="116"/>
  </r>
  <r>
    <n v="124"/>
    <x v="79"/>
    <n v="6071133871"/>
    <s v="Empresa J"/>
    <s v="Esmeraldas"/>
    <x v="7"/>
    <x v="6"/>
    <s v="Empresa de embarque A"/>
    <m/>
    <s v="Jalea de fresa"/>
    <x v="6"/>
    <n v="350"/>
    <n v="40"/>
    <x v="117"/>
  </r>
  <r>
    <n v="125"/>
    <x v="108"/>
    <n v="8634772142"/>
    <s v="Empresa J"/>
    <s v="Esmeraldas"/>
    <x v="7"/>
    <x v="6"/>
    <s v="Empresa de embarque A"/>
    <m/>
    <s v="Condimento cajún"/>
    <x v="7"/>
    <n v="308"/>
    <n v="80"/>
    <x v="118"/>
  </r>
  <r>
    <n v="126"/>
    <x v="109"/>
    <n v="5431718510"/>
    <s v="Empresa J"/>
    <s v="Esmeraldas"/>
    <x v="7"/>
    <x v="6"/>
    <s v="Empresa de embarque A"/>
    <m/>
    <s v="Galletas de chocolate"/>
    <x v="2"/>
    <n v="128.79999999999998"/>
    <n v="38"/>
    <x v="119"/>
  </r>
  <r>
    <n v="127"/>
    <x v="110"/>
    <n v="7109276915"/>
    <s v="Empresa K"/>
    <s v="Quito"/>
    <x v="9"/>
    <x v="5"/>
    <s v="Empresa de embarque C"/>
    <m/>
    <s v="Ciruelas secas"/>
    <x v="1"/>
    <n v="49"/>
    <n v="28"/>
    <x v="120"/>
  </r>
  <r>
    <n v="128"/>
    <x v="111"/>
    <n v="8479136081"/>
    <s v="Empresa K"/>
    <s v="Quito"/>
    <x v="9"/>
    <x v="5"/>
    <s v="Empresa de embarque C"/>
    <m/>
    <s v="Té verde"/>
    <x v="0"/>
    <n v="41.86"/>
    <n v="60"/>
    <x v="121"/>
  </r>
  <r>
    <n v="129"/>
    <x v="26"/>
    <n v="7132355278"/>
    <s v="Empresa A"/>
    <s v="Ambato"/>
    <x v="10"/>
    <x v="2"/>
    <m/>
    <m/>
    <s v="Té chai"/>
    <x v="0"/>
    <n v="252"/>
    <n v="33"/>
    <x v="122"/>
  </r>
  <r>
    <n v="130"/>
    <x v="78"/>
    <n v="2885792785"/>
    <s v="Empresa A"/>
    <s v="Ambato"/>
    <x v="10"/>
    <x v="2"/>
    <m/>
    <m/>
    <s v="Café"/>
    <x v="0"/>
    <n v="644"/>
    <n v="22"/>
    <x v="123"/>
  </r>
  <r>
    <n v="131"/>
    <x v="112"/>
    <n v="3723941023"/>
    <s v="Empresa A"/>
    <s v="Ambato"/>
    <x v="10"/>
    <x v="2"/>
    <m/>
    <m/>
    <s v="Té verde"/>
    <x v="0"/>
    <n v="41.86"/>
    <n v="51"/>
    <x v="124"/>
  </r>
  <r>
    <n v="132"/>
    <x v="113"/>
    <n v="4827836337"/>
    <s v="Empresa BB"/>
    <s v="Manta"/>
    <x v="6"/>
    <x v="5"/>
    <s v="Empresa de embarque C"/>
    <s v="Tarjeta de crédito"/>
    <s v="Almejas"/>
    <x v="4"/>
    <n v="135.1"/>
    <n v="60"/>
    <x v="125"/>
  </r>
  <r>
    <n v="133"/>
    <x v="114"/>
    <n v="2633840866"/>
    <s v="Empresa BB"/>
    <s v="Manta"/>
    <x v="6"/>
    <x v="5"/>
    <s v="Empresa de embarque C"/>
    <s v="Tarjeta de crédito"/>
    <s v="Carne de cangrejo"/>
    <x v="8"/>
    <n v="257.59999999999997"/>
    <n v="98"/>
    <x v="126"/>
  </r>
  <r>
    <n v="134"/>
    <x v="115"/>
    <n v="2489359003"/>
    <s v="Empresa I"/>
    <s v="Guayaquil"/>
    <x v="3"/>
    <x v="7"/>
    <s v="Empresa de embarque A"/>
    <s v="Cheque"/>
    <s v="Ravioli"/>
    <x v="9"/>
    <n v="273"/>
    <n v="27"/>
    <x v="127"/>
  </r>
  <r>
    <n v="135"/>
    <x v="116"/>
    <n v="2347277376"/>
    <s v="Empresa I"/>
    <s v="Guayaquil"/>
    <x v="3"/>
    <x v="7"/>
    <s v="Empresa de embarque A"/>
    <s v="Cheque"/>
    <s v="Mozzarella"/>
    <x v="10"/>
    <n v="487.19999999999993"/>
    <n v="88"/>
    <x v="128"/>
  </r>
  <r>
    <n v="136"/>
    <x v="117"/>
    <n v="2071690973"/>
    <s v="Empresa F"/>
    <s v="Ibarra"/>
    <x v="5"/>
    <x v="4"/>
    <s v="Empresa de embarque B"/>
    <s v="Tarjeta de crédito"/>
    <s v="Cerveza"/>
    <x v="0"/>
    <n v="196"/>
    <n v="65"/>
    <x v="129"/>
  </r>
  <r>
    <n v="137"/>
    <x v="118"/>
    <n v="1196729221"/>
    <s v="Empresa H"/>
    <s v="Riobamba"/>
    <x v="2"/>
    <x v="2"/>
    <s v="Empresa de embarque B"/>
    <s v="Cheque"/>
    <s v="Salsa curry"/>
    <x v="5"/>
    <n v="560"/>
    <n v="38"/>
    <x v="130"/>
  </r>
  <r>
    <n v="138"/>
    <x v="119"/>
    <n v="9020365601"/>
    <s v="Empresa H"/>
    <s v="Riobamba"/>
    <x v="2"/>
    <x v="2"/>
    <s v="Empresa de embarque B"/>
    <s v="Cheque"/>
    <s v="Galletas de chocolate"/>
    <x v="2"/>
    <n v="128.79999999999998"/>
    <n v="80"/>
    <x v="131"/>
  </r>
  <r>
    <n v="139"/>
    <x v="120"/>
    <n v="4818692078"/>
    <s v="Empresa Y"/>
    <s v="Esmeraldas"/>
    <x v="7"/>
    <x v="6"/>
    <s v="Empresa de embarque A"/>
    <s v="Efectivo"/>
    <s v="Bolillos"/>
    <x v="2"/>
    <n v="140"/>
    <n v="49"/>
    <x v="132"/>
  </r>
  <r>
    <n v="140"/>
    <x v="121"/>
    <n v="6502762369"/>
    <s v="Empresa Z"/>
    <s v="Quito"/>
    <x v="9"/>
    <x v="5"/>
    <s v="Empresa de embarque C"/>
    <s v="Tarjeta de crédito"/>
    <s v="Aceite de oliva"/>
    <x v="13"/>
    <n v="298.90000000000003"/>
    <n v="90"/>
    <x v="133"/>
  </r>
  <r>
    <n v="141"/>
    <x v="122"/>
    <n v="924402492"/>
    <s v="Empresa Z"/>
    <s v="Quito"/>
    <x v="9"/>
    <x v="5"/>
    <s v="Empresa de embarque C"/>
    <s v="Tarjeta de crédito"/>
    <s v="Almejas"/>
    <x v="4"/>
    <n v="135.1"/>
    <n v="60"/>
    <x v="125"/>
  </r>
  <r>
    <n v="142"/>
    <x v="123"/>
    <n v="5633857209"/>
    <s v="Empresa Z"/>
    <s v="Quito"/>
    <x v="9"/>
    <x v="5"/>
    <s v="Empresa de embarque C"/>
    <s v="Tarjeta de crédito"/>
    <s v="Carne de cangrejo"/>
    <x v="8"/>
    <n v="257.59999999999997"/>
    <n v="39"/>
    <x v="134"/>
  </r>
  <r>
    <n v="143"/>
    <x v="124"/>
    <n v="9715216432"/>
    <s v="Empresa CC"/>
    <s v="Guayaquil"/>
    <x v="3"/>
    <x v="3"/>
    <s v="Empresa de embarque B"/>
    <s v="Cheque"/>
    <s v="Cerveza"/>
    <x v="0"/>
    <n v="196"/>
    <n v="79"/>
    <x v="135"/>
  </r>
  <r>
    <n v="144"/>
    <x v="84"/>
    <n v="2808433382"/>
    <s v="Empresa F"/>
    <s v="Ibarra"/>
    <x v="5"/>
    <x v="4"/>
    <s v="Empresa de embarque C"/>
    <s v="Cheque"/>
    <s v="Chocolate"/>
    <x v="3"/>
    <n v="178.5"/>
    <n v="44"/>
    <x v="136"/>
  </r>
  <r>
    <n v="145"/>
    <x v="125"/>
    <n v="5585231955"/>
    <s v="Empresa D"/>
    <s v="Azogues"/>
    <x v="1"/>
    <x v="1"/>
    <s v="Empresa de embarque A"/>
    <s v="Tarjeta de crédito"/>
    <s v="Mermelada de zarzamora"/>
    <x v="6"/>
    <n v="1134"/>
    <n v="98"/>
    <x v="137"/>
  </r>
  <r>
    <n v="146"/>
    <x v="126"/>
    <n v="4338999814"/>
    <s v="Empresa D"/>
    <s v="Azogues"/>
    <x v="1"/>
    <x v="1"/>
    <s v="Empresa de embarque A"/>
    <s v="Tarjeta de crédito"/>
    <s v="Arroz de grano largo"/>
    <x v="14"/>
    <n v="98"/>
    <n v="61"/>
    <x v="138"/>
  </r>
  <r>
    <n v="147"/>
    <x v="127"/>
    <n v="3475726472"/>
    <s v="Empresa H"/>
    <s v="Riobamba"/>
    <x v="2"/>
    <x v="2"/>
    <s v="Empresa de embarque C"/>
    <s v="Tarjeta de crédito"/>
    <s v="Mozzarella"/>
    <x v="10"/>
    <n v="487.19999999999993"/>
    <n v="30"/>
    <x v="139"/>
  </r>
  <r>
    <n v="148"/>
    <x v="128"/>
    <n v="9727843310"/>
    <s v="Empresa C"/>
    <s v="Machala"/>
    <x v="4"/>
    <x v="0"/>
    <s v="Empresa de embarque B"/>
    <s v="Efectivo"/>
    <s v="Jarabe"/>
    <x v="7"/>
    <n v="140"/>
    <n v="24"/>
    <x v="19"/>
  </r>
  <r>
    <n v="149"/>
    <x v="129"/>
    <n v="536031236"/>
    <s v="Empresa C"/>
    <s v="Machala"/>
    <x v="4"/>
    <x v="0"/>
    <s v="Empresa de embarque B"/>
    <s v="Efectivo"/>
    <s v="Salsa curry"/>
    <x v="5"/>
    <n v="560"/>
    <n v="28"/>
    <x v="140"/>
  </r>
  <r>
    <n v="150"/>
    <x v="21"/>
    <n v="1875435757"/>
    <s v="Empresa J"/>
    <s v="Esmeraldas"/>
    <x v="7"/>
    <x v="6"/>
    <s v="Empresa de embarque B"/>
    <s v="Tarjeta de crédito"/>
    <s v="Almendras"/>
    <x v="1"/>
    <n v="140"/>
    <n v="74"/>
    <x v="141"/>
  </r>
  <r>
    <n v="151"/>
    <x v="130"/>
    <n v="8711973073"/>
    <s v="Empresa J"/>
    <s v="Esmeraldas"/>
    <x v="7"/>
    <x v="6"/>
    <s v="Empresa de embarque A"/>
    <m/>
    <s v="Ciruelas secas"/>
    <x v="1"/>
    <n v="49"/>
    <n v="90"/>
    <x v="142"/>
  </r>
  <r>
    <n v="152"/>
    <x v="126"/>
    <n v="1214228285"/>
    <s v="Empresa K"/>
    <s v="Quito"/>
    <x v="9"/>
    <x v="5"/>
    <s v="Empresa de embarque C"/>
    <m/>
    <s v="Salsa curry"/>
    <x v="5"/>
    <n v="560"/>
    <n v="27"/>
    <x v="143"/>
  </r>
  <r>
    <n v="153"/>
    <x v="131"/>
    <n v="3447948983"/>
    <s v="Empresa A"/>
    <s v="Ambato"/>
    <x v="10"/>
    <x v="2"/>
    <s v="Empresa de embarque C"/>
    <m/>
    <s v="Carne de cangrejo"/>
    <x v="8"/>
    <n v="257.59999999999997"/>
    <n v="71"/>
    <x v="144"/>
  </r>
  <r>
    <n v="154"/>
    <x v="132"/>
    <n v="8753770178"/>
    <s v="Empresa BB"/>
    <s v="Manta"/>
    <x v="6"/>
    <x v="5"/>
    <s v="Empresa de embarque C"/>
    <s v="Tarjeta de crédito"/>
    <s v="Café"/>
    <x v="0"/>
    <n v="644"/>
    <n v="74"/>
    <x v="145"/>
  </r>
  <r>
    <n v="155"/>
    <x v="55"/>
    <n v="493013693"/>
    <s v="Empresa I"/>
    <s v="Guayaquil"/>
    <x v="3"/>
    <x v="7"/>
    <s v="Empresa de embarque A"/>
    <s v="Cheque"/>
    <s v="Almejas"/>
    <x v="4"/>
    <n v="135.1"/>
    <n v="76"/>
    <x v="146"/>
  </r>
  <r>
    <n v="156"/>
    <x v="133"/>
    <n v="4097578178"/>
    <s v="Empresa F"/>
    <s v="Ibarra"/>
    <x v="5"/>
    <x v="4"/>
    <s v="Empresa de embarque B"/>
    <s v="Tarjeta de crédito"/>
    <s v="Chocolate"/>
    <x v="3"/>
    <n v="178.5"/>
    <n v="96"/>
    <x v="147"/>
  </r>
  <r>
    <n v="157"/>
    <x v="134"/>
    <n v="9949307477"/>
    <s v="Empresa H"/>
    <s v="Riobamba"/>
    <x v="2"/>
    <x v="2"/>
    <s v="Empresa de embarque B"/>
    <s v="Cheque"/>
    <s v="Chocolate"/>
    <x v="3"/>
    <n v="178.5"/>
    <n v="92"/>
    <x v="148"/>
  </r>
  <r>
    <n v="158"/>
    <x v="135"/>
    <n v="2521830520"/>
    <s v="Empresa Y"/>
    <s v="Esmeraldas"/>
    <x v="7"/>
    <x v="6"/>
    <s v="Empresa de embarque A"/>
    <s v="Efectivo"/>
    <s v="Condimento cajún"/>
    <x v="7"/>
    <n v="308"/>
    <n v="93"/>
    <x v="149"/>
  </r>
  <r>
    <n v="159"/>
    <x v="34"/>
    <n v="4224616034"/>
    <s v="Empresa Z"/>
    <s v="Quito"/>
    <x v="9"/>
    <x v="5"/>
    <s v="Empresa de embarque C"/>
    <s v="Tarjeta de crédito"/>
    <s v="Jalea de fresa"/>
    <x v="6"/>
    <n v="350"/>
    <n v="18"/>
    <x v="150"/>
  </r>
  <r>
    <n v="160"/>
    <x v="136"/>
    <n v="7169314881"/>
    <s v="Empresa CC"/>
    <s v="Guayaquil"/>
    <x v="3"/>
    <x v="3"/>
    <s v="Empresa de embarque B"/>
    <s v="Cheque"/>
    <s v="Cóctel de frutas"/>
    <x v="12"/>
    <n v="546"/>
    <n v="98"/>
    <x v="151"/>
  </r>
  <r>
    <n v="161"/>
    <x v="134"/>
    <n v="8313545064"/>
    <s v="Empresa F"/>
    <s v="Ibarra"/>
    <x v="5"/>
    <x v="4"/>
    <s v="Empresa de embarque C"/>
    <s v="Cheque"/>
    <s v="Peras secas"/>
    <x v="1"/>
    <n v="420"/>
    <n v="46"/>
    <x v="152"/>
  </r>
  <r>
    <n v="162"/>
    <x v="137"/>
    <n v="5739621013"/>
    <s v="Empresa F"/>
    <s v="Ibarra"/>
    <x v="5"/>
    <x v="4"/>
    <s v="Empresa de embarque C"/>
    <s v="Cheque"/>
    <s v="Manzanas secas"/>
    <x v="1"/>
    <n v="742"/>
    <n v="14"/>
    <x v="49"/>
  </r>
  <r>
    <n v="163"/>
    <x v="138"/>
    <n v="1789830506"/>
    <s v="Empresa D"/>
    <s v="Azogues"/>
    <x v="1"/>
    <x v="1"/>
    <m/>
    <m/>
    <s v="Pasta penne"/>
    <x v="9"/>
    <n v="532"/>
    <n v="85"/>
    <x v="153"/>
  </r>
  <r>
    <n v="164"/>
    <x v="139"/>
    <n v="6281652174"/>
    <s v="Empresa C"/>
    <s v="Machala"/>
    <x v="4"/>
    <x v="0"/>
    <m/>
    <m/>
    <s v="Té verde"/>
    <x v="0"/>
    <n v="41.86"/>
    <n v="88"/>
    <x v="77"/>
  </r>
  <r>
    <n v="165"/>
    <x v="140"/>
    <n v="8126696083"/>
    <s v="Empresa A"/>
    <s v="Ambato"/>
    <x v="10"/>
    <x v="2"/>
    <m/>
    <m/>
    <s v="Té verde"/>
    <x v="0"/>
    <n v="41.86"/>
    <n v="81"/>
    <x v="154"/>
  </r>
  <r>
    <n v="166"/>
    <x v="92"/>
    <n v="2706456269"/>
    <s v="Empresa BB"/>
    <s v="Manta"/>
    <x v="6"/>
    <x v="5"/>
    <s v="Empresa de embarque C"/>
    <s v="Tarjeta de crédito"/>
    <s v="Almejas"/>
    <x v="4"/>
    <n v="135.1"/>
    <n v="33"/>
    <x v="155"/>
  </r>
  <r>
    <n v="167"/>
    <x v="31"/>
    <n v="6159315697"/>
    <s v="Empresa BB"/>
    <s v="Manta"/>
    <x v="6"/>
    <x v="5"/>
    <s v="Empresa de embarque C"/>
    <s v="Tarjeta de crédito"/>
    <s v="Carne de cangrejo"/>
    <x v="8"/>
    <n v="257.59999999999997"/>
    <n v="47"/>
    <x v="156"/>
  </r>
  <r>
    <n v="168"/>
    <x v="141"/>
    <n v="2749029538"/>
    <s v="Empresa I"/>
    <s v="Guayaquil"/>
    <x v="3"/>
    <x v="7"/>
    <s v="Empresa de embarque A"/>
    <s v="Cheque"/>
    <s v="Ravioli"/>
    <x v="9"/>
    <n v="273"/>
    <n v="61"/>
    <x v="157"/>
  </r>
  <r>
    <n v="169"/>
    <x v="39"/>
    <n v="9017454158"/>
    <s v="Empresa I"/>
    <s v="Guayaquil"/>
    <x v="3"/>
    <x v="7"/>
    <s v="Empresa de embarque A"/>
    <s v="Cheque"/>
    <s v="Mozzarella"/>
    <x v="10"/>
    <n v="487.19999999999993"/>
    <n v="27"/>
    <x v="158"/>
  </r>
  <r>
    <n v="170"/>
    <x v="142"/>
    <n v="445300235"/>
    <s v="Empresa F"/>
    <s v="Ibarra"/>
    <x v="5"/>
    <x v="4"/>
    <s v="Empresa de embarque B"/>
    <s v="Tarjeta de crédito"/>
    <s v="Cerveza"/>
    <x v="0"/>
    <n v="196"/>
    <n v="84"/>
    <x v="103"/>
  </r>
  <r>
    <n v="171"/>
    <x v="143"/>
    <n v="3498781571"/>
    <s v="Empresa H"/>
    <s v="Riobamba"/>
    <x v="2"/>
    <x v="2"/>
    <s v="Empresa de embarque B"/>
    <s v="Cheque"/>
    <s v="Salsa curry"/>
    <x v="5"/>
    <n v="560"/>
    <n v="91"/>
    <x v="159"/>
  </r>
  <r>
    <n v="172"/>
    <x v="144"/>
    <n v="376477229"/>
    <s v="Empresa H"/>
    <s v="Riobamba"/>
    <x v="2"/>
    <x v="2"/>
    <s v="Empresa de embarque B"/>
    <s v="Cheque"/>
    <s v="Galletas de chocolate"/>
    <x v="2"/>
    <n v="128.79999999999998"/>
    <n v="36"/>
    <x v="160"/>
  </r>
  <r>
    <n v="173"/>
    <x v="111"/>
    <n v="1790721708"/>
    <s v="Empresa Y"/>
    <s v="Esmeraldas"/>
    <x v="7"/>
    <x v="6"/>
    <s v="Empresa de embarque A"/>
    <s v="Efectivo"/>
    <s v="Bolillos"/>
    <x v="2"/>
    <n v="140"/>
    <n v="34"/>
    <x v="161"/>
  </r>
  <r>
    <n v="174"/>
    <x v="73"/>
    <n v="434033868"/>
    <s v="Empresa Z"/>
    <s v="Quito"/>
    <x v="9"/>
    <x v="5"/>
    <s v="Empresa de embarque C"/>
    <s v="Tarjeta de crédito"/>
    <s v="Aceite de oliva"/>
    <x v="13"/>
    <n v="298.90000000000003"/>
    <n v="81"/>
    <x v="162"/>
  </r>
  <r>
    <n v="175"/>
    <x v="120"/>
    <n v="3247684317"/>
    <s v="Empresa Z"/>
    <s v="Quito"/>
    <x v="9"/>
    <x v="5"/>
    <s v="Empresa de embarque C"/>
    <s v="Tarjeta de crédito"/>
    <s v="Almejas"/>
    <x v="4"/>
    <n v="135.1"/>
    <n v="25"/>
    <x v="163"/>
  </r>
  <r>
    <n v="176"/>
    <x v="145"/>
    <n v="6492121203"/>
    <s v="Empresa Z"/>
    <s v="Quito"/>
    <x v="9"/>
    <x v="5"/>
    <s v="Empresa de embarque C"/>
    <s v="Tarjeta de crédito"/>
    <s v="Carne de cangrejo"/>
    <x v="8"/>
    <n v="257.59999999999997"/>
    <n v="12"/>
    <x v="164"/>
  </r>
  <r>
    <n v="177"/>
    <x v="140"/>
    <n v="1661667624"/>
    <s v="Empresa CC"/>
    <s v="Guayaquil"/>
    <x v="3"/>
    <x v="3"/>
    <s v="Empresa de embarque B"/>
    <s v="Cheque"/>
    <s v="Cerveza"/>
    <x v="0"/>
    <n v="196"/>
    <n v="23"/>
    <x v="165"/>
  </r>
  <r>
    <n v="178"/>
    <x v="146"/>
    <n v="1127190015"/>
    <s v="Empresa F"/>
    <s v="Ibarra"/>
    <x v="5"/>
    <x v="4"/>
    <s v="Empresa de embarque C"/>
    <s v="Cheque"/>
    <s v="Chocolate"/>
    <x v="3"/>
    <n v="178.5"/>
    <n v="76"/>
    <x v="166"/>
  </r>
  <r>
    <n v="179"/>
    <x v="16"/>
    <n v="7862399002"/>
    <s v="Empresa D"/>
    <s v="Azogues"/>
    <x v="1"/>
    <x v="1"/>
    <s v="Empresa de embarque A"/>
    <s v="Tarjeta de crédito"/>
    <s v="Mermelada de zarzamora"/>
    <x v="6"/>
    <n v="1134"/>
    <n v="55"/>
    <x v="167"/>
  </r>
  <r>
    <n v="180"/>
    <x v="131"/>
    <n v="9568142105"/>
    <s v="Empresa D"/>
    <s v="Azogues"/>
    <x v="1"/>
    <x v="1"/>
    <s v="Empresa de embarque A"/>
    <s v="Tarjeta de crédito"/>
    <s v="Arroz de grano largo"/>
    <x v="14"/>
    <n v="98"/>
    <n v="19"/>
    <x v="168"/>
  </r>
  <r>
    <n v="181"/>
    <x v="147"/>
    <n v="1181634254"/>
    <s v="Empresa H"/>
    <s v="Riobamba"/>
    <x v="2"/>
    <x v="2"/>
    <s v="Empresa de embarque C"/>
    <s v="Tarjeta de crédito"/>
    <s v="Mozzarella"/>
    <x v="10"/>
    <n v="487.19999999999993"/>
    <n v="27"/>
    <x v="158"/>
  </r>
  <r>
    <n v="182"/>
    <x v="61"/>
    <n v="5404968765"/>
    <s v="Empresa C"/>
    <s v="Machala"/>
    <x v="4"/>
    <x v="0"/>
    <s v="Empresa de embarque B"/>
    <s v="Efectivo"/>
    <s v="Jarabe"/>
    <x v="7"/>
    <n v="140"/>
    <n v="99"/>
    <x v="83"/>
  </r>
  <r>
    <n v="183"/>
    <x v="148"/>
    <n v="2431996009"/>
    <s v="Empresa C"/>
    <s v="Machala"/>
    <x v="4"/>
    <x v="0"/>
    <s v="Empresa de embarque B"/>
    <s v="Efectivo"/>
    <s v="Salsa curry"/>
    <x v="5"/>
    <n v="560"/>
    <n v="10"/>
    <x v="169"/>
  </r>
  <r>
    <n v="184"/>
    <x v="101"/>
    <n v="6373385557"/>
    <s v="Empresa J"/>
    <s v="Esmeraldas"/>
    <x v="7"/>
    <x v="6"/>
    <s v="Empresa de embarque B"/>
    <s v="Tarjeta de crédito"/>
    <s v="Almendras"/>
    <x v="1"/>
    <n v="140"/>
    <n v="80"/>
    <x v="170"/>
  </r>
  <r>
    <n v="185"/>
    <x v="82"/>
    <n v="5411926783"/>
    <s v="Empresa J"/>
    <s v="Esmeraldas"/>
    <x v="7"/>
    <x v="6"/>
    <s v="Empresa de embarque A"/>
    <m/>
    <s v="Ciruelas secas"/>
    <x v="1"/>
    <n v="49"/>
    <n v="27"/>
    <x v="171"/>
  </r>
  <r>
    <n v="186"/>
    <x v="149"/>
    <n v="8397590471"/>
    <s v="Empresa K"/>
    <s v="Quito"/>
    <x v="9"/>
    <x v="5"/>
    <s v="Empresa de embarque C"/>
    <m/>
    <s v="Salsa curry"/>
    <x v="5"/>
    <n v="560"/>
    <n v="97"/>
    <x v="172"/>
  </r>
  <r>
    <n v="187"/>
    <x v="150"/>
    <n v="5905399576"/>
    <s v="Empresa A"/>
    <s v="Ambato"/>
    <x v="10"/>
    <x v="2"/>
    <s v="Empresa de embarque C"/>
    <m/>
    <s v="Carne de cangrejo"/>
    <x v="8"/>
    <n v="257.59999999999997"/>
    <n v="42"/>
    <x v="173"/>
  </r>
  <r>
    <n v="188"/>
    <x v="93"/>
    <n v="168682758"/>
    <s v="Empresa BB"/>
    <s v="Manta"/>
    <x v="6"/>
    <x v="5"/>
    <s v="Empresa de embarque C"/>
    <s v="Tarjeta de crédito"/>
    <s v="Café"/>
    <x v="0"/>
    <n v="644"/>
    <n v="24"/>
    <x v="174"/>
  </r>
  <r>
    <n v="189"/>
    <x v="151"/>
    <n v="4992553897"/>
    <s v="Empresa I"/>
    <s v="Guayaquil"/>
    <x v="3"/>
    <x v="7"/>
    <s v="Empresa de embarque A"/>
    <s v="Cheque"/>
    <s v="Almejas"/>
    <x v="4"/>
    <n v="135.1"/>
    <n v="90"/>
    <x v="175"/>
  </r>
  <r>
    <n v="190"/>
    <x v="92"/>
    <n v="9609810399"/>
    <s v="Empresa F"/>
    <s v="Ibarra"/>
    <x v="5"/>
    <x v="4"/>
    <s v="Empresa de embarque B"/>
    <s v="Tarjeta de crédito"/>
    <s v="Chocolate"/>
    <x v="3"/>
    <n v="178.5"/>
    <n v="28"/>
    <x v="176"/>
  </r>
  <r>
    <n v="191"/>
    <x v="10"/>
    <n v="1537469039"/>
    <s v="Empresa BB"/>
    <s v="Manta"/>
    <x v="6"/>
    <x v="5"/>
    <s v="Empresa de embarque C"/>
    <s v="Cheque"/>
    <s v="Café"/>
    <x v="0"/>
    <n v="644"/>
    <n v="28"/>
    <x v="177"/>
  </r>
  <r>
    <n v="192"/>
    <x v="136"/>
    <n v="2018401595"/>
    <s v="Empresa H"/>
    <s v="Riobamba"/>
    <x v="2"/>
    <x v="2"/>
    <s v="Empresa de embarque C"/>
    <s v="Cheque"/>
    <s v="Chocolate"/>
    <x v="3"/>
    <n v="178.5"/>
    <n v="57"/>
    <x v="178"/>
  </r>
  <r>
    <n v="193"/>
    <x v="152"/>
    <n v="1129934476"/>
    <s v="Empresa J"/>
    <s v="Esmeraldas"/>
    <x v="7"/>
    <x v="6"/>
    <s v="Empresa de embarque B"/>
    <s v="Tarjeta de crédito"/>
    <s v="Té verde"/>
    <x v="0"/>
    <n v="41.86"/>
    <n v="23"/>
    <x v="179"/>
  </r>
  <r>
    <n v="194"/>
    <x v="115"/>
    <n v="878400496"/>
    <s v="Empresa G"/>
    <s v="Guaranda"/>
    <x v="8"/>
    <x v="2"/>
    <m/>
    <m/>
    <s v="Café"/>
    <x v="0"/>
    <n v="644"/>
    <n v="86"/>
    <x v="180"/>
  </r>
  <r>
    <n v="195"/>
    <x v="153"/>
    <n v="6271764467"/>
    <s v="Empresa J"/>
    <s v="Esmeraldas"/>
    <x v="7"/>
    <x v="6"/>
    <s v="Empresa de embarque A"/>
    <m/>
    <s v="Jalea de fresa"/>
    <x v="6"/>
    <n v="350"/>
    <n v="47"/>
    <x v="181"/>
  </r>
  <r>
    <n v="196"/>
    <x v="154"/>
    <n v="5954546839"/>
    <s v="Empresa J"/>
    <s v="Esmeraldas"/>
    <x v="7"/>
    <x v="6"/>
    <s v="Empresa de embarque A"/>
    <m/>
    <s v="Condimento cajún"/>
    <x v="7"/>
    <n v="308"/>
    <n v="97"/>
    <x v="182"/>
  </r>
  <r>
    <n v="197"/>
    <x v="155"/>
    <n v="1007419194"/>
    <s v="Empresa J"/>
    <s v="Esmeraldas"/>
    <x v="7"/>
    <x v="6"/>
    <s v="Empresa de embarque A"/>
    <m/>
    <s v="Galletas de chocolate"/>
    <x v="2"/>
    <n v="128.79999999999998"/>
    <n v="96"/>
    <x v="183"/>
  </r>
  <r>
    <n v="198"/>
    <x v="81"/>
    <n v="2749506386"/>
    <s v="Empresa K"/>
    <s v="Quito"/>
    <x v="9"/>
    <x v="5"/>
    <s v="Empresa de embarque C"/>
    <m/>
    <s v="Ciruelas secas"/>
    <x v="1"/>
    <n v="49"/>
    <n v="31"/>
    <x v="184"/>
  </r>
  <r>
    <n v="199"/>
    <x v="156"/>
    <n v="3279160134"/>
    <s v="Empresa K"/>
    <s v="Quito"/>
    <x v="9"/>
    <x v="5"/>
    <s v="Empresa de embarque C"/>
    <m/>
    <s v="Té verde"/>
    <x v="0"/>
    <n v="41.86"/>
    <n v="52"/>
    <x v="185"/>
  </r>
  <r>
    <n v="200"/>
    <x v="80"/>
    <n v="6789089883"/>
    <s v="Empresa A"/>
    <s v="Ambato"/>
    <x v="10"/>
    <x v="2"/>
    <m/>
    <m/>
    <s v="Té chai"/>
    <x v="0"/>
    <n v="252"/>
    <n v="91"/>
    <x v="186"/>
  </r>
  <r>
    <n v="201"/>
    <x v="157"/>
    <n v="7775981065"/>
    <s v="Empresa A"/>
    <s v="Ambato"/>
    <x v="10"/>
    <x v="2"/>
    <m/>
    <m/>
    <s v="Café"/>
    <x v="0"/>
    <n v="644"/>
    <n v="14"/>
    <x v="187"/>
  </r>
  <r>
    <n v="202"/>
    <x v="83"/>
    <n v="5357417804"/>
    <s v="Empresa A"/>
    <s v="Ambato"/>
    <x v="10"/>
    <x v="2"/>
    <m/>
    <m/>
    <s v="Té verde"/>
    <x v="0"/>
    <n v="41.86"/>
    <n v="44"/>
    <x v="188"/>
  </r>
  <r>
    <n v="203"/>
    <x v="158"/>
    <n v="4986720222"/>
    <s v="Empresa BB"/>
    <s v="Manta"/>
    <x v="6"/>
    <x v="5"/>
    <s v="Empresa de embarque C"/>
    <s v="Tarjeta de crédito"/>
    <s v="Almejas"/>
    <x v="4"/>
    <n v="135.1"/>
    <n v="97"/>
    <x v="54"/>
  </r>
  <r>
    <n v="204"/>
    <x v="159"/>
    <n v="9264353300"/>
    <s v="Empresa BB"/>
    <s v="Manta"/>
    <x v="6"/>
    <x v="5"/>
    <s v="Empresa de embarque C"/>
    <s v="Tarjeta de crédito"/>
    <s v="Carne de cangrejo"/>
    <x v="8"/>
    <n v="257.59999999999997"/>
    <n v="80"/>
    <x v="189"/>
  </r>
  <r>
    <n v="205"/>
    <x v="160"/>
    <n v="4507840734"/>
    <s v="Empresa I"/>
    <s v="Guayaquil"/>
    <x v="3"/>
    <x v="7"/>
    <s v="Empresa de embarque A"/>
    <s v="Cheque"/>
    <s v="Ravioli"/>
    <x v="9"/>
    <n v="273"/>
    <n v="66"/>
    <x v="190"/>
  </r>
  <r>
    <n v="206"/>
    <x v="161"/>
    <n v="1926814553"/>
    <s v="Empresa I"/>
    <s v="Guayaquil"/>
    <x v="3"/>
    <x v="7"/>
    <s v="Empresa de embarque A"/>
    <s v="Cheque"/>
    <s v="Mozzarella"/>
    <x v="10"/>
    <n v="487.19999999999993"/>
    <n v="32"/>
    <x v="191"/>
  </r>
  <r>
    <n v="207"/>
    <x v="162"/>
    <n v="1115906573"/>
    <s v="Empresa F"/>
    <s v="Ibarra"/>
    <x v="5"/>
    <x v="4"/>
    <s v="Empresa de embarque B"/>
    <s v="Tarjeta de crédito"/>
    <s v="Cerveza"/>
    <x v="0"/>
    <n v="196"/>
    <n v="52"/>
    <x v="192"/>
  </r>
  <r>
    <n v="208"/>
    <x v="155"/>
    <n v="4298972271"/>
    <s v="Empresa H"/>
    <s v="Riobamba"/>
    <x v="2"/>
    <x v="2"/>
    <s v="Empresa de embarque B"/>
    <s v="Cheque"/>
    <s v="Salsa curry"/>
    <x v="5"/>
    <n v="560"/>
    <n v="78"/>
    <x v="193"/>
  </r>
  <r>
    <n v="209"/>
    <x v="163"/>
    <n v="1419202858"/>
    <s v="Empresa H"/>
    <s v="Riobamba"/>
    <x v="2"/>
    <x v="2"/>
    <s v="Empresa de embarque B"/>
    <s v="Cheque"/>
    <s v="Galletas de chocolate"/>
    <x v="2"/>
    <n v="128.79999999999998"/>
    <n v="54"/>
    <x v="194"/>
  </r>
  <r>
    <n v="210"/>
    <x v="52"/>
    <n v="3516608759"/>
    <s v="Empresa Y"/>
    <s v="Esmeraldas"/>
    <x v="7"/>
    <x v="6"/>
    <s v="Empresa de embarque A"/>
    <s v="Efectivo"/>
    <s v="Bolillos"/>
    <x v="2"/>
    <n v="140"/>
    <n v="55"/>
    <x v="63"/>
  </r>
  <r>
    <n v="211"/>
    <x v="164"/>
    <n v="8191358442"/>
    <s v="Empresa Z"/>
    <s v="Quito"/>
    <x v="9"/>
    <x v="5"/>
    <s v="Empresa de embarque C"/>
    <s v="Tarjeta de crédito"/>
    <s v="Aceite de oliva"/>
    <x v="13"/>
    <n v="298.90000000000003"/>
    <n v="60"/>
    <x v="195"/>
  </r>
  <r>
    <n v="212"/>
    <x v="165"/>
    <n v="8451227157"/>
    <s v="Empresa Z"/>
    <s v="Quito"/>
    <x v="9"/>
    <x v="5"/>
    <s v="Empresa de embarque C"/>
    <s v="Tarjeta de crédito"/>
    <s v="Almejas"/>
    <x v="4"/>
    <n v="135.1"/>
    <n v="19"/>
    <x v="196"/>
  </r>
  <r>
    <n v="213"/>
    <x v="166"/>
    <n v="9847155245"/>
    <s v="Empresa Z"/>
    <s v="Quito"/>
    <x v="9"/>
    <x v="5"/>
    <s v="Empresa de embarque C"/>
    <s v="Tarjeta de crédito"/>
    <s v="Carne de cangrejo"/>
    <x v="8"/>
    <n v="257.59999999999997"/>
    <n v="66"/>
    <x v="197"/>
  </r>
  <r>
    <n v="214"/>
    <x v="167"/>
    <n v="5189485028"/>
    <s v="Empresa CC"/>
    <s v="Guayaquil"/>
    <x v="3"/>
    <x v="3"/>
    <s v="Empresa de embarque B"/>
    <s v="Cheque"/>
    <s v="Cerveza"/>
    <x v="0"/>
    <n v="196"/>
    <n v="42"/>
    <x v="198"/>
  </r>
  <r>
    <n v="215"/>
    <x v="13"/>
    <n v="2367569858"/>
    <s v="Empresa F"/>
    <s v="Ibarra"/>
    <x v="5"/>
    <x v="4"/>
    <s v="Empresa de embarque C"/>
    <s v="Cheque"/>
    <s v="Chocolate"/>
    <x v="3"/>
    <n v="178.5"/>
    <n v="72"/>
    <x v="199"/>
  </r>
  <r>
    <n v="216"/>
    <x v="168"/>
    <n v="1241520334"/>
    <s v="Empresa D"/>
    <s v="Azogues"/>
    <x v="1"/>
    <x v="1"/>
    <s v="Empresa de embarque A"/>
    <s v="Tarjeta de crédito"/>
    <s v="Mermelada de zarzamora"/>
    <x v="6"/>
    <n v="1134"/>
    <n v="32"/>
    <x v="200"/>
  </r>
  <r>
    <n v="217"/>
    <x v="169"/>
    <n v="6999895697"/>
    <s v="Empresa D"/>
    <s v="Azogues"/>
    <x v="1"/>
    <x v="1"/>
    <s v="Empresa de embarque A"/>
    <s v="Tarjeta de crédito"/>
    <s v="Arroz de grano largo"/>
    <x v="14"/>
    <n v="98"/>
    <n v="76"/>
    <x v="201"/>
  </r>
  <r>
    <n v="218"/>
    <x v="141"/>
    <n v="2931440223"/>
    <s v="Empresa J"/>
    <s v="Esmeraldas"/>
    <x v="7"/>
    <x v="6"/>
    <s v="Empresa de embarque A"/>
    <m/>
    <s v="Galletas de chocolate"/>
    <x v="2"/>
    <n v="128.79999999999998"/>
    <n v="83"/>
    <x v="202"/>
  </r>
  <r>
    <n v="219"/>
    <x v="25"/>
    <n v="6045555436"/>
    <s v="Empresa K"/>
    <s v="Quito"/>
    <x v="9"/>
    <x v="5"/>
    <s v="Empresa de embarque C"/>
    <m/>
    <s v="Ciruelas secas"/>
    <x v="1"/>
    <n v="49"/>
    <n v="91"/>
    <x v="203"/>
  </r>
  <r>
    <n v="220"/>
    <x v="57"/>
    <n v="4985084204"/>
    <s v="Empresa K"/>
    <s v="Quito"/>
    <x v="9"/>
    <x v="5"/>
    <s v="Empresa de embarque C"/>
    <m/>
    <s v="Té verde"/>
    <x v="0"/>
    <n v="41.86"/>
    <n v="64"/>
    <x v="204"/>
  </r>
  <r>
    <n v="221"/>
    <x v="99"/>
    <n v="8950774476"/>
    <s v="Empresa A"/>
    <s v="Ambato"/>
    <x v="10"/>
    <x v="2"/>
    <m/>
    <m/>
    <s v="Té chai"/>
    <x v="0"/>
    <n v="252"/>
    <n v="58"/>
    <x v="205"/>
  </r>
  <r>
    <n v="222"/>
    <x v="170"/>
    <n v="4091794218"/>
    <s v="Empresa A"/>
    <s v="Ambato"/>
    <x v="10"/>
    <x v="2"/>
    <m/>
    <m/>
    <s v="Café"/>
    <x v="0"/>
    <n v="644"/>
    <n v="97"/>
    <x v="206"/>
  </r>
  <r>
    <n v="223"/>
    <x v="153"/>
    <n v="2789876793"/>
    <s v="Empresa A"/>
    <s v="Ambato"/>
    <x v="10"/>
    <x v="2"/>
    <m/>
    <m/>
    <s v="Té verde"/>
    <x v="0"/>
    <n v="41.86"/>
    <n v="14"/>
    <x v="207"/>
  </r>
  <r>
    <n v="224"/>
    <x v="171"/>
    <n v="4338385582"/>
    <s v="Empresa BB"/>
    <s v="Manta"/>
    <x v="6"/>
    <x v="5"/>
    <s v="Empresa de embarque C"/>
    <s v="Tarjeta de crédito"/>
    <s v="Almejas"/>
    <x v="4"/>
    <n v="135.1"/>
    <n v="68"/>
    <x v="208"/>
  </r>
  <r>
    <n v="225"/>
    <x v="144"/>
    <n v="9159410824"/>
    <s v="Empresa BB"/>
    <s v="Manta"/>
    <x v="6"/>
    <x v="5"/>
    <s v="Empresa de embarque C"/>
    <s v="Tarjeta de crédito"/>
    <s v="Carne de cangrejo"/>
    <x v="8"/>
    <n v="257.59999999999997"/>
    <n v="32"/>
    <x v="209"/>
  </r>
  <r>
    <n v="226"/>
    <x v="172"/>
    <n v="6562657766"/>
    <s v="Empresa I"/>
    <s v="Guayaquil"/>
    <x v="3"/>
    <x v="7"/>
    <s v="Empresa de embarque A"/>
    <s v="Cheque"/>
    <s v="Ravioli"/>
    <x v="9"/>
    <n v="273"/>
    <n v="48"/>
    <x v="210"/>
  </r>
  <r>
    <n v="227"/>
    <x v="173"/>
    <n v="4160634865"/>
    <s v="Empresa I"/>
    <s v="Guayaquil"/>
    <x v="3"/>
    <x v="7"/>
    <s v="Empresa de embarque A"/>
    <s v="Cheque"/>
    <s v="Mozzarella"/>
    <x v="10"/>
    <n v="487.19999999999993"/>
    <n v="57"/>
    <x v="211"/>
  </r>
  <r>
    <n v="228"/>
    <x v="147"/>
    <n v="142416687"/>
    <s v="Empresa F"/>
    <s v="Ibarra"/>
    <x v="5"/>
    <x v="4"/>
    <s v="Empresa de embarque B"/>
    <s v="Tarjeta de crédito"/>
    <s v="Cerveza"/>
    <x v="0"/>
    <n v="196"/>
    <n v="67"/>
    <x v="212"/>
  </r>
  <r>
    <n v="229"/>
    <x v="108"/>
    <n v="6114991349"/>
    <s v="Empresa H"/>
    <s v="Riobamba"/>
    <x v="2"/>
    <x v="2"/>
    <s v="Empresa de embarque B"/>
    <s v="Cheque"/>
    <s v="Salsa curry"/>
    <x v="5"/>
    <n v="560"/>
    <n v="48"/>
    <x v="213"/>
  </r>
  <r>
    <n v="230"/>
    <x v="174"/>
    <n v="6472352060"/>
    <s v="Empresa H"/>
    <s v="Riobamba"/>
    <x v="2"/>
    <x v="2"/>
    <s v="Empresa de embarque B"/>
    <s v="Cheque"/>
    <s v="Galletas de chocolate"/>
    <x v="2"/>
    <n v="128.79999999999998"/>
    <n v="77"/>
    <x v="214"/>
  </r>
  <r>
    <n v="231"/>
    <x v="138"/>
    <n v="5399077795"/>
    <s v="Empresa Y"/>
    <s v="Esmeraldas"/>
    <x v="7"/>
    <x v="6"/>
    <s v="Empresa de embarque A"/>
    <s v="Efectivo"/>
    <s v="Bolillos"/>
    <x v="2"/>
    <n v="140"/>
    <n v="94"/>
    <x v="215"/>
  </r>
  <r>
    <n v="232"/>
    <x v="175"/>
    <n v="6275645168"/>
    <s v="Empresa Z"/>
    <s v="Quito"/>
    <x v="9"/>
    <x v="5"/>
    <s v="Empresa de embarque C"/>
    <s v="Tarjeta de crédito"/>
    <s v="Aceite de oliva"/>
    <x v="13"/>
    <n v="298.90000000000003"/>
    <n v="54"/>
    <x v="216"/>
  </r>
  <r>
    <n v="233"/>
    <x v="51"/>
    <n v="597069969"/>
    <s v="Empresa Z"/>
    <s v="Quito"/>
    <x v="9"/>
    <x v="5"/>
    <s v="Empresa de embarque C"/>
    <s v="Tarjeta de crédito"/>
    <s v="Almejas"/>
    <x v="4"/>
    <n v="135.1"/>
    <n v="43"/>
    <x v="85"/>
  </r>
  <r>
    <n v="234"/>
    <x v="58"/>
    <n v="1323169656"/>
    <s v="Empresa Z"/>
    <s v="Quito"/>
    <x v="9"/>
    <x v="5"/>
    <s v="Empresa de embarque C"/>
    <s v="Tarjeta de crédito"/>
    <s v="Carne de cangrejo"/>
    <x v="8"/>
    <n v="257.59999999999997"/>
    <n v="71"/>
    <x v="144"/>
  </r>
  <r>
    <n v="235"/>
    <x v="176"/>
    <n v="2932971142"/>
    <s v="Empresa CC"/>
    <s v="Guayaquil"/>
    <x v="3"/>
    <x v="3"/>
    <s v="Empresa de embarque B"/>
    <s v="Cheque"/>
    <s v="Cerveza"/>
    <x v="0"/>
    <n v="196"/>
    <n v="50"/>
    <x v="217"/>
  </r>
  <r>
    <n v="236"/>
    <x v="177"/>
    <n v="3634141900"/>
    <s v="Empresa F"/>
    <s v="Ibarra"/>
    <x v="5"/>
    <x v="4"/>
    <s v="Empresa de embarque C"/>
    <s v="Cheque"/>
    <s v="Chocolate"/>
    <x v="3"/>
    <n v="178.5"/>
    <n v="96"/>
    <x v="147"/>
  </r>
  <r>
    <n v="237"/>
    <x v="161"/>
    <n v="8872627168"/>
    <s v="Empresa D"/>
    <s v="Azogues"/>
    <x v="1"/>
    <x v="1"/>
    <s v="Empresa de embarque A"/>
    <s v="Tarjeta de crédito"/>
    <s v="Mermelada de zarzamora"/>
    <x v="6"/>
    <n v="1134"/>
    <n v="54"/>
    <x v="218"/>
  </r>
  <r>
    <n v="238"/>
    <x v="178"/>
    <n v="5571010485"/>
    <s v="Empresa D"/>
    <s v="Azogues"/>
    <x v="1"/>
    <x v="1"/>
    <s v="Empresa de embarque A"/>
    <s v="Tarjeta de crédito"/>
    <s v="Arroz de grano largo"/>
    <x v="14"/>
    <n v="98"/>
    <n v="39"/>
    <x v="219"/>
  </r>
  <r>
    <n v="239"/>
    <x v="66"/>
    <n v="7703467924"/>
    <s v="Empresa H"/>
    <s v="Riobamba"/>
    <x v="2"/>
    <x v="2"/>
    <s v="Empresa de embarque C"/>
    <s v="Tarjeta de crédito"/>
    <s v="Mozzarella"/>
    <x v="10"/>
    <n v="487.19999999999993"/>
    <n v="63"/>
    <x v="60"/>
  </r>
  <r>
    <n v="240"/>
    <x v="143"/>
    <n v="7747820326"/>
    <s v="Empresa C"/>
    <s v="Machala"/>
    <x v="4"/>
    <x v="0"/>
    <s v="Empresa de embarque B"/>
    <s v="Efectivo"/>
    <s v="Jarabe"/>
    <x v="7"/>
    <n v="140"/>
    <n v="71"/>
    <x v="220"/>
  </r>
  <r>
    <n v="241"/>
    <x v="179"/>
    <n v="5769101754"/>
    <s v="Empresa C"/>
    <s v="Machala"/>
    <x v="4"/>
    <x v="0"/>
    <s v="Empresa de embarque B"/>
    <s v="Efectivo"/>
    <s v="Salsa curry"/>
    <x v="5"/>
    <n v="560"/>
    <n v="88"/>
    <x v="221"/>
  </r>
  <r>
    <n v="242"/>
    <x v="81"/>
    <n v="7427615835"/>
    <s v="Empresa J"/>
    <s v="Esmeraldas"/>
    <x v="7"/>
    <x v="6"/>
    <s v="Empresa de embarque B"/>
    <s v="Tarjeta de crédito"/>
    <s v="Almendras"/>
    <x v="1"/>
    <n v="140"/>
    <n v="59"/>
    <x v="222"/>
  </r>
  <r>
    <n v="243"/>
    <x v="180"/>
    <n v="242336558"/>
    <s v="Empresa F"/>
    <s v="Ibarra"/>
    <x v="5"/>
    <x v="4"/>
    <s v="Empresa de embarque B"/>
    <s v="Tarjeta de crédito"/>
    <s v="Salsa curry"/>
    <x v="5"/>
    <n v="560"/>
    <n v="94"/>
    <x v="223"/>
  </r>
  <r>
    <n v="244"/>
    <x v="139"/>
    <n v="2520819737"/>
    <s v="Empresa BB"/>
    <s v="Manta"/>
    <x v="6"/>
    <x v="5"/>
    <s v="Empresa de embarque C"/>
    <s v="Cheque"/>
    <s v="Café"/>
    <x v="0"/>
    <n v="644"/>
    <n v="86"/>
    <x v="180"/>
  </r>
  <r>
    <n v="245"/>
    <x v="181"/>
    <n v="8828389188"/>
    <s v="Empresa H"/>
    <s v="Riobamba"/>
    <x v="2"/>
    <x v="2"/>
    <s v="Empresa de embarque C"/>
    <s v="Cheque"/>
    <s v="Chocolate"/>
    <x v="3"/>
    <n v="178.5"/>
    <n v="61"/>
    <x v="224"/>
  </r>
  <r>
    <n v="246"/>
    <x v="182"/>
    <n v="164422904"/>
    <s v="Empresa J"/>
    <s v="Esmeraldas"/>
    <x v="7"/>
    <x v="6"/>
    <s v="Empresa de embarque B"/>
    <s v="Tarjeta de crédito"/>
    <s v="Té verde"/>
    <x v="0"/>
    <n v="41.86"/>
    <n v="32"/>
    <x v="225"/>
  </r>
  <r>
    <n v="247"/>
    <x v="32"/>
    <n v="7991995786"/>
    <s v="Empresa G"/>
    <s v="Guaranda"/>
    <x v="8"/>
    <x v="2"/>
    <m/>
    <m/>
    <s v="Café"/>
    <x v="0"/>
    <n v="644"/>
    <n v="62"/>
    <x v="226"/>
  </r>
  <r>
    <n v="248"/>
    <x v="183"/>
    <n v="4149364306"/>
    <s v="Empresa J"/>
    <s v="Esmeraldas"/>
    <x v="7"/>
    <x v="6"/>
    <s v="Empresa de embarque A"/>
    <m/>
    <s v="Jalea de fresa"/>
    <x v="6"/>
    <n v="350"/>
    <n v="60"/>
    <x v="227"/>
  </r>
  <r>
    <n v="249"/>
    <x v="97"/>
    <n v="6397472642"/>
    <s v="Empresa J"/>
    <s v="Esmeraldas"/>
    <x v="7"/>
    <x v="6"/>
    <s v="Empresa de embarque A"/>
    <m/>
    <s v="Condimento cajún"/>
    <x v="7"/>
    <n v="308"/>
    <n v="51"/>
    <x v="228"/>
  </r>
  <r>
    <n v="250"/>
    <x v="73"/>
    <n v="1168651383"/>
    <s v="Empresa J"/>
    <s v="Esmeraldas"/>
    <x v="7"/>
    <x v="6"/>
    <s v="Empresa de embarque A"/>
    <m/>
    <s v="Galletas de chocolate"/>
    <x v="2"/>
    <n v="128.79999999999998"/>
    <n v="49"/>
    <x v="229"/>
  </r>
  <r>
    <n v="251"/>
    <x v="184"/>
    <n v="1309311215"/>
    <s v="Empresa K"/>
    <s v="Quito"/>
    <x v="9"/>
    <x v="5"/>
    <s v="Empresa de embarque C"/>
    <m/>
    <s v="Ciruelas secas"/>
    <x v="1"/>
    <n v="49"/>
    <n v="20"/>
    <x v="230"/>
  </r>
  <r>
    <n v="252"/>
    <x v="185"/>
    <n v="4552083877"/>
    <s v="Empresa K"/>
    <s v="Quito"/>
    <x v="9"/>
    <x v="5"/>
    <s v="Empresa de embarque C"/>
    <m/>
    <s v="Té verde"/>
    <x v="0"/>
    <n v="41.86"/>
    <n v="49"/>
    <x v="231"/>
  </r>
  <r>
    <n v="253"/>
    <x v="186"/>
    <n v="6119453494"/>
    <s v="Empresa A"/>
    <s v="Ambato"/>
    <x v="10"/>
    <x v="2"/>
    <m/>
    <m/>
    <s v="Té chai"/>
    <x v="0"/>
    <n v="252"/>
    <n v="22"/>
    <x v="232"/>
  </r>
  <r>
    <n v="254"/>
    <x v="55"/>
    <n v="8815781249"/>
    <s v="Empresa A"/>
    <s v="Ambato"/>
    <x v="10"/>
    <x v="2"/>
    <m/>
    <m/>
    <s v="Café"/>
    <x v="0"/>
    <n v="644"/>
    <n v="73"/>
    <x v="233"/>
  </r>
  <r>
    <n v="255"/>
    <x v="180"/>
    <n v="5308869510"/>
    <s v="Empresa A"/>
    <s v="Ambato"/>
    <x v="10"/>
    <x v="2"/>
    <m/>
    <m/>
    <s v="Té verde"/>
    <x v="0"/>
    <n v="41.86"/>
    <n v="85"/>
    <x v="234"/>
  </r>
  <r>
    <n v="256"/>
    <x v="187"/>
    <n v="9623390930"/>
    <s v="Empresa BB"/>
    <s v="Manta"/>
    <x v="6"/>
    <x v="5"/>
    <s v="Empresa de embarque C"/>
    <s v="Tarjeta de crédito"/>
    <s v="Almejas"/>
    <x v="4"/>
    <n v="135.1"/>
    <n v="44"/>
    <x v="235"/>
  </r>
  <r>
    <n v="257"/>
    <x v="179"/>
    <n v="9925453816"/>
    <s v="Empresa BB"/>
    <s v="Manta"/>
    <x v="6"/>
    <x v="5"/>
    <s v="Empresa de embarque C"/>
    <s v="Tarjeta de crédito"/>
    <s v="Carne de cangrejo"/>
    <x v="8"/>
    <n v="257.59999999999997"/>
    <n v="24"/>
    <x v="236"/>
  </r>
  <r>
    <n v="258"/>
    <x v="172"/>
    <n v="6948053333"/>
    <s v="Empresa I"/>
    <s v="Guayaquil"/>
    <x v="3"/>
    <x v="7"/>
    <s v="Empresa de embarque A"/>
    <s v="Cheque"/>
    <s v="Ravioli"/>
    <x v="9"/>
    <n v="273"/>
    <n v="64"/>
    <x v="237"/>
  </r>
  <r>
    <n v="259"/>
    <x v="150"/>
    <n v="2060963898"/>
    <s v="Empresa I"/>
    <s v="Guayaquil"/>
    <x v="3"/>
    <x v="7"/>
    <s v="Empresa de embarque A"/>
    <s v="Cheque"/>
    <s v="Mozzarella"/>
    <x v="10"/>
    <n v="487.19999999999993"/>
    <n v="70"/>
    <x v="238"/>
  </r>
  <r>
    <n v="260"/>
    <x v="176"/>
    <n v="2582781913"/>
    <s v="Empresa F"/>
    <s v="Ibarra"/>
    <x v="5"/>
    <x v="4"/>
    <s v="Empresa de embarque B"/>
    <s v="Tarjeta de crédito"/>
    <s v="Cerveza"/>
    <x v="0"/>
    <n v="196"/>
    <n v="98"/>
    <x v="239"/>
  </r>
  <r>
    <n v="261"/>
    <x v="26"/>
    <n v="2732649952"/>
    <s v="Empresa H"/>
    <s v="Riobamba"/>
    <x v="2"/>
    <x v="2"/>
    <s v="Empresa de embarque B"/>
    <s v="Cheque"/>
    <s v="Salsa curry"/>
    <x v="5"/>
    <n v="560"/>
    <n v="48"/>
    <x v="213"/>
  </r>
  <r>
    <n v="262"/>
    <x v="142"/>
    <n v="4179453952"/>
    <s v="Empresa H"/>
    <s v="Riobamba"/>
    <x v="2"/>
    <x v="2"/>
    <s v="Empresa de embarque B"/>
    <s v="Cheque"/>
    <s v="Galletas de chocolate"/>
    <x v="2"/>
    <n v="128.79999999999998"/>
    <n v="100"/>
    <x v="240"/>
  </r>
  <r>
    <n v="263"/>
    <x v="188"/>
    <n v="4339665341"/>
    <s v="Empresa Y"/>
    <s v="Esmeraldas"/>
    <x v="7"/>
    <x v="6"/>
    <s v="Empresa de embarque A"/>
    <s v="Efectivo"/>
    <s v="Bolillos"/>
    <x v="2"/>
    <n v="140"/>
    <n v="90"/>
    <x v="241"/>
  </r>
  <r>
    <n v="264"/>
    <x v="189"/>
    <n v="9193900326"/>
    <s v="Empresa Z"/>
    <s v="Quito"/>
    <x v="9"/>
    <x v="5"/>
    <s v="Empresa de embarque C"/>
    <s v="Tarjeta de crédito"/>
    <s v="Aceite de oliva"/>
    <x v="13"/>
    <n v="298.90000000000003"/>
    <n v="49"/>
    <x v="242"/>
  </r>
  <r>
    <n v="265"/>
    <x v="96"/>
    <n v="7474169055"/>
    <s v="Empresa Z"/>
    <s v="Quito"/>
    <x v="9"/>
    <x v="5"/>
    <s v="Empresa de embarque C"/>
    <s v="Tarjeta de crédito"/>
    <s v="Almejas"/>
    <x v="4"/>
    <n v="135.1"/>
    <n v="71"/>
    <x v="243"/>
  </r>
  <r>
    <n v="266"/>
    <x v="59"/>
    <n v="9750138179"/>
    <s v="Empresa Z"/>
    <s v="Quito"/>
    <x v="9"/>
    <x v="5"/>
    <s v="Empresa de embarque C"/>
    <s v="Tarjeta de crédito"/>
    <s v="Carne de cangrejo"/>
    <x v="8"/>
    <n v="257.59999999999997"/>
    <n v="10"/>
    <x v="244"/>
  </r>
  <r>
    <n v="267"/>
    <x v="190"/>
    <n v="2294414293"/>
    <s v="Empresa CC"/>
    <s v="Guayaquil"/>
    <x v="3"/>
    <x v="3"/>
    <s v="Empresa de embarque B"/>
    <s v="Cheque"/>
    <s v="Cerveza"/>
    <x v="0"/>
    <n v="196"/>
    <n v="78"/>
    <x v="245"/>
  </r>
  <r>
    <n v="268"/>
    <x v="191"/>
    <n v="776426288"/>
    <s v="Empresa F"/>
    <s v="Ibarra"/>
    <x v="5"/>
    <x v="4"/>
    <s v="Empresa de embarque C"/>
    <s v="Cheque"/>
    <s v="Chocolate"/>
    <x v="3"/>
    <n v="178.5"/>
    <n v="44"/>
    <x v="136"/>
  </r>
  <r>
    <n v="269"/>
    <x v="158"/>
    <n v="1245231958"/>
    <s v="Empresa D"/>
    <s v="Azogues"/>
    <x v="1"/>
    <x v="1"/>
    <s v="Empresa de embarque A"/>
    <s v="Tarjeta de crédito"/>
    <s v="Mermelada de zarzamora"/>
    <x v="6"/>
    <n v="1134"/>
    <n v="82"/>
    <x v="246"/>
  </r>
  <r>
    <n v="270"/>
    <x v="192"/>
    <n v="2050724971"/>
    <s v="Empresa D"/>
    <s v="Azogues"/>
    <x v="1"/>
    <x v="1"/>
    <s v="Empresa de embarque A"/>
    <s v="Tarjeta de crédito"/>
    <s v="Arroz de grano largo"/>
    <x v="14"/>
    <n v="98"/>
    <n v="29"/>
    <x v="247"/>
  </r>
  <r>
    <n v="271"/>
    <x v="193"/>
    <n v="9478104719"/>
    <s v="Empresa H"/>
    <s v="Riobamba"/>
    <x v="2"/>
    <x v="2"/>
    <s v="Empresa de embarque C"/>
    <s v="Tarjeta de crédito"/>
    <s v="Mozzarella"/>
    <x v="10"/>
    <n v="487.19999999999993"/>
    <n v="93"/>
    <x v="248"/>
  </r>
  <r>
    <n v="272"/>
    <x v="160"/>
    <n v="7620759943"/>
    <s v="Empresa C"/>
    <s v="Machala"/>
    <x v="4"/>
    <x v="0"/>
    <s v="Empresa de embarque B"/>
    <s v="Efectivo"/>
    <s v="Jarabe"/>
    <x v="7"/>
    <n v="140"/>
    <n v="11"/>
    <x v="249"/>
  </r>
  <r>
    <n v="273"/>
    <x v="194"/>
    <n v="9345003575"/>
    <s v="Empresa C"/>
    <s v="Machala"/>
    <x v="4"/>
    <x v="0"/>
    <s v="Empresa de embarque B"/>
    <s v="Efectivo"/>
    <s v="Salsa curry"/>
    <x v="5"/>
    <n v="560"/>
    <n v="91"/>
    <x v="159"/>
  </r>
  <r>
    <n v="274"/>
    <x v="47"/>
    <n v="5988072690"/>
    <s v="Empresa J"/>
    <s v="Esmeraldas"/>
    <x v="7"/>
    <x v="6"/>
    <s v="Empresa de embarque B"/>
    <s v="Tarjeta de crédito"/>
    <s v="Almendras"/>
    <x v="1"/>
    <n v="140"/>
    <n v="12"/>
    <x v="250"/>
  </r>
  <r>
    <n v="275"/>
    <x v="195"/>
    <n v="5113488625"/>
    <s v="Empresa J"/>
    <s v="Esmeraldas"/>
    <x v="7"/>
    <x v="6"/>
    <s v="Empresa de embarque A"/>
    <m/>
    <s v="Ciruelas secas"/>
    <x v="1"/>
    <n v="49"/>
    <n v="78"/>
    <x v="219"/>
  </r>
  <r>
    <n v="276"/>
    <x v="196"/>
    <n v="8021429259"/>
    <s v="Empresa K"/>
    <s v="Quito"/>
    <x v="9"/>
    <x v="5"/>
    <s v="Empresa de embarque C"/>
    <m/>
    <s v="Salsa curry"/>
    <x v="5"/>
    <n v="560"/>
    <n v="60"/>
    <x v="251"/>
  </r>
  <r>
    <n v="277"/>
    <x v="186"/>
    <n v="680211800"/>
    <s v="Empresa A"/>
    <s v="Ambato"/>
    <x v="10"/>
    <x v="2"/>
    <s v="Empresa de embarque C"/>
    <m/>
    <s v="Carne de cangrejo"/>
    <x v="8"/>
    <n v="257.59999999999997"/>
    <n v="23"/>
    <x v="252"/>
  </r>
  <r>
    <n v="278"/>
    <x v="107"/>
    <n v="2635806056"/>
    <s v="Empresa BB"/>
    <s v="Manta"/>
    <x v="6"/>
    <x v="5"/>
    <s v="Empresa de embarque C"/>
    <s v="Tarjeta de crédito"/>
    <s v="Café"/>
    <x v="0"/>
    <n v="644"/>
    <n v="34"/>
    <x v="253"/>
  </r>
  <r>
    <n v="279"/>
    <x v="96"/>
    <n v="3338515953"/>
    <s v="Empresa I"/>
    <s v="Guayaquil"/>
    <x v="3"/>
    <x v="7"/>
    <s v="Empresa de embarque A"/>
    <s v="Cheque"/>
    <s v="Almejas"/>
    <x v="4"/>
    <n v="135.1"/>
    <n v="89"/>
    <x v="254"/>
  </r>
  <r>
    <n v="280"/>
    <x v="88"/>
    <n v="3075758565"/>
    <s v="Empresa F"/>
    <s v="Ibarra"/>
    <x v="5"/>
    <x v="4"/>
    <s v="Empresa de embarque B"/>
    <s v="Tarjeta de crédito"/>
    <s v="Chocolate"/>
    <x v="3"/>
    <n v="178.5"/>
    <n v="82"/>
    <x v="255"/>
  </r>
  <r>
    <n v="281"/>
    <x v="92"/>
    <n v="5383209032"/>
    <s v="Empresa H"/>
    <s v="Riobamba"/>
    <x v="2"/>
    <x v="2"/>
    <s v="Empresa de embarque B"/>
    <s v="Cheque"/>
    <s v="Chocolate"/>
    <x v="3"/>
    <n v="178.5"/>
    <n v="43"/>
    <x v="256"/>
  </r>
  <r>
    <n v="282"/>
    <x v="1"/>
    <n v="9635546425"/>
    <s v="Empresa J"/>
    <s v="Esmeraldas"/>
    <x v="7"/>
    <x v="6"/>
    <s v="Empresa de embarque A"/>
    <m/>
    <s v="Condimento cajún"/>
    <x v="7"/>
    <n v="308"/>
    <n v="96"/>
    <x v="257"/>
  </r>
  <r>
    <n v="283"/>
    <x v="96"/>
    <n v="3501364052"/>
    <s v="Empresa J"/>
    <s v="Esmeraldas"/>
    <x v="7"/>
    <x v="6"/>
    <s v="Empresa de embarque A"/>
    <m/>
    <s v="Galletas de chocolate"/>
    <x v="2"/>
    <n v="128.79999999999998"/>
    <n v="34"/>
    <x v="258"/>
  </r>
  <r>
    <n v="284"/>
    <x v="45"/>
    <n v="2226825043"/>
    <s v="Empresa K"/>
    <s v="Quito"/>
    <x v="9"/>
    <x v="5"/>
    <s v="Empresa de embarque C"/>
    <m/>
    <s v="Ciruelas secas"/>
    <x v="1"/>
    <n v="49"/>
    <n v="42"/>
    <x v="259"/>
  </r>
  <r>
    <n v="285"/>
    <x v="197"/>
    <n v="6321323029"/>
    <s v="Empresa K"/>
    <s v="Quito"/>
    <x v="9"/>
    <x v="5"/>
    <s v="Empresa de embarque C"/>
    <m/>
    <s v="Té verde"/>
    <x v="0"/>
    <n v="41.86"/>
    <n v="100"/>
    <x v="260"/>
  </r>
  <r>
    <n v="286"/>
    <x v="172"/>
    <n v="3775524143"/>
    <s v="Empresa A"/>
    <s v="Ambato"/>
    <x v="10"/>
    <x v="2"/>
    <m/>
    <m/>
    <s v="Té chai"/>
    <x v="0"/>
    <n v="252"/>
    <n v="42"/>
    <x v="261"/>
  </r>
  <r>
    <n v="287"/>
    <x v="198"/>
    <n v="9543041808"/>
    <s v="Empresa A"/>
    <s v="Ambato"/>
    <x v="10"/>
    <x v="2"/>
    <m/>
    <m/>
    <s v="Café"/>
    <x v="0"/>
    <n v="644"/>
    <n v="16"/>
    <x v="262"/>
  </r>
  <r>
    <n v="288"/>
    <x v="199"/>
    <n v="547647770"/>
    <s v="Empresa A"/>
    <s v="Ambato"/>
    <x v="10"/>
    <x v="2"/>
    <m/>
    <m/>
    <s v="Té verde"/>
    <x v="0"/>
    <n v="41.86"/>
    <n v="22"/>
    <x v="263"/>
  </r>
  <r>
    <n v="289"/>
    <x v="88"/>
    <n v="7120228607"/>
    <s v="Empresa BB"/>
    <s v="Manta"/>
    <x v="6"/>
    <x v="5"/>
    <s v="Empresa de embarque C"/>
    <s v="Tarjeta de crédito"/>
    <s v="Almejas"/>
    <x v="4"/>
    <n v="135.1"/>
    <n v="46"/>
    <x v="264"/>
  </r>
  <r>
    <n v="290"/>
    <x v="105"/>
    <n v="5554565190"/>
    <s v="Empresa BB"/>
    <s v="Manta"/>
    <x v="6"/>
    <x v="5"/>
    <s v="Empresa de embarque C"/>
    <s v="Tarjeta de crédito"/>
    <s v="Carne de cangrejo"/>
    <x v="8"/>
    <n v="257.59999999999997"/>
    <n v="100"/>
    <x v="265"/>
  </r>
  <r>
    <n v="291"/>
    <x v="77"/>
    <n v="1644848787"/>
    <s v="Empresa I"/>
    <s v="Guayaquil"/>
    <x v="3"/>
    <x v="7"/>
    <s v="Empresa de embarque A"/>
    <s v="Cheque"/>
    <s v="Ravioli"/>
    <x v="9"/>
    <n v="273"/>
    <n v="87"/>
    <x v="266"/>
  </r>
  <r>
    <n v="292"/>
    <x v="83"/>
    <n v="8273786477"/>
    <s v="Empresa I"/>
    <s v="Guayaquil"/>
    <x v="3"/>
    <x v="7"/>
    <s v="Empresa de embarque A"/>
    <s v="Cheque"/>
    <s v="Mozzarella"/>
    <x v="10"/>
    <n v="487.19999999999993"/>
    <n v="58"/>
    <x v="267"/>
  </r>
  <r>
    <n v="293"/>
    <x v="200"/>
    <n v="1397118248"/>
    <s v="Empresa F"/>
    <s v="Ibarra"/>
    <x v="5"/>
    <x v="4"/>
    <s v="Empresa de embarque B"/>
    <s v="Tarjeta de crédito"/>
    <s v="Cerveza"/>
    <x v="0"/>
    <n v="196"/>
    <n v="85"/>
    <x v="268"/>
  </r>
  <r>
    <n v="294"/>
    <x v="148"/>
    <n v="4468604310"/>
    <s v="Empresa H"/>
    <s v="Riobamba"/>
    <x v="2"/>
    <x v="2"/>
    <s v="Empresa de embarque B"/>
    <s v="Cheque"/>
    <s v="Salsa curry"/>
    <x v="5"/>
    <n v="560"/>
    <n v="28"/>
    <x v="140"/>
  </r>
  <r>
    <n v="295"/>
    <x v="49"/>
    <n v="457458721"/>
    <s v="Empresa H"/>
    <s v="Riobamba"/>
    <x v="2"/>
    <x v="2"/>
    <s v="Empresa de embarque B"/>
    <s v="Cheque"/>
    <s v="Galletas de chocolate"/>
    <x v="2"/>
    <n v="128.79999999999998"/>
    <n v="19"/>
    <x v="269"/>
  </r>
  <r>
    <n v="296"/>
    <x v="201"/>
    <n v="7184663808"/>
    <s v="Empresa Y"/>
    <s v="Esmeraldas"/>
    <x v="7"/>
    <x v="6"/>
    <s v="Empresa de embarque A"/>
    <s v="Efectivo"/>
    <s v="Bolillos"/>
    <x v="2"/>
    <n v="140"/>
    <n v="99"/>
    <x v="83"/>
  </r>
  <r>
    <n v="297"/>
    <x v="202"/>
    <n v="3449599231"/>
    <s v="Empresa Z"/>
    <s v="Quito"/>
    <x v="9"/>
    <x v="5"/>
    <s v="Empresa de embarque C"/>
    <s v="Tarjeta de crédito"/>
    <s v="Aceite de oliva"/>
    <x v="13"/>
    <n v="298.90000000000003"/>
    <n v="69"/>
    <x v="270"/>
  </r>
  <r>
    <n v="298"/>
    <x v="172"/>
    <n v="3901461858"/>
    <s v="Empresa Z"/>
    <s v="Quito"/>
    <x v="9"/>
    <x v="5"/>
    <s v="Empresa de embarque C"/>
    <s v="Tarjeta de crédito"/>
    <s v="Almejas"/>
    <x v="4"/>
    <n v="135.1"/>
    <n v="37"/>
    <x v="271"/>
  </r>
  <r>
    <n v="299"/>
    <x v="44"/>
    <n v="6798892819"/>
    <s v="Empresa Z"/>
    <s v="Quito"/>
    <x v="9"/>
    <x v="5"/>
    <s v="Empresa de embarque C"/>
    <s v="Tarjeta de crédito"/>
    <s v="Carne de cangrejo"/>
    <x v="8"/>
    <n v="257.59999999999997"/>
    <n v="64"/>
    <x v="108"/>
  </r>
  <r>
    <n v="300"/>
    <x v="188"/>
    <n v="6897506437"/>
    <s v="Empresa CC"/>
    <s v="Guayaquil"/>
    <x v="3"/>
    <x v="3"/>
    <s v="Empresa de embarque B"/>
    <s v="Cheque"/>
    <s v="Cerveza"/>
    <x v="0"/>
    <n v="196"/>
    <n v="38"/>
    <x v="201"/>
  </r>
  <r>
    <n v="301"/>
    <x v="203"/>
    <n v="6298594113"/>
    <s v="Empresa F"/>
    <s v="Ibarra"/>
    <x v="5"/>
    <x v="4"/>
    <s v="Empresa de embarque C"/>
    <s v="Cheque"/>
    <s v="Chocolate"/>
    <x v="3"/>
    <n v="178.5"/>
    <n v="15"/>
    <x v="272"/>
  </r>
  <r>
    <n v="302"/>
    <x v="180"/>
    <n v="6972691420"/>
    <s v="Empresa D"/>
    <s v="Azogues"/>
    <x v="1"/>
    <x v="1"/>
    <s v="Empresa de embarque A"/>
    <s v="Tarjeta de crédito"/>
    <s v="Mermelada de zarzamora"/>
    <x v="6"/>
    <n v="1134"/>
    <n v="52"/>
    <x v="273"/>
  </r>
  <r>
    <n v="303"/>
    <x v="204"/>
    <n v="677992170"/>
    <s v="Empresa D"/>
    <s v="Azogues"/>
    <x v="1"/>
    <x v="1"/>
    <s v="Empresa de embarque A"/>
    <s v="Tarjeta de crédito"/>
    <s v="Arroz de grano largo"/>
    <x v="14"/>
    <n v="98"/>
    <n v="37"/>
    <x v="59"/>
  </r>
  <r>
    <n v="304"/>
    <x v="205"/>
    <n v="3501827064"/>
    <s v="Empresa H"/>
    <s v="Riobamba"/>
    <x v="2"/>
    <x v="2"/>
    <s v="Empresa de embarque C"/>
    <s v="Tarjeta de crédito"/>
    <s v="Mozzarella"/>
    <x v="10"/>
    <n v="487.19999999999993"/>
    <n v="24"/>
    <x v="274"/>
  </r>
  <r>
    <n v="305"/>
    <x v="206"/>
    <n v="9140892367"/>
    <s v="Empresa C"/>
    <s v="Machala"/>
    <x v="4"/>
    <x v="0"/>
    <s v="Empresa de embarque B"/>
    <s v="Efectivo"/>
    <s v="Jarabe"/>
    <x v="7"/>
    <n v="140"/>
    <n v="36"/>
    <x v="275"/>
  </r>
  <r>
    <n v="306"/>
    <x v="13"/>
    <n v="7570396760"/>
    <s v="Empresa C"/>
    <s v="Machala"/>
    <x v="4"/>
    <x v="0"/>
    <s v="Empresa de embarque B"/>
    <s v="Efectivo"/>
    <s v="Salsa curry"/>
    <x v="5"/>
    <n v="560"/>
    <n v="24"/>
    <x v="276"/>
  </r>
  <r>
    <n v="307"/>
    <x v="112"/>
    <n v="5368769086"/>
    <s v="Empresa J"/>
    <s v="Esmeraldas"/>
    <x v="7"/>
    <x v="6"/>
    <s v="Empresa de embarque B"/>
    <s v="Tarjeta de crédito"/>
    <s v="Almendras"/>
    <x v="1"/>
    <n v="140"/>
    <n v="20"/>
    <x v="277"/>
  </r>
  <r>
    <n v="308"/>
    <x v="151"/>
    <n v="443042127"/>
    <s v="Empresa J"/>
    <s v="Esmeraldas"/>
    <x v="7"/>
    <x v="6"/>
    <s v="Empresa de embarque A"/>
    <m/>
    <s v="Ciruelas secas"/>
    <x v="1"/>
    <n v="49"/>
    <n v="11"/>
    <x v="278"/>
  </r>
  <r>
    <n v="309"/>
    <x v="207"/>
    <n v="3198859022"/>
    <s v="Empresa K"/>
    <s v="Quito"/>
    <x v="9"/>
    <x v="5"/>
    <s v="Empresa de embarque C"/>
    <m/>
    <s v="Salsa curry"/>
    <x v="5"/>
    <n v="560"/>
    <n v="78"/>
    <x v="193"/>
  </r>
  <r>
    <n v="310"/>
    <x v="153"/>
    <n v="2982674072"/>
    <s v="Empresa A"/>
    <s v="Ambato"/>
    <x v="10"/>
    <x v="2"/>
    <s v="Empresa de embarque C"/>
    <m/>
    <s v="Carne de cangrejo"/>
    <x v="8"/>
    <n v="257.59999999999997"/>
    <n v="76"/>
    <x v="279"/>
  </r>
  <r>
    <n v="311"/>
    <x v="149"/>
    <n v="1636086310"/>
    <s v="Empresa BB"/>
    <s v="Manta"/>
    <x v="6"/>
    <x v="5"/>
    <s v="Empresa de embarque C"/>
    <s v="Tarjeta de crédito"/>
    <s v="Café"/>
    <x v="0"/>
    <n v="644"/>
    <n v="57"/>
    <x v="280"/>
  </r>
  <r>
    <n v="312"/>
    <x v="82"/>
    <n v="9879315200"/>
    <s v="Empresa I"/>
    <s v="Guayaquil"/>
    <x v="3"/>
    <x v="7"/>
    <s v="Empresa de embarque A"/>
    <s v="Cheque"/>
    <s v="Almejas"/>
    <x v="4"/>
    <n v="135.1"/>
    <n v="14"/>
    <x v="281"/>
  </r>
  <r>
    <n v="313"/>
    <x v="208"/>
    <n v="3833780472"/>
    <s v="Empresa AA"/>
    <s v="Cuenca"/>
    <x v="0"/>
    <x v="0"/>
    <s v="Empresa de embarque B"/>
    <s v="Cheque"/>
    <s v="Cerveza"/>
    <x v="0"/>
    <n v="196"/>
    <n v="14"/>
    <x v="282"/>
  </r>
  <r>
    <n v="314"/>
    <x v="209"/>
    <n v="1343389818"/>
    <s v="Empresa AA"/>
    <s v="Cuenca"/>
    <x v="0"/>
    <x v="0"/>
    <s v="Empresa de embarque B"/>
    <s v="Cheque"/>
    <s v="Ciruelas secas"/>
    <x v="1"/>
    <n v="49"/>
    <n v="70"/>
    <x v="283"/>
  </r>
  <r>
    <n v="315"/>
    <x v="210"/>
    <n v="3066920858"/>
    <s v="Empresa D"/>
    <s v="Azogues"/>
    <x v="1"/>
    <x v="1"/>
    <s v="Empresa de embarque A"/>
    <s v="Tarjeta de crédito"/>
    <s v="Peras secas"/>
    <x v="1"/>
    <n v="420"/>
    <n v="100"/>
    <x v="284"/>
  </r>
  <r>
    <n v="316"/>
    <x v="53"/>
    <n v="3596038071"/>
    <s v="Empresa D"/>
    <s v="Azogues"/>
    <x v="1"/>
    <x v="1"/>
    <s v="Empresa de embarque A"/>
    <s v="Tarjeta de crédito"/>
    <s v="Manzanas secas"/>
    <x v="1"/>
    <n v="742"/>
    <n v="27"/>
    <x v="285"/>
  </r>
  <r>
    <n v="317"/>
    <x v="24"/>
    <n v="8280434895"/>
    <s v="Empresa D"/>
    <s v="Azogues"/>
    <x v="1"/>
    <x v="1"/>
    <s v="Empresa de embarque A"/>
    <s v="Tarjeta de crédito"/>
    <s v="Ciruelas secas"/>
    <x v="1"/>
    <n v="49"/>
    <n v="70"/>
    <x v="283"/>
  </r>
  <r>
    <n v="318"/>
    <x v="26"/>
    <n v="7983505639"/>
    <s v="Empresa L"/>
    <s v="Cuenca"/>
    <x v="0"/>
    <x v="0"/>
    <s v="Empresa de embarque B"/>
    <s v="Tarjeta de crédito"/>
    <s v="Té chai"/>
    <x v="0"/>
    <n v="252"/>
    <n v="57"/>
    <x v="286"/>
  </r>
  <r>
    <n v="319"/>
    <x v="156"/>
    <n v="4943792001"/>
    <s v="Empresa L"/>
    <s v="Cuenca"/>
    <x v="0"/>
    <x v="0"/>
    <s v="Empresa de embarque B"/>
    <s v="Tarjeta de crédito"/>
    <s v="Café"/>
    <x v="0"/>
    <n v="644"/>
    <n v="83"/>
    <x v="287"/>
  </r>
  <r>
    <n v="320"/>
    <x v="211"/>
    <n v="2679766092"/>
    <s v="Empresa H"/>
    <s v="Riobamba"/>
    <x v="2"/>
    <x v="2"/>
    <s v="Empresa de embarque C"/>
    <s v="Tarjeta de crédito"/>
    <s v="Galletas de chocolate"/>
    <x v="2"/>
    <n v="128.79999999999998"/>
    <n v="76"/>
    <x v="288"/>
  </r>
  <r>
    <n v="321"/>
    <x v="212"/>
    <n v="6256032641"/>
    <s v="Empresa D"/>
    <s v="Azogues"/>
    <x v="1"/>
    <x v="1"/>
    <s v="Empresa de embarque C"/>
    <s v="Cheque"/>
    <s v="Galletas de chocolate"/>
    <x v="2"/>
    <n v="128.79999999999998"/>
    <n v="80"/>
    <x v="131"/>
  </r>
  <r>
    <n v="322"/>
    <x v="213"/>
    <n v="8317306577"/>
    <s v="Empresa CC"/>
    <s v="Guayaquil"/>
    <x v="3"/>
    <x v="3"/>
    <s v="Empresa de embarque B"/>
    <s v="Cheque"/>
    <s v="Chocolate"/>
    <x v="3"/>
    <n v="178.5"/>
    <n v="47"/>
    <x v="289"/>
  </r>
  <r>
    <n v="323"/>
    <x v="121"/>
    <n v="4952054948"/>
    <s v="Empresa C"/>
    <s v="Machala"/>
    <x v="4"/>
    <x v="0"/>
    <s v="Empresa de embarque B"/>
    <s v="Efectivo"/>
    <s v="Almejas"/>
    <x v="4"/>
    <n v="135.1"/>
    <n v="96"/>
    <x v="290"/>
  </r>
  <r>
    <n v="324"/>
    <x v="214"/>
    <n v="7792270317"/>
    <s v="Empresa F"/>
    <s v="Ibarra"/>
    <x v="5"/>
    <x v="4"/>
    <s v="Empresa de embarque B"/>
    <s v="Tarjeta de crédito"/>
    <s v="Salsa curry"/>
    <x v="5"/>
    <n v="560"/>
    <n v="32"/>
    <x v="291"/>
  </r>
  <r>
    <n v="325"/>
    <x v="10"/>
    <n v="8753687299"/>
    <s v="Empresa BB"/>
    <s v="Manta"/>
    <x v="6"/>
    <x v="5"/>
    <s v="Empresa de embarque C"/>
    <s v="Cheque"/>
    <s v="Café"/>
    <x v="0"/>
    <n v="644"/>
    <n v="16"/>
    <x v="262"/>
  </r>
  <r>
    <n v="326"/>
    <x v="213"/>
    <n v="3276376437"/>
    <s v="Empresa H"/>
    <s v="Riobamba"/>
    <x v="2"/>
    <x v="2"/>
    <s v="Empresa de embarque C"/>
    <s v="Cheque"/>
    <s v="Chocolate"/>
    <x v="3"/>
    <n v="178.5"/>
    <n v="41"/>
    <x v="88"/>
  </r>
  <r>
    <n v="327"/>
    <x v="202"/>
    <n v="6189400875"/>
    <s v="Empresa J"/>
    <s v="Esmeraldas"/>
    <x v="7"/>
    <x v="6"/>
    <s v="Empresa de embarque B"/>
    <s v="Tarjeta de crédito"/>
    <s v="Té verde"/>
    <x v="0"/>
    <n v="41.86"/>
    <n v="41"/>
    <x v="292"/>
  </r>
  <r>
    <n v="328"/>
    <x v="124"/>
    <n v="3440571177"/>
    <s v="Empresa G"/>
    <s v="Guaranda"/>
    <x v="8"/>
    <x v="2"/>
    <m/>
    <m/>
    <s v="Café"/>
    <x v="0"/>
    <n v="644"/>
    <n v="41"/>
    <x v="293"/>
  </r>
  <r>
    <n v="329"/>
    <x v="215"/>
    <n v="8874798513"/>
    <s v="Empresa J"/>
    <s v="Esmeraldas"/>
    <x v="7"/>
    <x v="6"/>
    <s v="Empresa de embarque A"/>
    <m/>
    <s v="Jalea de fresa"/>
    <x v="6"/>
    <n v="350"/>
    <n v="94"/>
    <x v="294"/>
  </r>
  <r>
    <n v="330"/>
    <x v="45"/>
    <n v="9730368433"/>
    <s v="Empresa J"/>
    <s v="Esmeraldas"/>
    <x v="7"/>
    <x v="6"/>
    <s v="Empresa de embarque A"/>
    <m/>
    <s v="Condimento cajún"/>
    <x v="7"/>
    <n v="308"/>
    <n v="20"/>
    <x v="295"/>
  </r>
  <r>
    <n v="331"/>
    <x v="32"/>
    <n v="6592275352"/>
    <s v="Empresa J"/>
    <s v="Esmeraldas"/>
    <x v="7"/>
    <x v="6"/>
    <s v="Empresa de embarque A"/>
    <m/>
    <s v="Galletas de chocolate"/>
    <x v="2"/>
    <n v="128.79999999999998"/>
    <n v="13"/>
    <x v="296"/>
  </r>
  <r>
    <n v="332"/>
    <x v="51"/>
    <n v="9303282439"/>
    <s v="Empresa K"/>
    <s v="Quito"/>
    <x v="9"/>
    <x v="5"/>
    <s v="Empresa de embarque C"/>
    <m/>
    <s v="Ciruelas secas"/>
    <x v="1"/>
    <n v="49"/>
    <n v="74"/>
    <x v="59"/>
  </r>
  <r>
    <n v="333"/>
    <x v="171"/>
    <n v="8998167680"/>
    <s v="Empresa K"/>
    <s v="Quito"/>
    <x v="9"/>
    <x v="5"/>
    <s v="Empresa de embarque C"/>
    <m/>
    <s v="Té verde"/>
    <x v="0"/>
    <n v="41.86"/>
    <n v="53"/>
    <x v="297"/>
  </r>
  <r>
    <n v="334"/>
    <x v="216"/>
    <n v="2058395697"/>
    <s v="Empresa A"/>
    <s v="Ambato"/>
    <x v="10"/>
    <x v="2"/>
    <m/>
    <m/>
    <s v="Té chai"/>
    <x v="0"/>
    <n v="252"/>
    <n v="99"/>
    <x v="298"/>
  </r>
  <r>
    <n v="335"/>
    <x v="217"/>
    <n v="5534305664"/>
    <s v="Empresa A"/>
    <s v="Ambato"/>
    <x v="10"/>
    <x v="2"/>
    <m/>
    <m/>
    <s v="Café"/>
    <x v="0"/>
    <n v="644"/>
    <n v="89"/>
    <x v="299"/>
  </r>
  <r>
    <n v="336"/>
    <x v="181"/>
    <n v="5417309832"/>
    <s v="Empresa A"/>
    <s v="Ambato"/>
    <x v="10"/>
    <x v="2"/>
    <m/>
    <m/>
    <s v="Té verde"/>
    <x v="0"/>
    <n v="41.86"/>
    <n v="64"/>
    <x v="204"/>
  </r>
  <r>
    <n v="337"/>
    <x v="101"/>
    <n v="7626114952"/>
    <s v="Empresa BB"/>
    <s v="Manta"/>
    <x v="6"/>
    <x v="5"/>
    <s v="Empresa de embarque C"/>
    <s v="Tarjeta de crédito"/>
    <s v="Almejas"/>
    <x v="4"/>
    <n v="135.1"/>
    <n v="98"/>
    <x v="300"/>
  </r>
  <r>
    <n v="338"/>
    <x v="218"/>
    <n v="7075151442"/>
    <s v="Empresa BB"/>
    <s v="Manta"/>
    <x v="6"/>
    <x v="5"/>
    <s v="Empresa de embarque C"/>
    <s v="Tarjeta de crédito"/>
    <s v="Carne de cangrejo"/>
    <x v="8"/>
    <n v="257.59999999999997"/>
    <n v="86"/>
    <x v="301"/>
  </r>
  <r>
    <n v="339"/>
    <x v="31"/>
    <n v="4170346813"/>
    <s v="Empresa I"/>
    <s v="Guayaquil"/>
    <x v="3"/>
    <x v="7"/>
    <s v="Empresa de embarque A"/>
    <s v="Cheque"/>
    <s v="Ravioli"/>
    <x v="9"/>
    <n v="273"/>
    <n v="20"/>
    <x v="302"/>
  </r>
  <r>
    <n v="340"/>
    <x v="34"/>
    <n v="7181884746"/>
    <s v="Empresa I"/>
    <s v="Guayaquil"/>
    <x v="3"/>
    <x v="7"/>
    <s v="Empresa de embarque A"/>
    <s v="Cheque"/>
    <s v="Mozzarella"/>
    <x v="10"/>
    <n v="487.19999999999993"/>
    <n v="69"/>
    <x v="303"/>
  </r>
  <r>
    <n v="341"/>
    <x v="219"/>
    <n v="654398232"/>
    <s v="Empresa F"/>
    <s v="Ibarra"/>
    <x v="5"/>
    <x v="4"/>
    <s v="Empresa de embarque B"/>
    <s v="Tarjeta de crédito"/>
    <s v="Cerveza"/>
    <x v="0"/>
    <n v="196"/>
    <n v="68"/>
    <x v="304"/>
  </r>
  <r>
    <n v="342"/>
    <x v="81"/>
    <n v="6559752885"/>
    <s v="Empresa H"/>
    <s v="Riobamba"/>
    <x v="2"/>
    <x v="2"/>
    <s v="Empresa de embarque B"/>
    <s v="Cheque"/>
    <s v="Salsa curry"/>
    <x v="5"/>
    <n v="560"/>
    <n v="52"/>
    <x v="305"/>
  </r>
  <r>
    <n v="343"/>
    <x v="191"/>
    <n v="9428165637"/>
    <s v="Empresa H"/>
    <s v="Riobamba"/>
    <x v="2"/>
    <x v="2"/>
    <s v="Empresa de embarque B"/>
    <s v="Cheque"/>
    <s v="Galletas de chocolate"/>
    <x v="2"/>
    <n v="128.79999999999998"/>
    <n v="40"/>
    <x v="306"/>
  </r>
  <r>
    <n v="344"/>
    <x v="11"/>
    <n v="9902612158"/>
    <s v="Empresa Y"/>
    <s v="Esmeraldas"/>
    <x v="7"/>
    <x v="6"/>
    <s v="Empresa de embarque A"/>
    <s v="Efectivo"/>
    <s v="Bolillos"/>
    <x v="2"/>
    <n v="140"/>
    <n v="100"/>
    <x v="117"/>
  </r>
  <r>
    <n v="345"/>
    <x v="56"/>
    <n v="9601886174"/>
    <s v="Empresa Z"/>
    <s v="Quito"/>
    <x v="9"/>
    <x v="5"/>
    <s v="Empresa de embarque C"/>
    <s v="Tarjeta de crédito"/>
    <s v="Aceite de oliva"/>
    <x v="13"/>
    <n v="298.90000000000003"/>
    <n v="88"/>
    <x v="307"/>
  </r>
  <r>
    <n v="346"/>
    <x v="220"/>
    <n v="9194823962"/>
    <s v="Empresa Z"/>
    <s v="Quito"/>
    <x v="9"/>
    <x v="5"/>
    <s v="Empresa de embarque C"/>
    <s v="Tarjeta de crédito"/>
    <s v="Almejas"/>
    <x v="4"/>
    <n v="135.1"/>
    <n v="46"/>
    <x v="264"/>
  </r>
  <r>
    <n v="347"/>
    <x v="217"/>
    <n v="3580433044"/>
    <s v="Empresa Z"/>
    <s v="Quito"/>
    <x v="9"/>
    <x v="5"/>
    <s v="Empresa de embarque C"/>
    <s v="Tarjeta de crédito"/>
    <s v="Carne de cangrejo"/>
    <x v="8"/>
    <n v="257.59999999999997"/>
    <n v="93"/>
    <x v="308"/>
  </r>
  <r>
    <n v="348"/>
    <x v="148"/>
    <n v="7020598503"/>
    <s v="Empresa CC"/>
    <s v="Guayaquil"/>
    <x v="3"/>
    <x v="3"/>
    <s v="Empresa de embarque B"/>
    <s v="Cheque"/>
    <s v="Cerveza"/>
    <x v="0"/>
    <n v="196"/>
    <n v="96"/>
    <x v="309"/>
  </r>
  <r>
    <n v="349"/>
    <x v="101"/>
    <n v="8040421717"/>
    <s v="Empresa F"/>
    <s v="Ibarra"/>
    <x v="5"/>
    <x v="4"/>
    <s v="Empresa de embarque C"/>
    <s v="Cheque"/>
    <s v="Chocolate"/>
    <x v="3"/>
    <n v="178.5"/>
    <n v="12"/>
    <x v="310"/>
  </r>
  <r>
    <n v="350"/>
    <x v="220"/>
    <n v="3654530055"/>
    <s v="Empresa D"/>
    <s v="Azogues"/>
    <x v="1"/>
    <x v="1"/>
    <s v="Empresa de embarque A"/>
    <s v="Tarjeta de crédito"/>
    <s v="Mermelada de zarzamora"/>
    <x v="6"/>
    <n v="1134"/>
    <n v="38"/>
    <x v="311"/>
  </r>
  <r>
    <n v="351"/>
    <x v="221"/>
    <n v="2061527783"/>
    <s v="Empresa D"/>
    <s v="Azogues"/>
    <x v="1"/>
    <x v="1"/>
    <s v="Empresa de embarque A"/>
    <s v="Tarjeta de crédito"/>
    <s v="Arroz de grano largo"/>
    <x v="14"/>
    <n v="98"/>
    <n v="42"/>
    <x v="109"/>
  </r>
  <r>
    <n v="352"/>
    <x v="220"/>
    <n v="7896754000"/>
    <s v="Empresa H"/>
    <s v="Riobamba"/>
    <x v="2"/>
    <x v="2"/>
    <s v="Empresa de embarque C"/>
    <s v="Tarjeta de crédito"/>
    <s v="Mozzarella"/>
    <x v="10"/>
    <n v="487.19999999999993"/>
    <n v="100"/>
    <x v="312"/>
  </r>
  <r>
    <n v="353"/>
    <x v="222"/>
    <n v="7608023281"/>
    <s v="Empresa C"/>
    <s v="Machala"/>
    <x v="4"/>
    <x v="0"/>
    <s v="Empresa de embarque B"/>
    <s v="Efectivo"/>
    <s v="Jarabe"/>
    <x v="7"/>
    <n v="140"/>
    <n v="89"/>
    <x v="313"/>
  </r>
  <r>
    <n v="354"/>
    <x v="8"/>
    <n v="1088259448"/>
    <s v="Empresa C"/>
    <s v="Machala"/>
    <x v="4"/>
    <x v="0"/>
    <s v="Empresa de embarque B"/>
    <s v="Efectivo"/>
    <s v="Salsa curry"/>
    <x v="5"/>
    <n v="560"/>
    <n v="12"/>
    <x v="61"/>
  </r>
  <r>
    <n v="355"/>
    <x v="223"/>
    <n v="8019968936"/>
    <s v="Empresa J"/>
    <s v="Esmeraldas"/>
    <x v="7"/>
    <x v="6"/>
    <s v="Empresa de embarque B"/>
    <s v="Tarjeta de crédito"/>
    <s v="Almendras"/>
    <x v="1"/>
    <n v="140"/>
    <n v="97"/>
    <x v="314"/>
  </r>
  <r>
    <n v="356"/>
    <x v="178"/>
    <n v="767630917"/>
    <s v="Empresa J"/>
    <s v="Esmeraldas"/>
    <x v="7"/>
    <x v="6"/>
    <s v="Empresa de embarque A"/>
    <m/>
    <s v="Ciruelas secas"/>
    <x v="1"/>
    <n v="49"/>
    <n v="53"/>
    <x v="315"/>
  </r>
  <r>
    <n v="357"/>
    <x v="224"/>
    <n v="8764802979"/>
    <s v="Empresa K"/>
    <s v="Quito"/>
    <x v="9"/>
    <x v="5"/>
    <s v="Empresa de embarque C"/>
    <m/>
    <s v="Salsa curry"/>
    <x v="5"/>
    <n v="560"/>
    <n v="61"/>
    <x v="316"/>
  </r>
  <r>
    <n v="358"/>
    <x v="225"/>
    <n v="1212476279"/>
    <s v="Empresa A"/>
    <s v="Ambato"/>
    <x v="10"/>
    <x v="2"/>
    <s v="Empresa de embarque C"/>
    <m/>
    <s v="Carne de cangrejo"/>
    <x v="8"/>
    <n v="257.59999999999997"/>
    <n v="45"/>
    <x v="317"/>
  </r>
  <r>
    <n v="359"/>
    <x v="201"/>
    <n v="8659179079"/>
    <s v="Empresa BB"/>
    <s v="Manta"/>
    <x v="6"/>
    <x v="5"/>
    <s v="Empresa de embarque C"/>
    <s v="Tarjeta de crédito"/>
    <s v="Café"/>
    <x v="0"/>
    <n v="644"/>
    <n v="43"/>
    <x v="318"/>
  </r>
  <r>
    <n v="360"/>
    <x v="226"/>
    <n v="4311827425"/>
    <s v="Empresa I"/>
    <s v="Guayaquil"/>
    <x v="3"/>
    <x v="7"/>
    <s v="Empresa de embarque A"/>
    <s v="Cheque"/>
    <s v="Almejas"/>
    <x v="4"/>
    <n v="135.1"/>
    <n v="18"/>
    <x v="319"/>
  </r>
  <r>
    <n v="361"/>
    <x v="65"/>
    <n v="7400116244"/>
    <s v="Empresa F"/>
    <s v="Ibarra"/>
    <x v="5"/>
    <x v="4"/>
    <s v="Empresa de embarque B"/>
    <s v="Tarjeta de crédito"/>
    <s v="Chocolate"/>
    <x v="3"/>
    <n v="178.5"/>
    <n v="41"/>
    <x v="88"/>
  </r>
  <r>
    <n v="362"/>
    <x v="128"/>
    <n v="8550780121"/>
    <s v="Empresa H"/>
    <s v="Riobamba"/>
    <x v="2"/>
    <x v="2"/>
    <s v="Empresa de embarque B"/>
    <s v="Cheque"/>
    <s v="Chocolate"/>
    <x v="3"/>
    <n v="178.5"/>
    <n v="19"/>
    <x v="110"/>
  </r>
  <r>
    <n v="363"/>
    <x v="106"/>
    <n v="9461451917"/>
    <s v="Empresa Y"/>
    <s v="Esmeraldas"/>
    <x v="7"/>
    <x v="6"/>
    <s v="Empresa de embarque A"/>
    <s v="Efectivo"/>
    <s v="Condimento cajún"/>
    <x v="7"/>
    <n v="308"/>
    <n v="65"/>
    <x v="320"/>
  </r>
  <r>
    <n v="364"/>
    <x v="141"/>
    <n v="3160888933"/>
    <s v="Empresa Z"/>
    <s v="Quito"/>
    <x v="9"/>
    <x v="5"/>
    <s v="Empresa de embarque C"/>
    <s v="Tarjeta de crédito"/>
    <s v="Jalea de fresa"/>
    <x v="6"/>
    <n v="350"/>
    <n v="13"/>
    <x v="321"/>
  </r>
  <r>
    <n v="365"/>
    <x v="125"/>
    <n v="6433254443"/>
    <s v="Empresa CC"/>
    <s v="Guayaquil"/>
    <x v="3"/>
    <x v="3"/>
    <s v="Empresa de embarque B"/>
    <s v="Cheque"/>
    <s v="Cóctel de frutas"/>
    <x v="12"/>
    <n v="546"/>
    <n v="54"/>
    <x v="322"/>
  </r>
  <r>
    <n v="366"/>
    <x v="116"/>
    <n v="8977261174"/>
    <s v="Empresa F"/>
    <s v="Ibarra"/>
    <x v="5"/>
    <x v="4"/>
    <s v="Empresa de embarque C"/>
    <s v="Cheque"/>
    <s v="Peras secas"/>
    <x v="1"/>
    <n v="420"/>
    <n v="33"/>
    <x v="83"/>
  </r>
  <r>
    <n v="367"/>
    <x v="67"/>
    <n v="7770716054"/>
    <s v="Empresa F"/>
    <s v="Ibarra"/>
    <x v="5"/>
    <x v="4"/>
    <s v="Empresa de embarque C"/>
    <s v="Cheque"/>
    <s v="Manzanas secas"/>
    <x v="1"/>
    <n v="742"/>
    <n v="34"/>
    <x v="323"/>
  </r>
  <r>
    <n v="368"/>
    <x v="227"/>
    <n v="2754807386"/>
    <s v="Empresa D"/>
    <s v="Azogues"/>
    <x v="1"/>
    <x v="1"/>
    <m/>
    <m/>
    <s v="Pasta penne"/>
    <x v="9"/>
    <n v="532"/>
    <n v="59"/>
    <x v="324"/>
  </r>
  <r>
    <n v="369"/>
    <x v="228"/>
    <n v="3873424489"/>
    <s v="Empresa C"/>
    <s v="Machala"/>
    <x v="4"/>
    <x v="0"/>
    <m/>
    <m/>
    <s v="Té verde"/>
    <x v="0"/>
    <n v="41.86"/>
    <n v="24"/>
    <x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DC4FB-B04E-4BDA-9B3C-42EE00592F30}" name="TablaDinámica10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8:B70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Ventas" fld="1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67BB9-A5B9-42AF-9FA1-5C824FE4568A}" name="TablaDinámica9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46:B53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13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14D84-DB38-4FA0-A1D4-4DEA24D1BBC4}" name="TablaDinámica8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28:B44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BDA97-9931-47F5-9821-F1C78BAF9EF7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16:B25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enta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BAE47-F179-4590-8DAD-A74F82F5E0EE}" name="TablaDinámica6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1:B14" firstHeaderRow="1" firstDataRow="1" firstDataCol="1"/>
  <pivotFields count="15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A8EA8F29-64F1-42F8-92D3-0AD0A15ABCFA}" sourceName="Provincia">
  <pivotTables>
    <pivotTable tabId="5" name="TablaDinámica6"/>
    <pivotTable tabId="5" name="TablaDinámica8"/>
    <pivotTable tabId="5" name="TablaDinámica7"/>
    <pivotTable tabId="5" name="TablaDinámica9"/>
    <pivotTable tabId="5" name="TablaDinámica10"/>
  </pivotTables>
  <data>
    <tabular pivotCacheId="1521205773">
      <items count="11">
        <i x="0" s="1"/>
        <i x="1" s="1"/>
        <i x="2" s="1"/>
        <i x="4" s="1"/>
        <i x="7" s="1"/>
        <i x="8" s="1"/>
        <i x="3" s="1"/>
        <i x="5" s="1"/>
        <i x="6" s="1"/>
        <i x="9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9B01B00A-216F-4078-AFF4-5771DD5C0F03}" sourceName="Vendedor">
  <pivotTables>
    <pivotTable tabId="5" name="TablaDinámica6"/>
    <pivotTable tabId="5" name="TablaDinámica8"/>
    <pivotTable tabId="5" name="TablaDinámica7"/>
    <pivotTable tabId="5" name="TablaDinámica9"/>
    <pivotTable tabId="5" name="TablaDinámica10"/>
  </pivotTables>
  <data>
    <tabular pivotCacheId="1521205773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7463D0C-84F7-4423-9BE6-E22F7595727B}" sourceName="Categoría">
  <pivotTables>
    <pivotTable tabId="5" name="TablaDinámica6"/>
    <pivotTable tabId="5" name="TablaDinámica8"/>
    <pivotTable tabId="5" name="TablaDinámica7"/>
    <pivotTable tabId="5" name="TablaDinámica9"/>
    <pivotTable tabId="5" name="TablaDinámica10"/>
  </pivotTables>
  <data>
    <tabular pivotCacheId="1521205773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F3BB68AF-3DCA-4BD0-8AB4-B4F8F56B53A7}" cache="SegmentaciónDeDatos_Provincia" caption="Provincia" style="SlicerStyleDark1" rowHeight="239281"/>
  <slicer name="Vendedor" xr10:uid="{05624121-B82C-4FD3-B8A0-94CFDF20C087}" cache="SegmentaciónDeDatos_Vendedor" caption="Vendedor" style="SlicerStyleDark1" rowHeight="239281"/>
  <slicer name="Categoría" xr10:uid="{6E2258EE-803C-4657-ABA1-47B4607A2F3D}" cache="SegmentaciónDeDatos_Categoría" caption="Categoría" style="SlicerStyleDark1" rowHeight="239281"/>
</slicer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6D686A08-F345-4197-862A-3E786EA87EB6}" sourceName="Fecha">
  <pivotTables>
    <pivotTable tabId="5" name="TablaDinámica6"/>
    <pivotTable tabId="5" name="TablaDinámica8"/>
    <pivotTable tabId="5" name="TablaDinámica7"/>
    <pivotTable tabId="5" name="TablaDinámica9"/>
    <pivotTable tabId="5" name="TablaDinámica10"/>
  </pivotTables>
  <state minimalRefreshVersion="6" lastRefreshVersion="6" pivotCacheId="1521205773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F37DA0B-4172-416D-B5BC-ABD95837E334}" cache="NativeTimeline_Fecha" caption="Fecha" level="2" selectionLevel="2" scrollPosition="2020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B2:O371"/>
  <sheetViews>
    <sheetView topLeftCell="B2" workbookViewId="0">
      <selection activeCell="E12" sqref="E12"/>
    </sheetView>
  </sheetViews>
  <sheetFormatPr baseColWidth="10" defaultColWidth="10.83203125" defaultRowHeight="15" x14ac:dyDescent="0.2"/>
  <cols>
    <col min="1" max="1" width="4.33203125" customWidth="1"/>
    <col min="2" max="2" width="6.33203125" customWidth="1"/>
    <col min="3" max="3" width="10.33203125" style="1" bestFit="1" customWidth="1"/>
    <col min="4" max="4" width="12" customWidth="1"/>
    <col min="5" max="5" width="13.6640625" bestFit="1" customWidth="1"/>
    <col min="6" max="6" width="15.5" bestFit="1" customWidth="1"/>
    <col min="7" max="7" width="16.6640625" customWidth="1"/>
    <col min="8" max="9" width="21.1640625" bestFit="1" customWidth="1"/>
    <col min="10" max="10" width="15.33203125" bestFit="1" customWidth="1"/>
    <col min="11" max="11" width="21.83203125" bestFit="1" customWidth="1"/>
    <col min="12" max="12" width="18.5" bestFit="1" customWidth="1"/>
    <col min="13" max="13" width="10.6640625" style="2" customWidth="1"/>
    <col min="14" max="14" width="9.83203125" style="2" customWidth="1"/>
    <col min="15" max="15" width="11.1640625" style="2" customWidth="1"/>
    <col min="16" max="16" width="15.83203125" bestFit="1" customWidth="1"/>
    <col min="19" max="19" width="22.5" bestFit="1" customWidth="1"/>
  </cols>
  <sheetData>
    <row r="2" spans="2:15" s="3" customFormat="1" ht="30" customHeight="1" x14ac:dyDescent="0.2">
      <c r="B2" s="3" t="s">
        <v>73</v>
      </c>
      <c r="C2" s="4" t="s">
        <v>74</v>
      </c>
      <c r="D2" s="3" t="s">
        <v>79</v>
      </c>
      <c r="E2" s="3" t="s">
        <v>100</v>
      </c>
      <c r="F2" s="3" t="s">
        <v>0</v>
      </c>
      <c r="G2" s="3" t="s">
        <v>75</v>
      </c>
      <c r="H2" s="3" t="s">
        <v>1</v>
      </c>
      <c r="I2" s="3" t="s">
        <v>76</v>
      </c>
      <c r="J2" s="3" t="s">
        <v>2</v>
      </c>
      <c r="K2" s="3" t="s">
        <v>77</v>
      </c>
      <c r="L2" s="3" t="s">
        <v>3</v>
      </c>
      <c r="M2" s="5" t="s">
        <v>78</v>
      </c>
      <c r="N2" s="5" t="s">
        <v>4</v>
      </c>
      <c r="O2" s="5" t="s">
        <v>115</v>
      </c>
    </row>
    <row r="3" spans="2:15" x14ac:dyDescent="0.2">
      <c r="B3">
        <v>1</v>
      </c>
      <c r="C3" s="1">
        <v>43930</v>
      </c>
      <c r="D3">
        <v>9259377217</v>
      </c>
      <c r="E3" t="s">
        <v>6</v>
      </c>
      <c r="F3" t="s">
        <v>80</v>
      </c>
      <c r="G3" t="s">
        <v>95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s="2">
        <v>14</v>
      </c>
      <c r="N3" s="2">
        <v>10</v>
      </c>
      <c r="O3" s="2">
        <f>BaseDeDatos!$M3*BaseDeDatos!$N3</f>
        <v>140</v>
      </c>
    </row>
    <row r="4" spans="2:15" x14ac:dyDescent="0.2">
      <c r="B4">
        <v>2</v>
      </c>
      <c r="C4" s="1">
        <v>44068</v>
      </c>
      <c r="D4">
        <v>6185253419</v>
      </c>
      <c r="E4" t="s">
        <v>6</v>
      </c>
      <c r="F4" t="s">
        <v>80</v>
      </c>
      <c r="G4" t="s">
        <v>95</v>
      </c>
      <c r="H4" t="s">
        <v>7</v>
      </c>
      <c r="I4" t="s">
        <v>8</v>
      </c>
      <c r="J4" t="s">
        <v>9</v>
      </c>
      <c r="K4" t="s">
        <v>12</v>
      </c>
      <c r="L4" t="s">
        <v>13</v>
      </c>
      <c r="M4" s="2">
        <v>34</v>
      </c>
      <c r="N4" s="2">
        <v>1</v>
      </c>
      <c r="O4" s="2">
        <f>BaseDeDatos!$M4*BaseDeDatos!$N4</f>
        <v>34</v>
      </c>
    </row>
    <row r="5" spans="2:15" x14ac:dyDescent="0.2">
      <c r="B5">
        <v>3</v>
      </c>
      <c r="C5" s="1">
        <v>43908</v>
      </c>
      <c r="D5">
        <v>2308885942</v>
      </c>
      <c r="E5" t="s">
        <v>14</v>
      </c>
      <c r="F5" t="s">
        <v>81</v>
      </c>
      <c r="G5" t="s">
        <v>94</v>
      </c>
      <c r="H5" t="s">
        <v>15</v>
      </c>
      <c r="I5" t="s">
        <v>16</v>
      </c>
      <c r="J5" t="s">
        <v>17</v>
      </c>
      <c r="K5" t="s">
        <v>18</v>
      </c>
      <c r="L5" t="s">
        <v>13</v>
      </c>
      <c r="M5" s="2">
        <v>14</v>
      </c>
      <c r="N5" s="2">
        <v>57</v>
      </c>
      <c r="O5" s="2">
        <f>BaseDeDatos!$M5*BaseDeDatos!$N5</f>
        <v>798</v>
      </c>
    </row>
    <row r="6" spans="2:15" x14ac:dyDescent="0.2">
      <c r="B6">
        <v>4</v>
      </c>
      <c r="C6" s="1">
        <v>43974</v>
      </c>
      <c r="D6">
        <v>6199717898</v>
      </c>
      <c r="E6" t="s">
        <v>14</v>
      </c>
      <c r="F6" t="s">
        <v>81</v>
      </c>
      <c r="G6" t="s">
        <v>94</v>
      </c>
      <c r="H6" t="s">
        <v>15</v>
      </c>
      <c r="I6" t="s">
        <v>16</v>
      </c>
      <c r="J6" t="s">
        <v>17</v>
      </c>
      <c r="K6" t="s">
        <v>19</v>
      </c>
      <c r="L6" t="s">
        <v>13</v>
      </c>
      <c r="M6" s="2">
        <v>16</v>
      </c>
      <c r="N6" s="2">
        <v>72</v>
      </c>
      <c r="O6" s="2">
        <f>BaseDeDatos!$M6*BaseDeDatos!$N6</f>
        <v>1152</v>
      </c>
    </row>
    <row r="7" spans="2:15" x14ac:dyDescent="0.2">
      <c r="B7">
        <v>5</v>
      </c>
      <c r="C7" s="1">
        <v>43944</v>
      </c>
      <c r="D7">
        <v>5540683029</v>
      </c>
      <c r="E7" t="s">
        <v>14</v>
      </c>
      <c r="F7" t="s">
        <v>81</v>
      </c>
      <c r="G7" t="s">
        <v>94</v>
      </c>
      <c r="H7" t="s">
        <v>15</v>
      </c>
      <c r="I7" t="s">
        <v>16</v>
      </c>
      <c r="J7" t="s">
        <v>17</v>
      </c>
      <c r="K7" t="s">
        <v>12</v>
      </c>
      <c r="L7" t="s">
        <v>13</v>
      </c>
      <c r="M7" s="2">
        <v>12</v>
      </c>
      <c r="N7" s="2">
        <v>68</v>
      </c>
      <c r="O7" s="2">
        <f>BaseDeDatos!$M7*BaseDeDatos!$N7</f>
        <v>816</v>
      </c>
    </row>
    <row r="8" spans="2:15" x14ac:dyDescent="0.2">
      <c r="B8">
        <v>6</v>
      </c>
      <c r="C8" s="1">
        <v>44184</v>
      </c>
      <c r="D8">
        <v>6343955045</v>
      </c>
      <c r="E8" t="s">
        <v>20</v>
      </c>
      <c r="F8" t="s">
        <v>80</v>
      </c>
      <c r="G8" t="s">
        <v>95</v>
      </c>
      <c r="H8" t="s">
        <v>7</v>
      </c>
      <c r="I8" t="s">
        <v>8</v>
      </c>
      <c r="J8" t="s">
        <v>17</v>
      </c>
      <c r="K8" t="s">
        <v>21</v>
      </c>
      <c r="L8" t="s">
        <v>11</v>
      </c>
      <c r="M8" s="2">
        <v>22</v>
      </c>
      <c r="N8" s="2">
        <v>29</v>
      </c>
      <c r="O8" s="2">
        <f>BaseDeDatos!$M8*BaseDeDatos!$N8</f>
        <v>638</v>
      </c>
    </row>
    <row r="9" spans="2:15" x14ac:dyDescent="0.2">
      <c r="B9">
        <v>7</v>
      </c>
      <c r="C9" s="1">
        <v>44133</v>
      </c>
      <c r="D9">
        <v>1572125717</v>
      </c>
      <c r="E9" t="s">
        <v>20</v>
      </c>
      <c r="F9" t="s">
        <v>80</v>
      </c>
      <c r="G9" t="s">
        <v>95</v>
      </c>
      <c r="H9" t="s">
        <v>7</v>
      </c>
      <c r="I9" t="s">
        <v>8</v>
      </c>
      <c r="J9" t="s">
        <v>17</v>
      </c>
      <c r="K9" t="s">
        <v>22</v>
      </c>
      <c r="L9" t="s">
        <v>11</v>
      </c>
      <c r="M9" s="2">
        <v>42</v>
      </c>
      <c r="N9" s="2">
        <v>41</v>
      </c>
      <c r="O9" s="2">
        <f>BaseDeDatos!$M9*BaseDeDatos!$N9</f>
        <v>1722</v>
      </c>
    </row>
    <row r="10" spans="2:15" x14ac:dyDescent="0.2">
      <c r="B10">
        <v>8</v>
      </c>
      <c r="C10" s="1">
        <v>43863</v>
      </c>
      <c r="D10">
        <v>3776895536</v>
      </c>
      <c r="E10" t="s">
        <v>23</v>
      </c>
      <c r="F10" t="s">
        <v>86</v>
      </c>
      <c r="G10" t="s">
        <v>82</v>
      </c>
      <c r="H10" t="s">
        <v>24</v>
      </c>
      <c r="I10" t="s">
        <v>25</v>
      </c>
      <c r="J10" t="s">
        <v>17</v>
      </c>
      <c r="K10" t="s">
        <v>26</v>
      </c>
      <c r="L10" t="s">
        <v>27</v>
      </c>
      <c r="M10" s="2">
        <v>11</v>
      </c>
      <c r="N10" s="2">
        <v>18</v>
      </c>
      <c r="O10" s="2">
        <f>BaseDeDatos!$M10*BaseDeDatos!$N10</f>
        <v>198</v>
      </c>
    </row>
    <row r="11" spans="2:15" x14ac:dyDescent="0.2">
      <c r="B11">
        <v>9</v>
      </c>
      <c r="C11" s="1">
        <v>44158</v>
      </c>
      <c r="D11">
        <v>390733860</v>
      </c>
      <c r="E11" t="s">
        <v>14</v>
      </c>
      <c r="F11" t="s">
        <v>81</v>
      </c>
      <c r="G11" t="s">
        <v>94</v>
      </c>
      <c r="H11" t="s">
        <v>15</v>
      </c>
      <c r="I11" t="s">
        <v>25</v>
      </c>
      <c r="J11" t="s">
        <v>9</v>
      </c>
      <c r="K11" t="s">
        <v>26</v>
      </c>
      <c r="L11" t="s">
        <v>27</v>
      </c>
      <c r="M11" s="2">
        <v>29</v>
      </c>
      <c r="N11" s="2">
        <v>73</v>
      </c>
      <c r="O11" s="2">
        <f>BaseDeDatos!$M11*BaseDeDatos!$N11</f>
        <v>2117</v>
      </c>
    </row>
    <row r="12" spans="2:15" x14ac:dyDescent="0.2">
      <c r="B12">
        <v>10</v>
      </c>
      <c r="C12" s="1">
        <v>43863</v>
      </c>
      <c r="D12">
        <v>2456709195</v>
      </c>
      <c r="E12" t="s">
        <v>28</v>
      </c>
      <c r="F12" t="s">
        <v>89</v>
      </c>
      <c r="G12" t="s">
        <v>84</v>
      </c>
      <c r="H12" t="s">
        <v>29</v>
      </c>
      <c r="I12" t="s">
        <v>8</v>
      </c>
      <c r="J12" t="s">
        <v>9</v>
      </c>
      <c r="K12" t="s">
        <v>30</v>
      </c>
      <c r="L12" t="s">
        <v>31</v>
      </c>
      <c r="M12" s="2">
        <v>12</v>
      </c>
      <c r="N12" s="2">
        <v>79</v>
      </c>
      <c r="O12" s="2">
        <f>BaseDeDatos!$M12*BaseDeDatos!$N12</f>
        <v>948</v>
      </c>
    </row>
    <row r="13" spans="2:15" x14ac:dyDescent="0.2">
      <c r="B13">
        <v>11</v>
      </c>
      <c r="C13" s="1">
        <v>43999</v>
      </c>
      <c r="D13">
        <v>5766090086</v>
      </c>
      <c r="E13" t="s">
        <v>32</v>
      </c>
      <c r="F13" t="s">
        <v>93</v>
      </c>
      <c r="G13" t="s">
        <v>96</v>
      </c>
      <c r="H13" t="s">
        <v>7</v>
      </c>
      <c r="I13" t="s">
        <v>8</v>
      </c>
      <c r="J13" t="s">
        <v>33</v>
      </c>
      <c r="K13" t="s">
        <v>34</v>
      </c>
      <c r="L13" t="s">
        <v>35</v>
      </c>
      <c r="M13" s="2">
        <v>28</v>
      </c>
      <c r="N13" s="2">
        <v>37</v>
      </c>
      <c r="O13" s="2">
        <f>BaseDeDatos!$M13*BaseDeDatos!$N13</f>
        <v>1036</v>
      </c>
    </row>
    <row r="14" spans="2:15" x14ac:dyDescent="0.2">
      <c r="B14">
        <v>12</v>
      </c>
      <c r="C14" s="1">
        <v>44045</v>
      </c>
      <c r="D14">
        <v>4872781256</v>
      </c>
      <c r="E14" t="s">
        <v>36</v>
      </c>
      <c r="F14" t="s">
        <v>92</v>
      </c>
      <c r="G14" t="s">
        <v>99</v>
      </c>
      <c r="H14" t="s">
        <v>37</v>
      </c>
      <c r="I14" t="s">
        <v>8</v>
      </c>
      <c r="J14" t="s">
        <v>17</v>
      </c>
      <c r="K14" t="s">
        <v>38</v>
      </c>
      <c r="L14" t="s">
        <v>39</v>
      </c>
      <c r="M14" s="2">
        <v>33</v>
      </c>
      <c r="N14" s="2">
        <v>64</v>
      </c>
      <c r="O14" s="2">
        <f>BaseDeDatos!$M14*BaseDeDatos!$N14</f>
        <v>2112</v>
      </c>
    </row>
    <row r="15" spans="2:15" x14ac:dyDescent="0.2">
      <c r="B15">
        <v>13</v>
      </c>
      <c r="C15" s="1">
        <v>43843</v>
      </c>
      <c r="D15">
        <v>4213140599</v>
      </c>
      <c r="E15" t="s">
        <v>40</v>
      </c>
      <c r="F15" t="s">
        <v>97</v>
      </c>
      <c r="G15" t="s">
        <v>88</v>
      </c>
      <c r="H15" t="s">
        <v>41</v>
      </c>
      <c r="I15" t="s">
        <v>25</v>
      </c>
      <c r="J15" t="s">
        <v>9</v>
      </c>
      <c r="K15" t="s">
        <v>22</v>
      </c>
      <c r="L15" t="s">
        <v>11</v>
      </c>
      <c r="M15" s="2">
        <v>21</v>
      </c>
      <c r="N15" s="2">
        <v>96</v>
      </c>
      <c r="O15" s="2">
        <f>BaseDeDatos!$M15*BaseDeDatos!$N15</f>
        <v>2016</v>
      </c>
    </row>
    <row r="16" spans="2:15" x14ac:dyDescent="0.2">
      <c r="B16">
        <v>14</v>
      </c>
      <c r="C16" s="1">
        <v>43861</v>
      </c>
      <c r="D16">
        <v>9433063552</v>
      </c>
      <c r="E16" t="s">
        <v>23</v>
      </c>
      <c r="F16" t="s">
        <v>86</v>
      </c>
      <c r="G16" t="s">
        <v>82</v>
      </c>
      <c r="H16" t="s">
        <v>24</v>
      </c>
      <c r="I16" t="s">
        <v>25</v>
      </c>
      <c r="J16" t="s">
        <v>9</v>
      </c>
      <c r="K16" t="s">
        <v>30</v>
      </c>
      <c r="L16" t="s">
        <v>31</v>
      </c>
      <c r="M16" s="2">
        <v>46</v>
      </c>
      <c r="N16" s="2">
        <v>86</v>
      </c>
      <c r="O16" s="2">
        <f>BaseDeDatos!$M16*BaseDeDatos!$N16</f>
        <v>3956</v>
      </c>
    </row>
    <row r="17" spans="2:15" x14ac:dyDescent="0.2">
      <c r="B17">
        <v>15</v>
      </c>
      <c r="C17" s="1">
        <v>44037</v>
      </c>
      <c r="D17">
        <v>8539365209</v>
      </c>
      <c r="E17" t="s">
        <v>42</v>
      </c>
      <c r="F17" t="s">
        <v>91</v>
      </c>
      <c r="G17" t="s">
        <v>91</v>
      </c>
      <c r="H17" t="s">
        <v>43</v>
      </c>
      <c r="I17" t="s">
        <v>8</v>
      </c>
      <c r="J17" t="s">
        <v>17</v>
      </c>
      <c r="K17" t="s">
        <v>44</v>
      </c>
      <c r="L17" t="s">
        <v>11</v>
      </c>
      <c r="M17" s="2">
        <v>41</v>
      </c>
      <c r="N17" s="2">
        <v>96</v>
      </c>
      <c r="O17" s="2">
        <f>BaseDeDatos!$M17*BaseDeDatos!$N17</f>
        <v>3936</v>
      </c>
    </row>
    <row r="18" spans="2:15" x14ac:dyDescent="0.2">
      <c r="B18">
        <v>16</v>
      </c>
      <c r="C18" s="1">
        <v>44009</v>
      </c>
      <c r="D18">
        <v>6983099686</v>
      </c>
      <c r="E18" t="s">
        <v>45</v>
      </c>
      <c r="F18" t="s">
        <v>87</v>
      </c>
      <c r="G18" t="s">
        <v>87</v>
      </c>
      <c r="H18" t="s">
        <v>24</v>
      </c>
      <c r="K18" t="s">
        <v>22</v>
      </c>
      <c r="L18" t="s">
        <v>11</v>
      </c>
      <c r="M18" s="2">
        <v>45</v>
      </c>
      <c r="N18" s="2">
        <v>97</v>
      </c>
      <c r="O18" s="2">
        <f>BaseDeDatos!$M18*BaseDeDatos!$N18</f>
        <v>4365</v>
      </c>
    </row>
    <row r="19" spans="2:15" x14ac:dyDescent="0.2">
      <c r="B19">
        <v>17</v>
      </c>
      <c r="C19" s="1">
        <v>44065</v>
      </c>
      <c r="D19">
        <v>3008945605</v>
      </c>
      <c r="E19" t="s">
        <v>42</v>
      </c>
      <c r="F19" t="s">
        <v>91</v>
      </c>
      <c r="G19" t="s">
        <v>91</v>
      </c>
      <c r="H19" t="s">
        <v>43</v>
      </c>
      <c r="I19" t="s">
        <v>16</v>
      </c>
      <c r="K19" t="s">
        <v>46</v>
      </c>
      <c r="L19" t="s">
        <v>47</v>
      </c>
      <c r="M19" s="2">
        <v>26</v>
      </c>
      <c r="N19" s="2">
        <v>65</v>
      </c>
      <c r="O19" s="2">
        <f>BaseDeDatos!$M19*BaseDeDatos!$N19</f>
        <v>1690</v>
      </c>
    </row>
    <row r="20" spans="2:15" x14ac:dyDescent="0.2">
      <c r="B20">
        <v>18</v>
      </c>
      <c r="C20" s="1">
        <v>43937</v>
      </c>
      <c r="D20">
        <v>5388305959</v>
      </c>
      <c r="E20" t="s">
        <v>42</v>
      </c>
      <c r="F20" t="s">
        <v>91</v>
      </c>
      <c r="G20" t="s">
        <v>91</v>
      </c>
      <c r="H20" t="s">
        <v>43</v>
      </c>
      <c r="I20" t="s">
        <v>16</v>
      </c>
      <c r="K20" t="s">
        <v>48</v>
      </c>
      <c r="L20" t="s">
        <v>49</v>
      </c>
      <c r="M20" s="2">
        <v>40</v>
      </c>
      <c r="N20" s="2">
        <v>88</v>
      </c>
      <c r="O20" s="2">
        <f>BaseDeDatos!$M20*BaseDeDatos!$N20</f>
        <v>3520</v>
      </c>
    </row>
    <row r="21" spans="2:15" x14ac:dyDescent="0.2">
      <c r="B21">
        <v>19</v>
      </c>
      <c r="C21" s="1">
        <v>44172</v>
      </c>
      <c r="D21">
        <v>438272084</v>
      </c>
      <c r="E21" t="s">
        <v>42</v>
      </c>
      <c r="F21" t="s">
        <v>91</v>
      </c>
      <c r="G21" t="s">
        <v>91</v>
      </c>
      <c r="H21" t="s">
        <v>43</v>
      </c>
      <c r="I21" t="s">
        <v>16</v>
      </c>
      <c r="K21" t="s">
        <v>26</v>
      </c>
      <c r="L21" t="s">
        <v>27</v>
      </c>
      <c r="M21" s="2">
        <v>12</v>
      </c>
      <c r="N21" s="2">
        <v>60</v>
      </c>
      <c r="O21" s="2">
        <f>BaseDeDatos!$M21*BaseDeDatos!$N21</f>
        <v>720</v>
      </c>
    </row>
    <row r="22" spans="2:15" x14ac:dyDescent="0.2">
      <c r="B22">
        <v>20</v>
      </c>
      <c r="C22" s="1">
        <v>43875</v>
      </c>
      <c r="D22">
        <v>2536792311</v>
      </c>
      <c r="E22" t="s">
        <v>50</v>
      </c>
      <c r="F22" t="s">
        <v>85</v>
      </c>
      <c r="G22" t="s">
        <v>83</v>
      </c>
      <c r="H22" t="s">
        <v>41</v>
      </c>
      <c r="I22" t="s">
        <v>25</v>
      </c>
      <c r="K22" t="s">
        <v>12</v>
      </c>
      <c r="L22" t="s">
        <v>13</v>
      </c>
      <c r="M22" s="2">
        <v>35</v>
      </c>
      <c r="N22" s="2">
        <v>96</v>
      </c>
      <c r="O22" s="2">
        <f>BaseDeDatos!$M22*BaseDeDatos!$N22</f>
        <v>3360</v>
      </c>
    </row>
    <row r="23" spans="2:15" x14ac:dyDescent="0.2">
      <c r="B23">
        <v>21</v>
      </c>
      <c r="C23" s="1">
        <v>44138</v>
      </c>
      <c r="D23">
        <v>7813757711</v>
      </c>
      <c r="E23" t="s">
        <v>50</v>
      </c>
      <c r="F23" t="s">
        <v>85</v>
      </c>
      <c r="G23" t="s">
        <v>83</v>
      </c>
      <c r="H23" t="s">
        <v>41</v>
      </c>
      <c r="I23" t="s">
        <v>25</v>
      </c>
      <c r="K23" t="s">
        <v>44</v>
      </c>
      <c r="L23" t="s">
        <v>11</v>
      </c>
      <c r="M23" s="2">
        <v>20</v>
      </c>
      <c r="N23" s="2">
        <v>50</v>
      </c>
      <c r="O23" s="2">
        <f>BaseDeDatos!$M23*BaseDeDatos!$N23</f>
        <v>1000</v>
      </c>
    </row>
    <row r="24" spans="2:15" x14ac:dyDescent="0.2">
      <c r="B24">
        <v>22</v>
      </c>
      <c r="C24" s="1">
        <v>43918</v>
      </c>
      <c r="D24">
        <v>4786931679</v>
      </c>
      <c r="E24" t="s">
        <v>51</v>
      </c>
      <c r="F24" t="s">
        <v>90</v>
      </c>
      <c r="G24" t="s">
        <v>98</v>
      </c>
      <c r="H24" t="s">
        <v>24</v>
      </c>
      <c r="K24" t="s">
        <v>21</v>
      </c>
      <c r="L24" t="s">
        <v>11</v>
      </c>
      <c r="M24" s="2">
        <v>50</v>
      </c>
      <c r="N24" s="2">
        <v>75</v>
      </c>
      <c r="O24" s="2">
        <f>BaseDeDatos!$M24*BaseDeDatos!$N24</f>
        <v>3750</v>
      </c>
    </row>
    <row r="25" spans="2:15" x14ac:dyDescent="0.2">
      <c r="B25">
        <v>23</v>
      </c>
      <c r="C25" s="1">
        <v>44039</v>
      </c>
      <c r="D25">
        <v>3021659728</v>
      </c>
      <c r="E25" t="s">
        <v>51</v>
      </c>
      <c r="F25" t="s">
        <v>90</v>
      </c>
      <c r="G25" t="s">
        <v>98</v>
      </c>
      <c r="H25" t="s">
        <v>24</v>
      </c>
      <c r="K25" t="s">
        <v>22</v>
      </c>
      <c r="L25" t="s">
        <v>11</v>
      </c>
      <c r="M25" s="2">
        <v>21</v>
      </c>
      <c r="N25" s="2">
        <v>4</v>
      </c>
      <c r="O25" s="2">
        <f>BaseDeDatos!$M25*BaseDeDatos!$N25</f>
        <v>84</v>
      </c>
    </row>
    <row r="26" spans="2:15" x14ac:dyDescent="0.2">
      <c r="B26">
        <v>24</v>
      </c>
      <c r="C26" s="1">
        <v>43993</v>
      </c>
      <c r="D26">
        <v>2591950684</v>
      </c>
      <c r="E26" t="s">
        <v>51</v>
      </c>
      <c r="F26" t="s">
        <v>90</v>
      </c>
      <c r="G26" t="s">
        <v>98</v>
      </c>
      <c r="H26" t="s">
        <v>24</v>
      </c>
      <c r="K26" t="s">
        <v>44</v>
      </c>
      <c r="L26" t="s">
        <v>11</v>
      </c>
      <c r="M26" s="2">
        <v>43</v>
      </c>
      <c r="N26" s="2">
        <v>18</v>
      </c>
      <c r="O26" s="2">
        <f>BaseDeDatos!$M26*BaseDeDatos!$N26</f>
        <v>774</v>
      </c>
    </row>
    <row r="27" spans="2:15" x14ac:dyDescent="0.2">
      <c r="B27">
        <v>25</v>
      </c>
      <c r="C27" s="1">
        <v>43885</v>
      </c>
      <c r="D27">
        <v>9326361454</v>
      </c>
      <c r="E27" t="s">
        <v>40</v>
      </c>
      <c r="F27" t="s">
        <v>97</v>
      </c>
      <c r="G27" t="s">
        <v>88</v>
      </c>
      <c r="H27" t="s">
        <v>41</v>
      </c>
      <c r="I27" t="s">
        <v>25</v>
      </c>
      <c r="J27" t="s">
        <v>17</v>
      </c>
      <c r="K27" t="s">
        <v>34</v>
      </c>
      <c r="L27" t="s">
        <v>35</v>
      </c>
      <c r="M27" s="2">
        <v>26</v>
      </c>
      <c r="N27" s="2">
        <v>49</v>
      </c>
      <c r="O27" s="2">
        <f>BaseDeDatos!$M27*BaseDeDatos!$N27</f>
        <v>1274</v>
      </c>
    </row>
    <row r="28" spans="2:15" x14ac:dyDescent="0.2">
      <c r="B28">
        <v>26</v>
      </c>
      <c r="C28" s="1">
        <v>44055</v>
      </c>
      <c r="D28">
        <v>3769138349</v>
      </c>
      <c r="E28" t="s">
        <v>40</v>
      </c>
      <c r="F28" t="s">
        <v>97</v>
      </c>
      <c r="G28" t="s">
        <v>88</v>
      </c>
      <c r="H28" t="s">
        <v>41</v>
      </c>
      <c r="I28" t="s">
        <v>25</v>
      </c>
      <c r="J28" t="s">
        <v>17</v>
      </c>
      <c r="K28" t="s">
        <v>52</v>
      </c>
      <c r="L28" t="s">
        <v>53</v>
      </c>
      <c r="M28" s="2">
        <v>39</v>
      </c>
      <c r="N28" s="2">
        <v>21</v>
      </c>
      <c r="O28" s="2">
        <f>BaseDeDatos!$M28*BaseDeDatos!$N28</f>
        <v>819</v>
      </c>
    </row>
    <row r="29" spans="2:15" x14ac:dyDescent="0.2">
      <c r="B29">
        <v>27</v>
      </c>
      <c r="C29" s="1">
        <v>43908</v>
      </c>
      <c r="D29">
        <v>5871657714</v>
      </c>
      <c r="E29" t="s">
        <v>54</v>
      </c>
      <c r="F29" t="s">
        <v>89</v>
      </c>
      <c r="G29" t="s">
        <v>84</v>
      </c>
      <c r="H29" t="s">
        <v>55</v>
      </c>
      <c r="I29" t="s">
        <v>16</v>
      </c>
      <c r="J29" t="s">
        <v>9</v>
      </c>
      <c r="K29" t="s">
        <v>56</v>
      </c>
      <c r="L29" t="s">
        <v>57</v>
      </c>
      <c r="M29" s="2">
        <v>33</v>
      </c>
      <c r="N29" s="2">
        <v>8</v>
      </c>
      <c r="O29" s="2">
        <f>BaseDeDatos!$M29*BaseDeDatos!$N29</f>
        <v>264</v>
      </c>
    </row>
    <row r="30" spans="2:15" x14ac:dyDescent="0.2">
      <c r="B30">
        <v>28</v>
      </c>
      <c r="C30" s="1">
        <v>43965</v>
      </c>
      <c r="D30">
        <v>1534553307</v>
      </c>
      <c r="E30" t="s">
        <v>54</v>
      </c>
      <c r="F30" t="s">
        <v>89</v>
      </c>
      <c r="G30" t="s">
        <v>84</v>
      </c>
      <c r="H30" t="s">
        <v>55</v>
      </c>
      <c r="I30" t="s">
        <v>16</v>
      </c>
      <c r="J30" t="s">
        <v>9</v>
      </c>
      <c r="K30" t="s">
        <v>58</v>
      </c>
      <c r="L30" t="s">
        <v>59</v>
      </c>
      <c r="M30" s="2">
        <v>46</v>
      </c>
      <c r="N30" s="2">
        <v>82</v>
      </c>
      <c r="O30" s="2">
        <f>BaseDeDatos!$M30*BaseDeDatos!$N30</f>
        <v>3772</v>
      </c>
    </row>
    <row r="31" spans="2:15" x14ac:dyDescent="0.2">
      <c r="B31">
        <v>29</v>
      </c>
      <c r="C31" s="1">
        <v>44146</v>
      </c>
      <c r="D31">
        <v>8474620707</v>
      </c>
      <c r="E31" t="s">
        <v>36</v>
      </c>
      <c r="F31" t="s">
        <v>92</v>
      </c>
      <c r="G31" t="s">
        <v>99</v>
      </c>
      <c r="H31" t="s">
        <v>37</v>
      </c>
      <c r="I31" t="s">
        <v>8</v>
      </c>
      <c r="J31" t="s">
        <v>17</v>
      </c>
      <c r="K31" t="s">
        <v>10</v>
      </c>
      <c r="L31" t="s">
        <v>11</v>
      </c>
      <c r="M31" s="2">
        <v>32</v>
      </c>
      <c r="N31" s="2">
        <v>75</v>
      </c>
      <c r="O31" s="2">
        <f>BaseDeDatos!$M31*BaseDeDatos!$N31</f>
        <v>2400</v>
      </c>
    </row>
    <row r="32" spans="2:15" x14ac:dyDescent="0.2">
      <c r="B32">
        <v>30</v>
      </c>
      <c r="C32" s="1">
        <v>44144</v>
      </c>
      <c r="D32">
        <v>3530767380</v>
      </c>
      <c r="E32" t="s">
        <v>23</v>
      </c>
      <c r="F32" t="s">
        <v>86</v>
      </c>
      <c r="G32" t="s">
        <v>82</v>
      </c>
      <c r="H32" t="s">
        <v>24</v>
      </c>
      <c r="I32" t="s">
        <v>8</v>
      </c>
      <c r="J32" t="s">
        <v>9</v>
      </c>
      <c r="K32" t="s">
        <v>38</v>
      </c>
      <c r="L32" t="s">
        <v>39</v>
      </c>
      <c r="M32" s="2">
        <v>34</v>
      </c>
      <c r="N32" s="2">
        <v>3</v>
      </c>
      <c r="O32" s="2">
        <f>BaseDeDatos!$M32*BaseDeDatos!$N32</f>
        <v>102</v>
      </c>
    </row>
    <row r="33" spans="2:15" x14ac:dyDescent="0.2">
      <c r="B33">
        <v>31</v>
      </c>
      <c r="C33" s="1">
        <v>43845</v>
      </c>
      <c r="D33">
        <v>6673950624</v>
      </c>
      <c r="E33" t="s">
        <v>32</v>
      </c>
      <c r="F33" t="s">
        <v>93</v>
      </c>
      <c r="G33" t="s">
        <v>96</v>
      </c>
      <c r="H33" t="s">
        <v>7</v>
      </c>
      <c r="I33" t="s">
        <v>8</v>
      </c>
      <c r="J33" t="s">
        <v>33</v>
      </c>
      <c r="K33" t="s">
        <v>60</v>
      </c>
      <c r="L33" t="s">
        <v>49</v>
      </c>
      <c r="M33" s="2">
        <v>24</v>
      </c>
      <c r="N33" s="2">
        <v>33</v>
      </c>
      <c r="O33" s="2">
        <f>BaseDeDatos!$M33*BaseDeDatos!$N33</f>
        <v>792</v>
      </c>
    </row>
    <row r="34" spans="2:15" x14ac:dyDescent="0.2">
      <c r="B34">
        <v>32</v>
      </c>
      <c r="C34" s="1">
        <v>43967</v>
      </c>
      <c r="D34">
        <v>7137547321</v>
      </c>
      <c r="E34" t="s">
        <v>32</v>
      </c>
      <c r="F34" t="s">
        <v>93</v>
      </c>
      <c r="G34" t="s">
        <v>96</v>
      </c>
      <c r="H34" t="s">
        <v>7</v>
      </c>
      <c r="I34" t="s">
        <v>8</v>
      </c>
      <c r="J34" t="s">
        <v>33</v>
      </c>
      <c r="K34" t="s">
        <v>38</v>
      </c>
      <c r="L34" t="s">
        <v>39</v>
      </c>
      <c r="M34" s="2">
        <v>21</v>
      </c>
      <c r="N34" s="2">
        <v>51</v>
      </c>
      <c r="O34" s="2">
        <f>BaseDeDatos!$M34*BaseDeDatos!$N34</f>
        <v>1071</v>
      </c>
    </row>
    <row r="35" spans="2:15" x14ac:dyDescent="0.2">
      <c r="B35">
        <v>33</v>
      </c>
      <c r="C35" s="1">
        <v>43862</v>
      </c>
      <c r="D35">
        <v>9655985375</v>
      </c>
      <c r="E35" t="s">
        <v>36</v>
      </c>
      <c r="F35" t="s">
        <v>92</v>
      </c>
      <c r="G35" t="s">
        <v>99</v>
      </c>
      <c r="H35" t="s">
        <v>37</v>
      </c>
      <c r="I35" t="s">
        <v>8</v>
      </c>
      <c r="J35" t="s">
        <v>17</v>
      </c>
      <c r="L35" t="s">
        <v>5</v>
      </c>
    </row>
    <row r="36" spans="2:15" x14ac:dyDescent="0.2">
      <c r="B36">
        <v>34</v>
      </c>
      <c r="C36" s="1">
        <v>44167</v>
      </c>
      <c r="D36">
        <v>299812367</v>
      </c>
      <c r="E36" t="s">
        <v>40</v>
      </c>
      <c r="F36" t="s">
        <v>97</v>
      </c>
      <c r="G36" t="s">
        <v>88</v>
      </c>
      <c r="H36" t="s">
        <v>41</v>
      </c>
      <c r="I36" t="s">
        <v>25</v>
      </c>
      <c r="J36" t="s">
        <v>9</v>
      </c>
      <c r="L36" t="s">
        <v>5</v>
      </c>
    </row>
    <row r="37" spans="2:15" x14ac:dyDescent="0.2">
      <c r="B37">
        <v>35</v>
      </c>
      <c r="C37" s="1">
        <v>43870</v>
      </c>
      <c r="D37">
        <v>7779151222</v>
      </c>
      <c r="E37" t="s">
        <v>23</v>
      </c>
      <c r="F37" t="s">
        <v>86</v>
      </c>
      <c r="G37" t="s">
        <v>82</v>
      </c>
      <c r="H37" t="s">
        <v>24</v>
      </c>
      <c r="I37" t="s">
        <v>25</v>
      </c>
      <c r="J37" t="s">
        <v>9</v>
      </c>
      <c r="L37" t="s">
        <v>5</v>
      </c>
    </row>
    <row r="38" spans="2:15" x14ac:dyDescent="0.2">
      <c r="B38">
        <v>36</v>
      </c>
      <c r="C38" s="1">
        <v>44192</v>
      </c>
      <c r="D38">
        <v>9282360094</v>
      </c>
      <c r="E38" t="s">
        <v>42</v>
      </c>
      <c r="F38" t="s">
        <v>91</v>
      </c>
      <c r="G38" t="s">
        <v>91</v>
      </c>
      <c r="H38" t="s">
        <v>43</v>
      </c>
      <c r="I38" t="s">
        <v>8</v>
      </c>
      <c r="J38" t="s">
        <v>17</v>
      </c>
      <c r="K38" t="s">
        <v>61</v>
      </c>
      <c r="L38" t="s">
        <v>13</v>
      </c>
      <c r="M38" s="2">
        <v>140</v>
      </c>
      <c r="N38" s="2">
        <v>47</v>
      </c>
      <c r="O38" s="2">
        <f>BaseDeDatos!$M38*BaseDeDatos!$N38</f>
        <v>6580</v>
      </c>
    </row>
    <row r="39" spans="2:15" x14ac:dyDescent="0.2">
      <c r="B39">
        <v>37</v>
      </c>
      <c r="C39" s="1">
        <v>43982</v>
      </c>
      <c r="D39">
        <v>6935804403</v>
      </c>
      <c r="E39" t="s">
        <v>42</v>
      </c>
      <c r="F39" t="s">
        <v>91</v>
      </c>
      <c r="G39" t="s">
        <v>91</v>
      </c>
      <c r="H39" t="s">
        <v>43</v>
      </c>
      <c r="I39" t="s">
        <v>16</v>
      </c>
      <c r="K39" t="s">
        <v>12</v>
      </c>
      <c r="L39" t="s">
        <v>13</v>
      </c>
      <c r="M39" s="2">
        <v>49</v>
      </c>
      <c r="N39" s="2">
        <v>49</v>
      </c>
      <c r="O39" s="2">
        <f>BaseDeDatos!$M39*BaseDeDatos!$N39</f>
        <v>2401</v>
      </c>
    </row>
    <row r="40" spans="2:15" x14ac:dyDescent="0.2">
      <c r="B40">
        <v>38</v>
      </c>
      <c r="C40" s="1">
        <v>43952</v>
      </c>
      <c r="D40">
        <v>3650322132</v>
      </c>
      <c r="E40" t="s">
        <v>50</v>
      </c>
      <c r="F40" t="s">
        <v>85</v>
      </c>
      <c r="G40" t="s">
        <v>83</v>
      </c>
      <c r="H40" t="s">
        <v>41</v>
      </c>
      <c r="I40" t="s">
        <v>25</v>
      </c>
      <c r="K40" t="s">
        <v>38</v>
      </c>
      <c r="L40" t="s">
        <v>39</v>
      </c>
      <c r="M40" s="2">
        <v>560</v>
      </c>
      <c r="N40" s="2">
        <v>72</v>
      </c>
      <c r="O40" s="2">
        <f>BaseDeDatos!$M40*BaseDeDatos!$N40</f>
        <v>40320</v>
      </c>
    </row>
    <row r="41" spans="2:15" x14ac:dyDescent="0.2">
      <c r="B41">
        <v>39</v>
      </c>
      <c r="C41" s="1">
        <v>43965</v>
      </c>
      <c r="D41">
        <v>1985754250</v>
      </c>
      <c r="E41" t="s">
        <v>51</v>
      </c>
      <c r="F41" t="s">
        <v>90</v>
      </c>
      <c r="G41" t="s">
        <v>98</v>
      </c>
      <c r="H41" t="s">
        <v>24</v>
      </c>
      <c r="I41" t="s">
        <v>25</v>
      </c>
      <c r="K41" t="s">
        <v>52</v>
      </c>
      <c r="L41" t="s">
        <v>53</v>
      </c>
      <c r="M41" s="2">
        <v>257.59999999999997</v>
      </c>
      <c r="N41" s="2">
        <v>13</v>
      </c>
      <c r="O41" s="2">
        <f>BaseDeDatos!$M41*BaseDeDatos!$N41</f>
        <v>3348.7999999999997</v>
      </c>
    </row>
    <row r="42" spans="2:15" x14ac:dyDescent="0.2">
      <c r="B42">
        <v>40</v>
      </c>
      <c r="C42" s="1">
        <v>44090</v>
      </c>
      <c r="D42">
        <v>7293507918</v>
      </c>
      <c r="E42" t="s">
        <v>40</v>
      </c>
      <c r="F42" t="s">
        <v>97</v>
      </c>
      <c r="G42" t="s">
        <v>88</v>
      </c>
      <c r="H42" t="s">
        <v>41</v>
      </c>
      <c r="I42" t="s">
        <v>25</v>
      </c>
      <c r="J42" t="s">
        <v>17</v>
      </c>
      <c r="K42" t="s">
        <v>22</v>
      </c>
      <c r="L42" t="s">
        <v>11</v>
      </c>
      <c r="M42" s="2">
        <v>644</v>
      </c>
      <c r="N42" s="2">
        <v>32</v>
      </c>
      <c r="O42" s="2">
        <f>BaseDeDatos!$M42*BaseDeDatos!$N42</f>
        <v>20608</v>
      </c>
    </row>
    <row r="43" spans="2:15" x14ac:dyDescent="0.2">
      <c r="B43">
        <v>41</v>
      </c>
      <c r="C43" s="1">
        <v>43983</v>
      </c>
      <c r="D43">
        <v>3459323228</v>
      </c>
      <c r="E43" t="s">
        <v>54</v>
      </c>
      <c r="F43" t="s">
        <v>89</v>
      </c>
      <c r="G43" t="s">
        <v>84</v>
      </c>
      <c r="H43" t="s">
        <v>55</v>
      </c>
      <c r="I43" t="s">
        <v>16</v>
      </c>
      <c r="J43" t="s">
        <v>9</v>
      </c>
      <c r="K43" t="s">
        <v>34</v>
      </c>
      <c r="L43" t="s">
        <v>35</v>
      </c>
      <c r="M43" s="2">
        <v>135.1</v>
      </c>
      <c r="N43" s="2">
        <v>27</v>
      </c>
      <c r="O43" s="2">
        <f>BaseDeDatos!$M43*BaseDeDatos!$N43</f>
        <v>3647.7</v>
      </c>
    </row>
    <row r="44" spans="2:15" x14ac:dyDescent="0.2">
      <c r="B44">
        <v>42</v>
      </c>
      <c r="C44" s="1">
        <v>43999</v>
      </c>
      <c r="D44">
        <v>1144627655</v>
      </c>
      <c r="E44" t="s">
        <v>36</v>
      </c>
      <c r="F44" t="s">
        <v>92</v>
      </c>
      <c r="G44" t="s">
        <v>99</v>
      </c>
      <c r="H44" t="s">
        <v>37</v>
      </c>
      <c r="I44" t="s">
        <v>8</v>
      </c>
      <c r="J44" t="s">
        <v>17</v>
      </c>
      <c r="K44" t="s">
        <v>30</v>
      </c>
      <c r="L44" t="s">
        <v>31</v>
      </c>
      <c r="M44" s="2">
        <v>178.5</v>
      </c>
      <c r="N44" s="2">
        <v>71</v>
      </c>
      <c r="O44" s="2">
        <f>BaseDeDatos!$M44*BaseDeDatos!$N44</f>
        <v>12673.5</v>
      </c>
    </row>
    <row r="45" spans="2:15" x14ac:dyDescent="0.2">
      <c r="B45">
        <v>43</v>
      </c>
      <c r="C45" s="1">
        <v>44070</v>
      </c>
      <c r="D45">
        <v>3986713828</v>
      </c>
      <c r="E45" t="s">
        <v>23</v>
      </c>
      <c r="F45" t="s">
        <v>86</v>
      </c>
      <c r="G45" t="s">
        <v>82</v>
      </c>
      <c r="H45" t="s">
        <v>24</v>
      </c>
      <c r="I45" t="s">
        <v>8</v>
      </c>
      <c r="J45" t="s">
        <v>9</v>
      </c>
      <c r="K45" t="s">
        <v>30</v>
      </c>
      <c r="L45" t="s">
        <v>31</v>
      </c>
      <c r="M45" s="2">
        <v>178.5</v>
      </c>
      <c r="N45" s="2">
        <v>13</v>
      </c>
      <c r="O45" s="2">
        <f>BaseDeDatos!$M45*BaseDeDatos!$N45</f>
        <v>2320.5</v>
      </c>
    </row>
    <row r="46" spans="2:15" x14ac:dyDescent="0.2">
      <c r="B46">
        <v>44</v>
      </c>
      <c r="C46" s="1">
        <v>43998</v>
      </c>
      <c r="D46">
        <v>9350633665</v>
      </c>
      <c r="E46" t="s">
        <v>62</v>
      </c>
      <c r="F46" t="s">
        <v>91</v>
      </c>
      <c r="G46" t="s">
        <v>91</v>
      </c>
      <c r="H46" t="s">
        <v>43</v>
      </c>
      <c r="I46" t="s">
        <v>16</v>
      </c>
      <c r="J46" t="s">
        <v>33</v>
      </c>
      <c r="K46" t="s">
        <v>48</v>
      </c>
      <c r="L46" t="s">
        <v>49</v>
      </c>
      <c r="M46" s="2">
        <v>308</v>
      </c>
      <c r="N46" s="2">
        <v>98</v>
      </c>
      <c r="O46" s="2">
        <f>BaseDeDatos!$M46*BaseDeDatos!$N46</f>
        <v>30184</v>
      </c>
    </row>
    <row r="47" spans="2:15" x14ac:dyDescent="0.2">
      <c r="B47">
        <v>45</v>
      </c>
      <c r="C47" s="1">
        <v>44129</v>
      </c>
      <c r="D47">
        <v>4918639925</v>
      </c>
      <c r="E47" t="s">
        <v>63</v>
      </c>
      <c r="F47" t="s">
        <v>85</v>
      </c>
      <c r="G47" t="s">
        <v>83</v>
      </c>
      <c r="H47" t="s">
        <v>41</v>
      </c>
      <c r="I47" t="s">
        <v>25</v>
      </c>
      <c r="J47" t="s">
        <v>17</v>
      </c>
      <c r="K47" t="s">
        <v>46</v>
      </c>
      <c r="L47" t="s">
        <v>47</v>
      </c>
      <c r="M47" s="2">
        <v>350</v>
      </c>
      <c r="N47" s="2">
        <v>21</v>
      </c>
      <c r="O47" s="2">
        <f>BaseDeDatos!$M47*BaseDeDatos!$N47</f>
        <v>7350</v>
      </c>
    </row>
    <row r="48" spans="2:15" x14ac:dyDescent="0.2">
      <c r="B48">
        <v>46</v>
      </c>
      <c r="C48" s="1">
        <v>44165</v>
      </c>
      <c r="D48">
        <v>9630006862</v>
      </c>
      <c r="E48" t="s">
        <v>28</v>
      </c>
      <c r="F48" t="s">
        <v>89</v>
      </c>
      <c r="G48" t="s">
        <v>84</v>
      </c>
      <c r="H48" t="s">
        <v>29</v>
      </c>
      <c r="I48" t="s">
        <v>8</v>
      </c>
      <c r="J48" t="s">
        <v>9</v>
      </c>
      <c r="K48" t="s">
        <v>64</v>
      </c>
      <c r="L48" t="s">
        <v>65</v>
      </c>
      <c r="M48" s="2">
        <v>546</v>
      </c>
      <c r="N48" s="2">
        <v>26</v>
      </c>
      <c r="O48" s="2">
        <f>BaseDeDatos!$M48*BaseDeDatos!$N48</f>
        <v>14196</v>
      </c>
    </row>
    <row r="49" spans="2:15" x14ac:dyDescent="0.2">
      <c r="B49">
        <v>47</v>
      </c>
      <c r="C49" s="1">
        <v>43920</v>
      </c>
      <c r="D49">
        <v>9029002933</v>
      </c>
      <c r="E49" t="s">
        <v>36</v>
      </c>
      <c r="F49" t="s">
        <v>92</v>
      </c>
      <c r="G49" t="s">
        <v>99</v>
      </c>
      <c r="H49" t="s">
        <v>37</v>
      </c>
      <c r="I49" t="s">
        <v>25</v>
      </c>
      <c r="J49" t="s">
        <v>9</v>
      </c>
      <c r="K49" t="s">
        <v>18</v>
      </c>
      <c r="L49" t="s">
        <v>13</v>
      </c>
      <c r="M49" s="2">
        <v>420</v>
      </c>
      <c r="N49" s="2">
        <v>96</v>
      </c>
      <c r="O49" s="2">
        <f>BaseDeDatos!$M49*BaseDeDatos!$N49</f>
        <v>40320</v>
      </c>
    </row>
    <row r="50" spans="2:15" x14ac:dyDescent="0.2">
      <c r="B50">
        <v>48</v>
      </c>
      <c r="C50" s="1">
        <v>43880</v>
      </c>
      <c r="D50">
        <v>5702300844</v>
      </c>
      <c r="E50" t="s">
        <v>36</v>
      </c>
      <c r="F50" t="s">
        <v>92</v>
      </c>
      <c r="G50" t="s">
        <v>99</v>
      </c>
      <c r="H50" t="s">
        <v>37</v>
      </c>
      <c r="I50" t="s">
        <v>25</v>
      </c>
      <c r="J50" t="s">
        <v>9</v>
      </c>
      <c r="K50" t="s">
        <v>19</v>
      </c>
      <c r="L50" t="s">
        <v>13</v>
      </c>
      <c r="M50" s="2">
        <v>742</v>
      </c>
      <c r="N50" s="2">
        <v>16</v>
      </c>
      <c r="O50" s="2">
        <f>BaseDeDatos!$M50*BaseDeDatos!$N50</f>
        <v>11872</v>
      </c>
    </row>
    <row r="51" spans="2:15" x14ac:dyDescent="0.2">
      <c r="B51">
        <v>49</v>
      </c>
      <c r="C51" s="1">
        <v>43922</v>
      </c>
      <c r="D51">
        <v>6885713027</v>
      </c>
      <c r="E51" t="s">
        <v>14</v>
      </c>
      <c r="F51" t="s">
        <v>81</v>
      </c>
      <c r="G51" t="s">
        <v>94</v>
      </c>
      <c r="H51" t="s">
        <v>15</v>
      </c>
      <c r="K51" t="s">
        <v>66</v>
      </c>
      <c r="L51" t="s">
        <v>57</v>
      </c>
      <c r="M51" s="2">
        <v>532</v>
      </c>
      <c r="N51" s="2">
        <v>96</v>
      </c>
      <c r="O51" s="2">
        <f>BaseDeDatos!$M51*BaseDeDatos!$N51</f>
        <v>51072</v>
      </c>
    </row>
    <row r="52" spans="2:15" x14ac:dyDescent="0.2">
      <c r="B52">
        <v>50</v>
      </c>
      <c r="C52" s="1">
        <v>43861</v>
      </c>
      <c r="D52">
        <v>5156178317</v>
      </c>
      <c r="E52" t="s">
        <v>32</v>
      </c>
      <c r="F52" t="s">
        <v>93</v>
      </c>
      <c r="G52" t="s">
        <v>96</v>
      </c>
      <c r="H52" t="s">
        <v>7</v>
      </c>
      <c r="K52" t="s">
        <v>44</v>
      </c>
      <c r="L52" t="s">
        <v>11</v>
      </c>
      <c r="M52" s="2">
        <v>41.86</v>
      </c>
      <c r="N52" s="2">
        <v>75</v>
      </c>
      <c r="O52" s="2">
        <f>BaseDeDatos!$M52*BaseDeDatos!$N52</f>
        <v>3139.5</v>
      </c>
    </row>
    <row r="53" spans="2:15" x14ac:dyDescent="0.2">
      <c r="B53">
        <v>51</v>
      </c>
      <c r="C53" s="1">
        <v>43992</v>
      </c>
      <c r="D53">
        <v>9993785470</v>
      </c>
      <c r="E53" t="s">
        <v>54</v>
      </c>
      <c r="F53" t="s">
        <v>89</v>
      </c>
      <c r="G53" t="s">
        <v>84</v>
      </c>
      <c r="H53" t="s">
        <v>55</v>
      </c>
      <c r="I53" t="s">
        <v>16</v>
      </c>
      <c r="J53" t="s">
        <v>9</v>
      </c>
      <c r="K53" t="s">
        <v>56</v>
      </c>
      <c r="L53" t="s">
        <v>57</v>
      </c>
      <c r="M53" s="2">
        <v>273</v>
      </c>
      <c r="N53" s="2">
        <v>55</v>
      </c>
      <c r="O53" s="2">
        <f>BaseDeDatos!$M53*BaseDeDatos!$N53</f>
        <v>15015</v>
      </c>
    </row>
    <row r="54" spans="2:15" x14ac:dyDescent="0.2">
      <c r="B54">
        <v>52</v>
      </c>
      <c r="C54" s="1">
        <v>44107</v>
      </c>
      <c r="D54">
        <v>2344903076</v>
      </c>
      <c r="E54" t="s">
        <v>54</v>
      </c>
      <c r="F54" t="s">
        <v>89</v>
      </c>
      <c r="G54" t="s">
        <v>84</v>
      </c>
      <c r="H54" t="s">
        <v>55</v>
      </c>
      <c r="I54" t="s">
        <v>16</v>
      </c>
      <c r="J54" t="s">
        <v>9</v>
      </c>
      <c r="K54" t="s">
        <v>58</v>
      </c>
      <c r="L54" t="s">
        <v>59</v>
      </c>
      <c r="M54" s="2">
        <v>487.19999999999993</v>
      </c>
      <c r="N54" s="2">
        <v>11</v>
      </c>
      <c r="O54" s="2">
        <f>BaseDeDatos!$M54*BaseDeDatos!$N54</f>
        <v>5359.1999999999989</v>
      </c>
    </row>
    <row r="55" spans="2:15" x14ac:dyDescent="0.2">
      <c r="B55">
        <v>53</v>
      </c>
      <c r="C55" s="1">
        <v>44123</v>
      </c>
      <c r="D55">
        <v>5773601950</v>
      </c>
      <c r="E55" t="s">
        <v>36</v>
      </c>
      <c r="F55" t="s">
        <v>92</v>
      </c>
      <c r="G55" t="s">
        <v>99</v>
      </c>
      <c r="H55" t="s">
        <v>37</v>
      </c>
      <c r="I55" t="s">
        <v>8</v>
      </c>
      <c r="J55" t="s">
        <v>17</v>
      </c>
      <c r="K55" t="s">
        <v>10</v>
      </c>
      <c r="L55" t="s">
        <v>11</v>
      </c>
      <c r="M55" s="2">
        <v>196</v>
      </c>
      <c r="N55" s="2">
        <v>53</v>
      </c>
      <c r="O55" s="2">
        <f>BaseDeDatos!$M55*BaseDeDatos!$N55</f>
        <v>10388</v>
      </c>
    </row>
    <row r="56" spans="2:15" x14ac:dyDescent="0.2">
      <c r="B56">
        <v>54</v>
      </c>
      <c r="C56" s="1">
        <v>44088</v>
      </c>
      <c r="D56">
        <v>4818078168</v>
      </c>
      <c r="E56" t="s">
        <v>23</v>
      </c>
      <c r="F56" t="s">
        <v>86</v>
      </c>
      <c r="G56" t="s">
        <v>82</v>
      </c>
      <c r="H56" t="s">
        <v>24</v>
      </c>
      <c r="I56" t="s">
        <v>8</v>
      </c>
      <c r="J56" t="s">
        <v>9</v>
      </c>
      <c r="K56" t="s">
        <v>38</v>
      </c>
      <c r="L56" t="s">
        <v>39</v>
      </c>
      <c r="M56" s="2">
        <v>560</v>
      </c>
      <c r="N56" s="2">
        <v>85</v>
      </c>
      <c r="O56" s="2">
        <f>BaseDeDatos!$M56*BaseDeDatos!$N56</f>
        <v>47600</v>
      </c>
    </row>
    <row r="57" spans="2:15" x14ac:dyDescent="0.2">
      <c r="B57">
        <v>55</v>
      </c>
      <c r="C57" s="1">
        <v>44178</v>
      </c>
      <c r="D57">
        <v>9107195581</v>
      </c>
      <c r="E57" t="s">
        <v>23</v>
      </c>
      <c r="F57" t="s">
        <v>86</v>
      </c>
      <c r="G57" t="s">
        <v>82</v>
      </c>
      <c r="H57" t="s">
        <v>24</v>
      </c>
      <c r="I57" t="s">
        <v>8</v>
      </c>
      <c r="J57" t="s">
        <v>9</v>
      </c>
      <c r="K57" t="s">
        <v>26</v>
      </c>
      <c r="L57" t="s">
        <v>27</v>
      </c>
      <c r="M57" s="2">
        <v>128.79999999999998</v>
      </c>
      <c r="N57" s="2">
        <v>97</v>
      </c>
      <c r="O57" s="2">
        <f>BaseDeDatos!$M57*BaseDeDatos!$N57</f>
        <v>12493.599999999999</v>
      </c>
    </row>
    <row r="58" spans="2:15" x14ac:dyDescent="0.2">
      <c r="B58">
        <v>56</v>
      </c>
      <c r="C58" s="1">
        <v>43964</v>
      </c>
      <c r="D58">
        <v>5806733138</v>
      </c>
      <c r="E58" t="s">
        <v>62</v>
      </c>
      <c r="F58" t="s">
        <v>91</v>
      </c>
      <c r="G58" t="s">
        <v>91</v>
      </c>
      <c r="H58" t="s">
        <v>43</v>
      </c>
      <c r="I58" t="s">
        <v>16</v>
      </c>
      <c r="J58" t="s">
        <v>33</v>
      </c>
      <c r="K58" t="s">
        <v>67</v>
      </c>
      <c r="L58" t="s">
        <v>27</v>
      </c>
      <c r="M58" s="2">
        <v>140</v>
      </c>
      <c r="N58" s="2">
        <v>46</v>
      </c>
      <c r="O58" s="2">
        <f>BaseDeDatos!$M58*BaseDeDatos!$N58</f>
        <v>6440</v>
      </c>
    </row>
    <row r="59" spans="2:15" x14ac:dyDescent="0.2">
      <c r="B59">
        <v>57</v>
      </c>
      <c r="C59" s="1">
        <v>43882</v>
      </c>
      <c r="D59">
        <v>3059258597</v>
      </c>
      <c r="E59" t="s">
        <v>63</v>
      </c>
      <c r="F59" t="s">
        <v>85</v>
      </c>
      <c r="G59" t="s">
        <v>83</v>
      </c>
      <c r="H59" t="s">
        <v>41</v>
      </c>
      <c r="I59" t="s">
        <v>25</v>
      </c>
      <c r="J59" t="s">
        <v>17</v>
      </c>
      <c r="K59" t="s">
        <v>68</v>
      </c>
      <c r="L59" t="s">
        <v>69</v>
      </c>
      <c r="M59" s="2">
        <v>298.90000000000003</v>
      </c>
      <c r="N59" s="2">
        <v>97</v>
      </c>
      <c r="O59" s="2">
        <f>BaseDeDatos!$M59*BaseDeDatos!$N59</f>
        <v>28993.300000000003</v>
      </c>
    </row>
    <row r="60" spans="2:15" x14ac:dyDescent="0.2">
      <c r="B60">
        <v>58</v>
      </c>
      <c r="C60" s="1">
        <v>44154</v>
      </c>
      <c r="D60">
        <v>586395005</v>
      </c>
      <c r="E60" t="s">
        <v>63</v>
      </c>
      <c r="F60" t="s">
        <v>85</v>
      </c>
      <c r="G60" t="s">
        <v>83</v>
      </c>
      <c r="H60" t="s">
        <v>41</v>
      </c>
      <c r="I60" t="s">
        <v>25</v>
      </c>
      <c r="J60" t="s">
        <v>17</v>
      </c>
      <c r="K60" t="s">
        <v>34</v>
      </c>
      <c r="L60" t="s">
        <v>35</v>
      </c>
      <c r="M60" s="2">
        <v>135.1</v>
      </c>
      <c r="N60" s="2">
        <v>97</v>
      </c>
      <c r="O60" s="2">
        <f>BaseDeDatos!$M60*BaseDeDatos!$N60</f>
        <v>13104.699999999999</v>
      </c>
    </row>
    <row r="61" spans="2:15" x14ac:dyDescent="0.2">
      <c r="B61">
        <v>59</v>
      </c>
      <c r="C61" s="1">
        <v>44075</v>
      </c>
      <c r="D61">
        <v>9281389647</v>
      </c>
      <c r="E61" t="s">
        <v>63</v>
      </c>
      <c r="F61" t="s">
        <v>85</v>
      </c>
      <c r="G61" t="s">
        <v>83</v>
      </c>
      <c r="H61" t="s">
        <v>41</v>
      </c>
      <c r="I61" t="s">
        <v>25</v>
      </c>
      <c r="J61" t="s">
        <v>17</v>
      </c>
      <c r="K61" t="s">
        <v>52</v>
      </c>
      <c r="L61" t="s">
        <v>53</v>
      </c>
      <c r="M61" s="2">
        <v>257.59999999999997</v>
      </c>
      <c r="N61" s="2">
        <v>65</v>
      </c>
      <c r="O61" s="2">
        <f>BaseDeDatos!$M61*BaseDeDatos!$N61</f>
        <v>16743.999999999996</v>
      </c>
    </row>
    <row r="62" spans="2:15" x14ac:dyDescent="0.2">
      <c r="B62">
        <v>60</v>
      </c>
      <c r="C62" s="1">
        <v>44171</v>
      </c>
      <c r="D62">
        <v>2230409971</v>
      </c>
      <c r="E62" t="s">
        <v>28</v>
      </c>
      <c r="F62" t="s">
        <v>89</v>
      </c>
      <c r="G62" t="s">
        <v>84</v>
      </c>
      <c r="H62" t="s">
        <v>29</v>
      </c>
      <c r="I62" t="s">
        <v>8</v>
      </c>
      <c r="J62" t="s">
        <v>9</v>
      </c>
      <c r="K62" t="s">
        <v>10</v>
      </c>
      <c r="L62" t="s">
        <v>11</v>
      </c>
      <c r="M62" s="2">
        <v>196</v>
      </c>
      <c r="N62" s="2">
        <v>72</v>
      </c>
      <c r="O62" s="2">
        <f>BaseDeDatos!$M62*BaseDeDatos!$N62</f>
        <v>14112</v>
      </c>
    </row>
    <row r="63" spans="2:15" x14ac:dyDescent="0.2">
      <c r="B63">
        <v>61</v>
      </c>
      <c r="C63" s="1">
        <v>43982</v>
      </c>
      <c r="D63">
        <v>498762200</v>
      </c>
      <c r="E63" t="s">
        <v>36</v>
      </c>
      <c r="F63" t="s">
        <v>92</v>
      </c>
      <c r="G63" t="s">
        <v>99</v>
      </c>
      <c r="H63" t="s">
        <v>37</v>
      </c>
      <c r="I63" t="s">
        <v>25</v>
      </c>
      <c r="J63" t="s">
        <v>9</v>
      </c>
      <c r="K63" t="s">
        <v>30</v>
      </c>
      <c r="L63" t="s">
        <v>31</v>
      </c>
      <c r="M63" s="2">
        <v>178.5</v>
      </c>
      <c r="N63" s="2">
        <v>16</v>
      </c>
      <c r="O63" s="2">
        <f>BaseDeDatos!$M63*BaseDeDatos!$N63</f>
        <v>2856</v>
      </c>
    </row>
    <row r="64" spans="2:15" x14ac:dyDescent="0.2">
      <c r="B64">
        <v>62</v>
      </c>
      <c r="C64" s="1">
        <v>43855</v>
      </c>
      <c r="D64">
        <v>5059332572</v>
      </c>
      <c r="E64" t="s">
        <v>14</v>
      </c>
      <c r="F64" t="s">
        <v>81</v>
      </c>
      <c r="G64" t="s">
        <v>94</v>
      </c>
      <c r="H64" t="s">
        <v>15</v>
      </c>
      <c r="I64" t="s">
        <v>16</v>
      </c>
      <c r="J64" t="s">
        <v>17</v>
      </c>
      <c r="K64" t="s">
        <v>70</v>
      </c>
      <c r="L64" t="s">
        <v>47</v>
      </c>
      <c r="M64" s="2">
        <v>1134</v>
      </c>
      <c r="N64" s="2">
        <v>77</v>
      </c>
      <c r="O64" s="2">
        <f>BaseDeDatos!$M64*BaseDeDatos!$N64</f>
        <v>87318</v>
      </c>
    </row>
    <row r="65" spans="2:15" x14ac:dyDescent="0.2">
      <c r="B65">
        <v>63</v>
      </c>
      <c r="C65" s="1">
        <v>44034</v>
      </c>
      <c r="D65">
        <v>807667000</v>
      </c>
      <c r="E65" t="s">
        <v>14</v>
      </c>
      <c r="F65" t="s">
        <v>81</v>
      </c>
      <c r="G65" t="s">
        <v>94</v>
      </c>
      <c r="H65" t="s">
        <v>15</v>
      </c>
      <c r="I65" t="s">
        <v>16</v>
      </c>
      <c r="J65" t="s">
        <v>17</v>
      </c>
      <c r="K65" t="s">
        <v>71</v>
      </c>
      <c r="L65" t="s">
        <v>72</v>
      </c>
      <c r="M65" s="2">
        <v>98</v>
      </c>
      <c r="N65" s="2">
        <v>37</v>
      </c>
      <c r="O65" s="2">
        <f>BaseDeDatos!$M65*BaseDeDatos!$N65</f>
        <v>3626</v>
      </c>
    </row>
    <row r="66" spans="2:15" x14ac:dyDescent="0.2">
      <c r="B66">
        <v>64</v>
      </c>
      <c r="C66" s="1">
        <v>44117</v>
      </c>
      <c r="D66">
        <v>4320869422</v>
      </c>
      <c r="E66" t="s">
        <v>23</v>
      </c>
      <c r="F66" t="s">
        <v>86</v>
      </c>
      <c r="G66" t="s">
        <v>82</v>
      </c>
      <c r="H66" t="s">
        <v>24</v>
      </c>
      <c r="I66" t="s">
        <v>25</v>
      </c>
      <c r="J66" t="s">
        <v>17</v>
      </c>
      <c r="K66" t="s">
        <v>58</v>
      </c>
      <c r="L66" t="s">
        <v>59</v>
      </c>
      <c r="M66" s="2">
        <v>487.19999999999993</v>
      </c>
      <c r="N66" s="2">
        <v>63</v>
      </c>
      <c r="O66" s="2">
        <f>BaseDeDatos!$M66*BaseDeDatos!$N66</f>
        <v>30693.599999999995</v>
      </c>
    </row>
    <row r="67" spans="2:15" x14ac:dyDescent="0.2">
      <c r="B67">
        <v>65</v>
      </c>
      <c r="C67" s="1">
        <v>44174</v>
      </c>
      <c r="D67">
        <v>7227542762</v>
      </c>
      <c r="E67" t="s">
        <v>32</v>
      </c>
      <c r="F67" t="s">
        <v>93</v>
      </c>
      <c r="G67" t="s">
        <v>96</v>
      </c>
      <c r="H67" t="s">
        <v>7</v>
      </c>
      <c r="I67" t="s">
        <v>8</v>
      </c>
      <c r="J67" t="s">
        <v>33</v>
      </c>
      <c r="K67" t="s">
        <v>60</v>
      </c>
      <c r="L67" t="s">
        <v>49</v>
      </c>
      <c r="M67" s="2">
        <v>140</v>
      </c>
      <c r="N67" s="2">
        <v>48</v>
      </c>
      <c r="O67" s="2">
        <f>BaseDeDatos!$M67*BaseDeDatos!$N67</f>
        <v>6720</v>
      </c>
    </row>
    <row r="68" spans="2:15" x14ac:dyDescent="0.2">
      <c r="B68">
        <v>66</v>
      </c>
      <c r="C68" s="1">
        <v>43890</v>
      </c>
      <c r="D68">
        <v>4844854212</v>
      </c>
      <c r="E68" t="s">
        <v>32</v>
      </c>
      <c r="F68" t="s">
        <v>93</v>
      </c>
      <c r="G68" t="s">
        <v>96</v>
      </c>
      <c r="H68" t="s">
        <v>7</v>
      </c>
      <c r="I68" t="s">
        <v>8</v>
      </c>
      <c r="J68" t="s">
        <v>33</v>
      </c>
      <c r="K68" t="s">
        <v>38</v>
      </c>
      <c r="L68" t="s">
        <v>39</v>
      </c>
      <c r="M68" s="2">
        <v>560</v>
      </c>
      <c r="N68" s="2">
        <v>71</v>
      </c>
      <c r="O68" s="2">
        <f>BaseDeDatos!$M68*BaseDeDatos!$N68</f>
        <v>39760</v>
      </c>
    </row>
    <row r="69" spans="2:15" x14ac:dyDescent="0.2">
      <c r="B69">
        <v>67</v>
      </c>
      <c r="C69" s="1">
        <v>43945</v>
      </c>
      <c r="D69">
        <v>6476704094</v>
      </c>
      <c r="E69" t="s">
        <v>42</v>
      </c>
      <c r="F69" t="s">
        <v>91</v>
      </c>
      <c r="G69" t="s">
        <v>91</v>
      </c>
      <c r="H69" t="s">
        <v>43</v>
      </c>
      <c r="I69" t="s">
        <v>8</v>
      </c>
      <c r="J69" t="s">
        <v>17</v>
      </c>
      <c r="K69" t="s">
        <v>61</v>
      </c>
      <c r="L69" t="s">
        <v>13</v>
      </c>
      <c r="M69" s="2">
        <v>140</v>
      </c>
      <c r="N69" s="2">
        <v>55</v>
      </c>
      <c r="O69" s="2">
        <f>BaseDeDatos!$M69*BaseDeDatos!$N69</f>
        <v>7700</v>
      </c>
    </row>
    <row r="70" spans="2:15" x14ac:dyDescent="0.2">
      <c r="B70">
        <v>68</v>
      </c>
      <c r="C70" s="1">
        <v>44052</v>
      </c>
      <c r="D70">
        <v>289513623</v>
      </c>
      <c r="E70" t="s">
        <v>42</v>
      </c>
      <c r="F70" t="s">
        <v>91</v>
      </c>
      <c r="G70" t="s">
        <v>91</v>
      </c>
      <c r="H70" t="s">
        <v>43</v>
      </c>
      <c r="I70" t="s">
        <v>16</v>
      </c>
      <c r="K70" t="s">
        <v>12</v>
      </c>
      <c r="L70" t="s">
        <v>13</v>
      </c>
      <c r="M70" s="2">
        <v>49</v>
      </c>
      <c r="N70" s="2">
        <v>21</v>
      </c>
      <c r="O70" s="2">
        <f>BaseDeDatos!$M70*BaseDeDatos!$N70</f>
        <v>1029</v>
      </c>
    </row>
    <row r="71" spans="2:15" x14ac:dyDescent="0.2">
      <c r="B71">
        <v>69</v>
      </c>
      <c r="C71" s="1">
        <v>44115</v>
      </c>
      <c r="D71">
        <v>4360909288</v>
      </c>
      <c r="E71" t="s">
        <v>50</v>
      </c>
      <c r="F71" t="s">
        <v>85</v>
      </c>
      <c r="G71" t="s">
        <v>83</v>
      </c>
      <c r="H71" t="s">
        <v>41</v>
      </c>
      <c r="I71" t="s">
        <v>25</v>
      </c>
      <c r="K71" t="s">
        <v>38</v>
      </c>
      <c r="L71" t="s">
        <v>39</v>
      </c>
      <c r="M71" s="2">
        <v>560</v>
      </c>
      <c r="N71" s="2">
        <v>67</v>
      </c>
      <c r="O71" s="2">
        <f>BaseDeDatos!$M71*BaseDeDatos!$N71</f>
        <v>37520</v>
      </c>
    </row>
    <row r="72" spans="2:15" x14ac:dyDescent="0.2">
      <c r="B72">
        <v>70</v>
      </c>
      <c r="C72" s="1">
        <v>43966</v>
      </c>
      <c r="D72">
        <v>1569352924</v>
      </c>
      <c r="E72" t="s">
        <v>51</v>
      </c>
      <c r="F72" t="s">
        <v>90</v>
      </c>
      <c r="G72" t="s">
        <v>98</v>
      </c>
      <c r="H72" t="s">
        <v>24</v>
      </c>
      <c r="I72" t="s">
        <v>25</v>
      </c>
      <c r="K72" t="s">
        <v>52</v>
      </c>
      <c r="L72" t="s">
        <v>53</v>
      </c>
      <c r="M72" s="2">
        <v>257.59999999999997</v>
      </c>
      <c r="N72" s="2">
        <v>75</v>
      </c>
      <c r="O72" s="2">
        <f>BaseDeDatos!$M72*BaseDeDatos!$N72</f>
        <v>19319.999999999996</v>
      </c>
    </row>
    <row r="73" spans="2:15" x14ac:dyDescent="0.2">
      <c r="B73">
        <v>71</v>
      </c>
      <c r="C73" s="1">
        <v>43962</v>
      </c>
      <c r="D73">
        <v>4417023777</v>
      </c>
      <c r="E73" t="s">
        <v>40</v>
      </c>
      <c r="F73" t="s">
        <v>97</v>
      </c>
      <c r="G73" t="s">
        <v>88</v>
      </c>
      <c r="H73" t="s">
        <v>41</v>
      </c>
      <c r="I73" t="s">
        <v>25</v>
      </c>
      <c r="J73" t="s">
        <v>17</v>
      </c>
      <c r="K73" t="s">
        <v>22</v>
      </c>
      <c r="L73" t="s">
        <v>11</v>
      </c>
      <c r="M73" s="2">
        <v>644</v>
      </c>
      <c r="N73" s="2">
        <v>17</v>
      </c>
      <c r="O73" s="2">
        <f>BaseDeDatos!$M73*BaseDeDatos!$N73</f>
        <v>10948</v>
      </c>
    </row>
    <row r="74" spans="2:15" x14ac:dyDescent="0.2">
      <c r="B74">
        <v>72</v>
      </c>
      <c r="C74" s="1">
        <v>43845</v>
      </c>
      <c r="D74">
        <v>5213348963</v>
      </c>
      <c r="E74" t="s">
        <v>14</v>
      </c>
      <c r="F74" t="s">
        <v>81</v>
      </c>
      <c r="G74" t="s">
        <v>94</v>
      </c>
      <c r="H74" t="s">
        <v>15</v>
      </c>
      <c r="I74" t="s">
        <v>16</v>
      </c>
      <c r="J74" t="s">
        <v>17</v>
      </c>
      <c r="K74" t="s">
        <v>12</v>
      </c>
      <c r="L74" t="s">
        <v>13</v>
      </c>
      <c r="M74" s="2">
        <v>49</v>
      </c>
      <c r="N74" s="2">
        <v>48</v>
      </c>
      <c r="O74" s="2">
        <f>BaseDeDatos!$M74*BaseDeDatos!$N74</f>
        <v>2352</v>
      </c>
    </row>
    <row r="75" spans="2:15" x14ac:dyDescent="0.2">
      <c r="B75">
        <v>73</v>
      </c>
      <c r="C75" s="1">
        <v>44010</v>
      </c>
      <c r="D75">
        <v>6039525395</v>
      </c>
      <c r="E75" t="s">
        <v>20</v>
      </c>
      <c r="F75" t="s">
        <v>80</v>
      </c>
      <c r="G75" t="s">
        <v>95</v>
      </c>
      <c r="H75" t="s">
        <v>7</v>
      </c>
      <c r="I75" t="s">
        <v>8</v>
      </c>
      <c r="J75" t="s">
        <v>17</v>
      </c>
      <c r="K75" t="s">
        <v>21</v>
      </c>
      <c r="L75" t="s">
        <v>11</v>
      </c>
      <c r="M75" s="2">
        <v>252</v>
      </c>
      <c r="N75" s="2">
        <v>74</v>
      </c>
      <c r="O75" s="2">
        <f>BaseDeDatos!$M75*BaseDeDatos!$N75</f>
        <v>18648</v>
      </c>
    </row>
    <row r="76" spans="2:15" x14ac:dyDescent="0.2">
      <c r="B76">
        <v>74</v>
      </c>
      <c r="C76" s="1">
        <v>44123</v>
      </c>
      <c r="D76">
        <v>7564866770</v>
      </c>
      <c r="E76" t="s">
        <v>20</v>
      </c>
      <c r="F76" t="s">
        <v>80</v>
      </c>
      <c r="G76" t="s">
        <v>95</v>
      </c>
      <c r="H76" t="s">
        <v>7</v>
      </c>
      <c r="I76" t="s">
        <v>8</v>
      </c>
      <c r="J76" t="s">
        <v>17</v>
      </c>
      <c r="K76" t="s">
        <v>22</v>
      </c>
      <c r="L76" t="s">
        <v>11</v>
      </c>
      <c r="M76" s="2">
        <v>644</v>
      </c>
      <c r="N76" s="2">
        <v>96</v>
      </c>
      <c r="O76" s="2">
        <f>BaseDeDatos!$M76*BaseDeDatos!$N76</f>
        <v>61824</v>
      </c>
    </row>
    <row r="77" spans="2:15" x14ac:dyDescent="0.2">
      <c r="B77">
        <v>75</v>
      </c>
      <c r="C77" s="1">
        <v>43976</v>
      </c>
      <c r="D77">
        <v>9161740728</v>
      </c>
      <c r="E77" t="s">
        <v>23</v>
      </c>
      <c r="F77" t="s">
        <v>86</v>
      </c>
      <c r="G77" t="s">
        <v>82</v>
      </c>
      <c r="H77" t="s">
        <v>24</v>
      </c>
      <c r="I77" t="s">
        <v>25</v>
      </c>
      <c r="J77" t="s">
        <v>17</v>
      </c>
      <c r="K77" t="s">
        <v>26</v>
      </c>
      <c r="L77" t="s">
        <v>27</v>
      </c>
      <c r="M77" s="2">
        <v>128.79999999999998</v>
      </c>
      <c r="N77" s="2">
        <v>12</v>
      </c>
      <c r="O77" s="2">
        <f>BaseDeDatos!$M77*BaseDeDatos!$N77</f>
        <v>1545.6</v>
      </c>
    </row>
    <row r="78" spans="2:15" x14ac:dyDescent="0.2">
      <c r="B78">
        <v>76</v>
      </c>
      <c r="C78" s="1">
        <v>43939</v>
      </c>
      <c r="D78">
        <v>5854661633</v>
      </c>
      <c r="E78" t="s">
        <v>14</v>
      </c>
      <c r="F78" t="s">
        <v>81</v>
      </c>
      <c r="G78" t="s">
        <v>94</v>
      </c>
      <c r="H78" t="s">
        <v>15</v>
      </c>
      <c r="I78" t="s">
        <v>25</v>
      </c>
      <c r="J78" t="s">
        <v>9</v>
      </c>
      <c r="K78" t="s">
        <v>26</v>
      </c>
      <c r="L78" t="s">
        <v>27</v>
      </c>
      <c r="M78" s="2">
        <v>128.79999999999998</v>
      </c>
      <c r="N78" s="2">
        <v>62</v>
      </c>
      <c r="O78" s="2">
        <f>BaseDeDatos!$M78*BaseDeDatos!$N78</f>
        <v>7985.5999999999985</v>
      </c>
    </row>
    <row r="79" spans="2:15" x14ac:dyDescent="0.2">
      <c r="B79">
        <v>77</v>
      </c>
      <c r="C79" s="1">
        <v>43995</v>
      </c>
      <c r="D79">
        <v>9782824487</v>
      </c>
      <c r="E79" t="s">
        <v>28</v>
      </c>
      <c r="F79" t="s">
        <v>89</v>
      </c>
      <c r="G79" t="s">
        <v>84</v>
      </c>
      <c r="H79" t="s">
        <v>29</v>
      </c>
      <c r="I79" t="s">
        <v>8</v>
      </c>
      <c r="J79" t="s">
        <v>9</v>
      </c>
      <c r="K79" t="s">
        <v>30</v>
      </c>
      <c r="L79" t="s">
        <v>31</v>
      </c>
      <c r="M79" s="2">
        <v>178.5</v>
      </c>
      <c r="N79" s="2">
        <v>35</v>
      </c>
      <c r="O79" s="2">
        <f>BaseDeDatos!$M79*BaseDeDatos!$N79</f>
        <v>6247.5</v>
      </c>
    </row>
    <row r="80" spans="2:15" x14ac:dyDescent="0.2">
      <c r="B80">
        <v>78</v>
      </c>
      <c r="C80" s="1">
        <v>43888</v>
      </c>
      <c r="D80">
        <v>5368581132</v>
      </c>
      <c r="E80" t="s">
        <v>32</v>
      </c>
      <c r="F80" t="s">
        <v>93</v>
      </c>
      <c r="G80" t="s">
        <v>96</v>
      </c>
      <c r="H80" t="s">
        <v>7</v>
      </c>
      <c r="I80" t="s">
        <v>8</v>
      </c>
      <c r="J80" t="s">
        <v>33</v>
      </c>
      <c r="K80" t="s">
        <v>34</v>
      </c>
      <c r="L80" t="s">
        <v>35</v>
      </c>
      <c r="M80" s="2">
        <v>135.1</v>
      </c>
      <c r="N80" s="2">
        <v>95</v>
      </c>
      <c r="O80" s="2">
        <f>BaseDeDatos!$M80*BaseDeDatos!$N80</f>
        <v>12834.5</v>
      </c>
    </row>
    <row r="81" spans="2:15" x14ac:dyDescent="0.2">
      <c r="B81">
        <v>79</v>
      </c>
      <c r="C81" s="1">
        <v>43991</v>
      </c>
      <c r="D81">
        <v>1972466220</v>
      </c>
      <c r="E81" t="s">
        <v>36</v>
      </c>
      <c r="F81" t="s">
        <v>92</v>
      </c>
      <c r="G81" t="s">
        <v>99</v>
      </c>
      <c r="H81" t="s">
        <v>37</v>
      </c>
      <c r="I81" t="s">
        <v>8</v>
      </c>
      <c r="J81" t="s">
        <v>17</v>
      </c>
      <c r="K81" t="s">
        <v>38</v>
      </c>
      <c r="L81" t="s">
        <v>39</v>
      </c>
      <c r="M81" s="2">
        <v>560</v>
      </c>
      <c r="N81" s="2">
        <v>17</v>
      </c>
      <c r="O81" s="2">
        <f>BaseDeDatos!$M81*BaseDeDatos!$N81</f>
        <v>9520</v>
      </c>
    </row>
    <row r="82" spans="2:15" x14ac:dyDescent="0.2">
      <c r="B82">
        <v>80</v>
      </c>
      <c r="C82" s="1">
        <v>44149</v>
      </c>
      <c r="D82">
        <v>6835780904</v>
      </c>
      <c r="E82" t="s">
        <v>40</v>
      </c>
      <c r="F82" t="s">
        <v>97</v>
      </c>
      <c r="G82" t="s">
        <v>88</v>
      </c>
      <c r="H82" t="s">
        <v>41</v>
      </c>
      <c r="I82" t="s">
        <v>25</v>
      </c>
      <c r="J82" t="s">
        <v>9</v>
      </c>
      <c r="K82" t="s">
        <v>22</v>
      </c>
      <c r="L82" t="s">
        <v>11</v>
      </c>
      <c r="M82" s="2">
        <v>644</v>
      </c>
      <c r="N82" s="2">
        <v>96</v>
      </c>
      <c r="O82" s="2">
        <f>BaseDeDatos!$M82*BaseDeDatos!$N82</f>
        <v>61824</v>
      </c>
    </row>
    <row r="83" spans="2:15" x14ac:dyDescent="0.2">
      <c r="B83">
        <v>81</v>
      </c>
      <c r="C83" s="1">
        <v>44029</v>
      </c>
      <c r="D83">
        <v>9361876990</v>
      </c>
      <c r="E83" t="s">
        <v>23</v>
      </c>
      <c r="F83" t="s">
        <v>86</v>
      </c>
      <c r="G83" t="s">
        <v>82</v>
      </c>
      <c r="H83" t="s">
        <v>24</v>
      </c>
      <c r="I83" t="s">
        <v>25</v>
      </c>
      <c r="J83" t="s">
        <v>9</v>
      </c>
      <c r="K83" t="s">
        <v>30</v>
      </c>
      <c r="L83" t="s">
        <v>31</v>
      </c>
      <c r="M83" s="2">
        <v>178.5</v>
      </c>
      <c r="N83" s="2">
        <v>83</v>
      </c>
      <c r="O83" s="2">
        <f>BaseDeDatos!$M83*BaseDeDatos!$N83</f>
        <v>14815.5</v>
      </c>
    </row>
    <row r="84" spans="2:15" x14ac:dyDescent="0.2">
      <c r="B84">
        <v>82</v>
      </c>
      <c r="C84" s="1">
        <v>43831</v>
      </c>
      <c r="D84">
        <v>7655628230</v>
      </c>
      <c r="E84" t="s">
        <v>42</v>
      </c>
      <c r="F84" t="s">
        <v>91</v>
      </c>
      <c r="G84" t="s">
        <v>91</v>
      </c>
      <c r="H84" t="s">
        <v>43</v>
      </c>
      <c r="I84" t="s">
        <v>8</v>
      </c>
      <c r="J84" t="s">
        <v>17</v>
      </c>
      <c r="K84" t="s">
        <v>44</v>
      </c>
      <c r="L84" t="s">
        <v>11</v>
      </c>
      <c r="M84" s="2">
        <v>41.86</v>
      </c>
      <c r="N84" s="2">
        <v>88</v>
      </c>
      <c r="O84" s="2">
        <f>BaseDeDatos!$M84*BaseDeDatos!$N84</f>
        <v>3683.68</v>
      </c>
    </row>
    <row r="85" spans="2:15" x14ac:dyDescent="0.2">
      <c r="B85">
        <v>83</v>
      </c>
      <c r="C85" s="1">
        <v>43952</v>
      </c>
      <c r="D85">
        <v>6770397729</v>
      </c>
      <c r="E85" t="s">
        <v>45</v>
      </c>
      <c r="F85" t="s">
        <v>87</v>
      </c>
      <c r="G85" t="s">
        <v>87</v>
      </c>
      <c r="H85" t="s">
        <v>24</v>
      </c>
      <c r="K85" t="s">
        <v>22</v>
      </c>
      <c r="L85" t="s">
        <v>11</v>
      </c>
      <c r="M85" s="2">
        <v>644</v>
      </c>
      <c r="N85" s="2">
        <v>59</v>
      </c>
      <c r="O85" s="2">
        <f>BaseDeDatos!$M85*BaseDeDatos!$N85</f>
        <v>37996</v>
      </c>
    </row>
    <row r="86" spans="2:15" x14ac:dyDescent="0.2">
      <c r="B86">
        <v>84</v>
      </c>
      <c r="C86" s="1">
        <v>44099</v>
      </c>
      <c r="D86">
        <v>6622149015</v>
      </c>
      <c r="E86" t="s">
        <v>42</v>
      </c>
      <c r="F86" t="s">
        <v>91</v>
      </c>
      <c r="G86" t="s">
        <v>91</v>
      </c>
      <c r="H86" t="s">
        <v>43</v>
      </c>
      <c r="I86" t="s">
        <v>16</v>
      </c>
      <c r="K86" t="s">
        <v>46</v>
      </c>
      <c r="L86" t="s">
        <v>47</v>
      </c>
      <c r="M86" s="2">
        <v>350</v>
      </c>
      <c r="N86" s="2">
        <v>27</v>
      </c>
      <c r="O86" s="2">
        <f>BaseDeDatos!$M86*BaseDeDatos!$N86</f>
        <v>9450</v>
      </c>
    </row>
    <row r="87" spans="2:15" x14ac:dyDescent="0.2">
      <c r="B87">
        <v>85</v>
      </c>
      <c r="C87" s="1">
        <v>44071</v>
      </c>
      <c r="D87">
        <v>8859429908</v>
      </c>
      <c r="E87" t="s">
        <v>42</v>
      </c>
      <c r="F87" t="s">
        <v>91</v>
      </c>
      <c r="G87" t="s">
        <v>91</v>
      </c>
      <c r="H87" t="s">
        <v>43</v>
      </c>
      <c r="I87" t="s">
        <v>16</v>
      </c>
      <c r="K87" t="s">
        <v>48</v>
      </c>
      <c r="L87" t="s">
        <v>49</v>
      </c>
      <c r="M87" s="2">
        <v>308</v>
      </c>
      <c r="N87" s="2">
        <v>37</v>
      </c>
      <c r="O87" s="2">
        <f>BaseDeDatos!$M87*BaseDeDatos!$N87</f>
        <v>11396</v>
      </c>
    </row>
    <row r="88" spans="2:15" x14ac:dyDescent="0.2">
      <c r="B88">
        <v>86</v>
      </c>
      <c r="C88" s="1">
        <v>44104</v>
      </c>
      <c r="D88">
        <v>146252536</v>
      </c>
      <c r="E88" t="s">
        <v>42</v>
      </c>
      <c r="F88" t="s">
        <v>91</v>
      </c>
      <c r="G88" t="s">
        <v>91</v>
      </c>
      <c r="H88" t="s">
        <v>43</v>
      </c>
      <c r="I88" t="s">
        <v>16</v>
      </c>
      <c r="K88" t="s">
        <v>26</v>
      </c>
      <c r="L88" t="s">
        <v>27</v>
      </c>
      <c r="M88" s="2">
        <v>128.79999999999998</v>
      </c>
      <c r="N88" s="2">
        <v>75</v>
      </c>
      <c r="O88" s="2">
        <f>BaseDeDatos!$M88*BaseDeDatos!$N88</f>
        <v>9659.9999999999982</v>
      </c>
    </row>
    <row r="89" spans="2:15" x14ac:dyDescent="0.2">
      <c r="B89">
        <v>87</v>
      </c>
      <c r="C89" s="1">
        <v>43866</v>
      </c>
      <c r="D89">
        <v>9010865731</v>
      </c>
      <c r="E89" t="s">
        <v>50</v>
      </c>
      <c r="F89" t="s">
        <v>85</v>
      </c>
      <c r="G89" t="s">
        <v>83</v>
      </c>
      <c r="H89" t="s">
        <v>41</v>
      </c>
      <c r="I89" t="s">
        <v>25</v>
      </c>
      <c r="K89" t="s">
        <v>12</v>
      </c>
      <c r="L89" t="s">
        <v>13</v>
      </c>
      <c r="M89" s="2">
        <v>49</v>
      </c>
      <c r="N89" s="2">
        <v>71</v>
      </c>
      <c r="O89" s="2">
        <f>BaseDeDatos!$M89*BaseDeDatos!$N89</f>
        <v>3479</v>
      </c>
    </row>
    <row r="90" spans="2:15" x14ac:dyDescent="0.2">
      <c r="B90">
        <v>88</v>
      </c>
      <c r="C90" s="1">
        <v>44017</v>
      </c>
      <c r="D90">
        <v>9076170123</v>
      </c>
      <c r="E90" t="s">
        <v>50</v>
      </c>
      <c r="F90" t="s">
        <v>85</v>
      </c>
      <c r="G90" t="s">
        <v>83</v>
      </c>
      <c r="H90" t="s">
        <v>41</v>
      </c>
      <c r="I90" t="s">
        <v>25</v>
      </c>
      <c r="K90" t="s">
        <v>44</v>
      </c>
      <c r="L90" t="s">
        <v>11</v>
      </c>
      <c r="M90" s="2">
        <v>41.86</v>
      </c>
      <c r="N90" s="2">
        <v>88</v>
      </c>
      <c r="O90" s="2">
        <f>BaseDeDatos!$M90*BaseDeDatos!$N90</f>
        <v>3683.68</v>
      </c>
    </row>
    <row r="91" spans="2:15" x14ac:dyDescent="0.2">
      <c r="B91">
        <v>89</v>
      </c>
      <c r="C91" s="1">
        <v>43924</v>
      </c>
      <c r="D91">
        <v>4412491838</v>
      </c>
      <c r="E91" t="s">
        <v>51</v>
      </c>
      <c r="F91" t="s">
        <v>90</v>
      </c>
      <c r="G91" t="s">
        <v>98</v>
      </c>
      <c r="H91" t="s">
        <v>24</v>
      </c>
      <c r="K91" t="s">
        <v>21</v>
      </c>
      <c r="L91" t="s">
        <v>11</v>
      </c>
      <c r="M91" s="2">
        <v>252</v>
      </c>
      <c r="N91" s="2">
        <v>55</v>
      </c>
      <c r="O91" s="2">
        <f>BaseDeDatos!$M91*BaseDeDatos!$N91</f>
        <v>13860</v>
      </c>
    </row>
    <row r="92" spans="2:15" x14ac:dyDescent="0.2">
      <c r="B92">
        <v>90</v>
      </c>
      <c r="C92" s="1">
        <v>43964</v>
      </c>
      <c r="D92">
        <v>7223227521</v>
      </c>
      <c r="E92" t="s">
        <v>28</v>
      </c>
      <c r="F92" t="s">
        <v>89</v>
      </c>
      <c r="G92" t="s">
        <v>84</v>
      </c>
      <c r="H92" t="s">
        <v>29</v>
      </c>
      <c r="I92" t="s">
        <v>8</v>
      </c>
      <c r="J92" t="s">
        <v>9</v>
      </c>
      <c r="K92" t="s">
        <v>30</v>
      </c>
      <c r="L92" t="s">
        <v>31</v>
      </c>
      <c r="M92" s="2">
        <v>178.5</v>
      </c>
      <c r="N92" s="2">
        <v>14</v>
      </c>
      <c r="O92" s="2">
        <f>BaseDeDatos!$M92*BaseDeDatos!$N92</f>
        <v>2499</v>
      </c>
    </row>
    <row r="93" spans="2:15" x14ac:dyDescent="0.2">
      <c r="B93">
        <v>91</v>
      </c>
      <c r="C93" s="1">
        <v>43994</v>
      </c>
      <c r="D93">
        <v>9595973394</v>
      </c>
      <c r="E93" t="s">
        <v>32</v>
      </c>
      <c r="F93" t="s">
        <v>93</v>
      </c>
      <c r="G93" t="s">
        <v>96</v>
      </c>
      <c r="H93" t="s">
        <v>7</v>
      </c>
      <c r="I93" t="s">
        <v>8</v>
      </c>
      <c r="J93" t="s">
        <v>33</v>
      </c>
      <c r="K93" t="s">
        <v>34</v>
      </c>
      <c r="L93" t="s">
        <v>35</v>
      </c>
      <c r="M93" s="2">
        <v>135.1</v>
      </c>
      <c r="N93" s="2">
        <v>43</v>
      </c>
      <c r="O93" s="2">
        <f>BaseDeDatos!$M93*BaseDeDatos!$N93</f>
        <v>5809.3</v>
      </c>
    </row>
    <row r="94" spans="2:15" x14ac:dyDescent="0.2">
      <c r="B94">
        <v>92</v>
      </c>
      <c r="C94" s="1">
        <v>43891</v>
      </c>
      <c r="D94">
        <v>2755531090</v>
      </c>
      <c r="E94" t="s">
        <v>36</v>
      </c>
      <c r="F94" t="s">
        <v>92</v>
      </c>
      <c r="G94" t="s">
        <v>99</v>
      </c>
      <c r="H94" t="s">
        <v>37</v>
      </c>
      <c r="I94" t="s">
        <v>8</v>
      </c>
      <c r="J94" t="s">
        <v>17</v>
      </c>
      <c r="K94" t="s">
        <v>38</v>
      </c>
      <c r="L94" t="s">
        <v>39</v>
      </c>
      <c r="M94" s="2">
        <v>560</v>
      </c>
      <c r="N94" s="2">
        <v>63</v>
      </c>
      <c r="O94" s="2">
        <f>BaseDeDatos!$M94*BaseDeDatos!$N94</f>
        <v>35280</v>
      </c>
    </row>
    <row r="95" spans="2:15" x14ac:dyDescent="0.2">
      <c r="B95">
        <v>93</v>
      </c>
      <c r="C95" s="1">
        <v>44069</v>
      </c>
      <c r="D95">
        <v>5306800000</v>
      </c>
      <c r="E95" t="s">
        <v>40</v>
      </c>
      <c r="F95" t="s">
        <v>97</v>
      </c>
      <c r="G95" t="s">
        <v>88</v>
      </c>
      <c r="H95" t="s">
        <v>41</v>
      </c>
      <c r="I95" t="s">
        <v>25</v>
      </c>
      <c r="J95" t="s">
        <v>9</v>
      </c>
      <c r="K95" t="s">
        <v>22</v>
      </c>
      <c r="L95" t="s">
        <v>11</v>
      </c>
      <c r="M95" s="2">
        <v>644</v>
      </c>
      <c r="N95" s="2">
        <v>36</v>
      </c>
      <c r="O95" s="2">
        <f>BaseDeDatos!$M95*BaseDeDatos!$N95</f>
        <v>23184</v>
      </c>
    </row>
    <row r="96" spans="2:15" x14ac:dyDescent="0.2">
      <c r="B96">
        <v>94</v>
      </c>
      <c r="C96" s="1">
        <v>44171</v>
      </c>
      <c r="D96">
        <v>6768826719</v>
      </c>
      <c r="E96" t="s">
        <v>23</v>
      </c>
      <c r="F96" t="s">
        <v>86</v>
      </c>
      <c r="G96" t="s">
        <v>82</v>
      </c>
      <c r="H96" t="s">
        <v>24</v>
      </c>
      <c r="I96" t="s">
        <v>25</v>
      </c>
      <c r="J96" t="s">
        <v>9</v>
      </c>
      <c r="K96" t="s">
        <v>30</v>
      </c>
      <c r="L96" t="s">
        <v>31</v>
      </c>
      <c r="M96" s="2">
        <v>178.5</v>
      </c>
      <c r="N96" s="2">
        <v>41</v>
      </c>
      <c r="O96" s="2">
        <f>BaseDeDatos!$M96*BaseDeDatos!$N96</f>
        <v>7318.5</v>
      </c>
    </row>
    <row r="97" spans="2:15" x14ac:dyDescent="0.2">
      <c r="B97">
        <v>95</v>
      </c>
      <c r="C97" s="1">
        <v>43923</v>
      </c>
      <c r="D97">
        <v>7945500000</v>
      </c>
      <c r="E97" t="s">
        <v>42</v>
      </c>
      <c r="F97" t="s">
        <v>91</v>
      </c>
      <c r="G97" t="s">
        <v>91</v>
      </c>
      <c r="H97" t="s">
        <v>43</v>
      </c>
      <c r="I97" t="s">
        <v>8</v>
      </c>
      <c r="J97" t="s">
        <v>17</v>
      </c>
      <c r="K97" t="s">
        <v>44</v>
      </c>
      <c r="L97" t="s">
        <v>11</v>
      </c>
      <c r="M97" s="2">
        <v>41.86</v>
      </c>
      <c r="N97" s="2">
        <v>35</v>
      </c>
      <c r="O97" s="2">
        <f>BaseDeDatos!$M97*BaseDeDatos!$N97</f>
        <v>1465.1</v>
      </c>
    </row>
    <row r="98" spans="2:15" x14ac:dyDescent="0.2">
      <c r="B98">
        <v>96</v>
      </c>
      <c r="C98" s="1">
        <v>43923</v>
      </c>
      <c r="D98">
        <v>4671327569</v>
      </c>
      <c r="E98" t="s">
        <v>45</v>
      </c>
      <c r="F98" t="s">
        <v>87</v>
      </c>
      <c r="G98" t="s">
        <v>87</v>
      </c>
      <c r="H98" t="s">
        <v>24</v>
      </c>
      <c r="K98" t="s">
        <v>22</v>
      </c>
      <c r="L98" t="s">
        <v>11</v>
      </c>
      <c r="M98" s="2">
        <v>644</v>
      </c>
      <c r="N98" s="2">
        <v>31</v>
      </c>
      <c r="O98" s="2">
        <f>BaseDeDatos!$M98*BaseDeDatos!$N98</f>
        <v>19964</v>
      </c>
    </row>
    <row r="99" spans="2:15" x14ac:dyDescent="0.2">
      <c r="B99">
        <v>97</v>
      </c>
      <c r="C99" s="1">
        <v>44100</v>
      </c>
      <c r="D99">
        <v>5750783013</v>
      </c>
      <c r="E99" t="s">
        <v>42</v>
      </c>
      <c r="F99" t="s">
        <v>91</v>
      </c>
      <c r="G99" t="s">
        <v>91</v>
      </c>
      <c r="H99" t="s">
        <v>43</v>
      </c>
      <c r="I99" t="s">
        <v>16</v>
      </c>
      <c r="K99" t="s">
        <v>46</v>
      </c>
      <c r="L99" t="s">
        <v>47</v>
      </c>
      <c r="M99" s="2">
        <v>350</v>
      </c>
      <c r="N99" s="2">
        <v>52</v>
      </c>
      <c r="O99" s="2">
        <f>BaseDeDatos!$M99*BaseDeDatos!$N99</f>
        <v>18200</v>
      </c>
    </row>
    <row r="100" spans="2:15" x14ac:dyDescent="0.2">
      <c r="B100">
        <v>98</v>
      </c>
      <c r="C100" s="1">
        <v>44024</v>
      </c>
      <c r="D100">
        <v>1216202808</v>
      </c>
      <c r="E100" t="s">
        <v>42</v>
      </c>
      <c r="F100" t="s">
        <v>91</v>
      </c>
      <c r="G100" t="s">
        <v>91</v>
      </c>
      <c r="H100" t="s">
        <v>43</v>
      </c>
      <c r="I100" t="s">
        <v>16</v>
      </c>
      <c r="K100" t="s">
        <v>48</v>
      </c>
      <c r="L100" t="s">
        <v>49</v>
      </c>
      <c r="M100" s="2">
        <v>308</v>
      </c>
      <c r="N100" s="2">
        <v>30</v>
      </c>
      <c r="O100" s="2">
        <f>BaseDeDatos!$M100*BaseDeDatos!$N100</f>
        <v>9240</v>
      </c>
    </row>
    <row r="101" spans="2:15" x14ac:dyDescent="0.2">
      <c r="B101">
        <v>99</v>
      </c>
      <c r="C101" s="1">
        <v>43934</v>
      </c>
      <c r="D101">
        <v>7167041532</v>
      </c>
      <c r="E101" t="s">
        <v>42</v>
      </c>
      <c r="F101" t="s">
        <v>91</v>
      </c>
      <c r="G101" t="s">
        <v>91</v>
      </c>
      <c r="H101" t="s">
        <v>43</v>
      </c>
      <c r="I101" t="s">
        <v>16</v>
      </c>
      <c r="K101" t="s">
        <v>26</v>
      </c>
      <c r="L101" t="s">
        <v>27</v>
      </c>
      <c r="M101" s="2">
        <v>128.79999999999998</v>
      </c>
      <c r="N101" s="2">
        <v>41</v>
      </c>
      <c r="O101" s="2">
        <f>BaseDeDatos!$M101*BaseDeDatos!$N101</f>
        <v>5280.7999999999993</v>
      </c>
    </row>
    <row r="102" spans="2:15" x14ac:dyDescent="0.2">
      <c r="B102">
        <v>100</v>
      </c>
      <c r="C102" s="1">
        <v>44096</v>
      </c>
      <c r="D102">
        <v>2241191338</v>
      </c>
      <c r="E102" t="s">
        <v>50</v>
      </c>
      <c r="F102" t="s">
        <v>85</v>
      </c>
      <c r="G102" t="s">
        <v>83</v>
      </c>
      <c r="H102" t="s">
        <v>41</v>
      </c>
      <c r="I102" t="s">
        <v>25</v>
      </c>
      <c r="K102" t="s">
        <v>12</v>
      </c>
      <c r="L102" t="s">
        <v>13</v>
      </c>
      <c r="M102" s="2">
        <v>49</v>
      </c>
      <c r="N102" s="2">
        <v>44</v>
      </c>
      <c r="O102" s="2">
        <f>BaseDeDatos!$M102*BaseDeDatos!$N102</f>
        <v>2156</v>
      </c>
    </row>
    <row r="103" spans="2:15" x14ac:dyDescent="0.2">
      <c r="B103">
        <v>101</v>
      </c>
      <c r="C103" s="1">
        <v>44106</v>
      </c>
      <c r="D103">
        <v>806264266</v>
      </c>
      <c r="E103" t="s">
        <v>50</v>
      </c>
      <c r="F103" t="s">
        <v>85</v>
      </c>
      <c r="G103" t="s">
        <v>83</v>
      </c>
      <c r="H103" t="s">
        <v>41</v>
      </c>
      <c r="I103" t="s">
        <v>25</v>
      </c>
      <c r="K103" t="s">
        <v>44</v>
      </c>
      <c r="L103" t="s">
        <v>11</v>
      </c>
      <c r="M103" s="2">
        <v>41.86</v>
      </c>
      <c r="N103" s="2">
        <v>77</v>
      </c>
      <c r="O103" s="2">
        <f>BaseDeDatos!$M103*BaseDeDatos!$N103</f>
        <v>3223.22</v>
      </c>
    </row>
    <row r="104" spans="2:15" x14ac:dyDescent="0.2">
      <c r="B104">
        <v>102</v>
      </c>
      <c r="C104" s="1">
        <v>43902</v>
      </c>
      <c r="D104">
        <v>3820174684</v>
      </c>
      <c r="E104" t="s">
        <v>51</v>
      </c>
      <c r="F104" t="s">
        <v>90</v>
      </c>
      <c r="G104" t="s">
        <v>98</v>
      </c>
      <c r="H104" t="s">
        <v>24</v>
      </c>
      <c r="K104" t="s">
        <v>21</v>
      </c>
      <c r="L104" t="s">
        <v>11</v>
      </c>
      <c r="M104" s="2">
        <v>252</v>
      </c>
      <c r="N104" s="2">
        <v>29</v>
      </c>
      <c r="O104" s="2">
        <f>BaseDeDatos!$M104*BaseDeDatos!$N104</f>
        <v>7308</v>
      </c>
    </row>
    <row r="105" spans="2:15" x14ac:dyDescent="0.2">
      <c r="B105">
        <v>103</v>
      </c>
      <c r="C105" s="1">
        <v>44074</v>
      </c>
      <c r="D105">
        <v>5541796483</v>
      </c>
      <c r="E105" t="s">
        <v>51</v>
      </c>
      <c r="F105" t="s">
        <v>90</v>
      </c>
      <c r="G105" t="s">
        <v>98</v>
      </c>
      <c r="H105" t="s">
        <v>24</v>
      </c>
      <c r="K105" t="s">
        <v>22</v>
      </c>
      <c r="L105" t="s">
        <v>11</v>
      </c>
      <c r="M105" s="2">
        <v>644</v>
      </c>
      <c r="N105" s="2">
        <v>77</v>
      </c>
      <c r="O105" s="2">
        <f>BaseDeDatos!$M105*BaseDeDatos!$N105</f>
        <v>49588</v>
      </c>
    </row>
    <row r="106" spans="2:15" x14ac:dyDescent="0.2">
      <c r="B106">
        <v>104</v>
      </c>
      <c r="C106" s="1">
        <v>44025</v>
      </c>
      <c r="D106">
        <v>7096714976</v>
      </c>
      <c r="E106" t="s">
        <v>51</v>
      </c>
      <c r="F106" t="s">
        <v>90</v>
      </c>
      <c r="G106" t="s">
        <v>98</v>
      </c>
      <c r="H106" t="s">
        <v>24</v>
      </c>
      <c r="K106" t="s">
        <v>44</v>
      </c>
      <c r="L106" t="s">
        <v>11</v>
      </c>
      <c r="M106" s="2">
        <v>41.86</v>
      </c>
      <c r="N106" s="2">
        <v>73</v>
      </c>
      <c r="O106" s="2">
        <f>BaseDeDatos!$M106*BaseDeDatos!$N106</f>
        <v>3055.7799999999997</v>
      </c>
    </row>
    <row r="107" spans="2:15" x14ac:dyDescent="0.2">
      <c r="B107">
        <v>105</v>
      </c>
      <c r="C107" s="1">
        <v>44160</v>
      </c>
      <c r="D107">
        <v>2543114862</v>
      </c>
      <c r="E107" t="s">
        <v>40</v>
      </c>
      <c r="F107" t="s">
        <v>97</v>
      </c>
      <c r="G107" t="s">
        <v>88</v>
      </c>
      <c r="H107" t="s">
        <v>41</v>
      </c>
      <c r="I107" t="s">
        <v>25</v>
      </c>
      <c r="J107" t="s">
        <v>17</v>
      </c>
      <c r="K107" t="s">
        <v>34</v>
      </c>
      <c r="L107" t="s">
        <v>35</v>
      </c>
      <c r="M107" s="2">
        <v>135.1</v>
      </c>
      <c r="N107" s="2">
        <v>74</v>
      </c>
      <c r="O107" s="2">
        <f>BaseDeDatos!$M107*BaseDeDatos!$N107</f>
        <v>9997.4</v>
      </c>
    </row>
    <row r="108" spans="2:15" x14ac:dyDescent="0.2">
      <c r="B108">
        <v>106</v>
      </c>
      <c r="C108" s="1">
        <v>44070</v>
      </c>
      <c r="D108">
        <v>6501127347</v>
      </c>
      <c r="E108" t="s">
        <v>40</v>
      </c>
      <c r="F108" t="s">
        <v>97</v>
      </c>
      <c r="G108" t="s">
        <v>88</v>
      </c>
      <c r="H108" t="s">
        <v>41</v>
      </c>
      <c r="I108" t="s">
        <v>25</v>
      </c>
      <c r="J108" t="s">
        <v>17</v>
      </c>
      <c r="K108" t="s">
        <v>52</v>
      </c>
      <c r="L108" t="s">
        <v>53</v>
      </c>
      <c r="M108" s="2">
        <v>257.59999999999997</v>
      </c>
      <c r="N108" s="2">
        <v>25</v>
      </c>
      <c r="O108" s="2">
        <f>BaseDeDatos!$M108*BaseDeDatos!$N108</f>
        <v>6439.9999999999991</v>
      </c>
    </row>
    <row r="109" spans="2:15" x14ac:dyDescent="0.2">
      <c r="B109">
        <v>107</v>
      </c>
      <c r="C109" s="1">
        <v>43947</v>
      </c>
      <c r="D109">
        <v>1322296163</v>
      </c>
      <c r="E109" t="s">
        <v>54</v>
      </c>
      <c r="F109" t="s">
        <v>89</v>
      </c>
      <c r="G109" t="s">
        <v>84</v>
      </c>
      <c r="H109" t="s">
        <v>55</v>
      </c>
      <c r="I109" t="s">
        <v>16</v>
      </c>
      <c r="J109" t="s">
        <v>9</v>
      </c>
      <c r="K109" t="s">
        <v>56</v>
      </c>
      <c r="L109" t="s">
        <v>57</v>
      </c>
      <c r="M109" s="2">
        <v>273</v>
      </c>
      <c r="N109" s="2">
        <v>82</v>
      </c>
      <c r="O109" s="2">
        <f>BaseDeDatos!$M109*BaseDeDatos!$N109</f>
        <v>22386</v>
      </c>
    </row>
    <row r="110" spans="2:15" x14ac:dyDescent="0.2">
      <c r="B110">
        <v>108</v>
      </c>
      <c r="C110" s="1">
        <v>44122</v>
      </c>
      <c r="D110">
        <v>5162222472</v>
      </c>
      <c r="E110" t="s">
        <v>54</v>
      </c>
      <c r="F110" t="s">
        <v>89</v>
      </c>
      <c r="G110" t="s">
        <v>84</v>
      </c>
      <c r="H110" t="s">
        <v>55</v>
      </c>
      <c r="I110" t="s">
        <v>16</v>
      </c>
      <c r="J110" t="s">
        <v>9</v>
      </c>
      <c r="K110" t="s">
        <v>58</v>
      </c>
      <c r="L110" t="s">
        <v>59</v>
      </c>
      <c r="M110" s="2">
        <v>487.19999999999993</v>
      </c>
      <c r="N110" s="2">
        <v>37</v>
      </c>
      <c r="O110" s="2">
        <f>BaseDeDatos!$M110*BaseDeDatos!$N110</f>
        <v>18026.399999999998</v>
      </c>
    </row>
    <row r="111" spans="2:15" x14ac:dyDescent="0.2">
      <c r="B111">
        <v>109</v>
      </c>
      <c r="C111" s="1">
        <v>44103</v>
      </c>
      <c r="D111">
        <v>5752777715</v>
      </c>
      <c r="E111" t="s">
        <v>36</v>
      </c>
      <c r="F111" t="s">
        <v>92</v>
      </c>
      <c r="G111" t="s">
        <v>99</v>
      </c>
      <c r="H111" t="s">
        <v>37</v>
      </c>
      <c r="I111" t="s">
        <v>8</v>
      </c>
      <c r="J111" t="s">
        <v>17</v>
      </c>
      <c r="K111" t="s">
        <v>10</v>
      </c>
      <c r="L111" t="s">
        <v>11</v>
      </c>
      <c r="M111" s="2">
        <v>196</v>
      </c>
      <c r="N111" s="2">
        <v>84</v>
      </c>
      <c r="O111" s="2">
        <f>BaseDeDatos!$M111*BaseDeDatos!$N111</f>
        <v>16464</v>
      </c>
    </row>
    <row r="112" spans="2:15" x14ac:dyDescent="0.2">
      <c r="B112">
        <v>110</v>
      </c>
      <c r="C112" s="1">
        <v>44024</v>
      </c>
      <c r="D112">
        <v>2261700341</v>
      </c>
      <c r="E112" t="s">
        <v>23</v>
      </c>
      <c r="F112" t="s">
        <v>86</v>
      </c>
      <c r="G112" t="s">
        <v>82</v>
      </c>
      <c r="H112" t="s">
        <v>24</v>
      </c>
      <c r="I112" t="s">
        <v>8</v>
      </c>
      <c r="J112" t="s">
        <v>9</v>
      </c>
      <c r="K112" t="s">
        <v>38</v>
      </c>
      <c r="L112" t="s">
        <v>39</v>
      </c>
      <c r="M112" s="2">
        <v>560</v>
      </c>
      <c r="N112" s="2">
        <v>73</v>
      </c>
      <c r="O112" s="2">
        <f>BaseDeDatos!$M112*BaseDeDatos!$N112</f>
        <v>40880</v>
      </c>
    </row>
    <row r="113" spans="2:15" x14ac:dyDescent="0.2">
      <c r="B113">
        <v>111</v>
      </c>
      <c r="C113" s="1">
        <v>44073</v>
      </c>
      <c r="D113">
        <v>9950546196</v>
      </c>
      <c r="E113" t="s">
        <v>23</v>
      </c>
      <c r="F113" t="s">
        <v>86</v>
      </c>
      <c r="G113" t="s">
        <v>82</v>
      </c>
      <c r="H113" t="s">
        <v>24</v>
      </c>
      <c r="I113" t="s">
        <v>8</v>
      </c>
      <c r="J113" t="s">
        <v>9</v>
      </c>
      <c r="K113" t="s">
        <v>26</v>
      </c>
      <c r="L113" t="s">
        <v>27</v>
      </c>
      <c r="M113" s="2">
        <v>128.79999999999998</v>
      </c>
      <c r="N113" s="2">
        <v>51</v>
      </c>
      <c r="O113" s="2">
        <f>BaseDeDatos!$M113*BaseDeDatos!$N113</f>
        <v>6568.7999999999993</v>
      </c>
    </row>
    <row r="114" spans="2:15" x14ac:dyDescent="0.2">
      <c r="B114">
        <v>112</v>
      </c>
      <c r="C114" s="1">
        <v>44191</v>
      </c>
      <c r="D114">
        <v>9911266011</v>
      </c>
      <c r="E114" t="s">
        <v>62</v>
      </c>
      <c r="F114" t="s">
        <v>91</v>
      </c>
      <c r="G114" t="s">
        <v>91</v>
      </c>
      <c r="H114" t="s">
        <v>43</v>
      </c>
      <c r="I114" t="s">
        <v>16</v>
      </c>
      <c r="J114" t="s">
        <v>33</v>
      </c>
      <c r="K114" t="s">
        <v>67</v>
      </c>
      <c r="L114" t="s">
        <v>27</v>
      </c>
      <c r="M114" s="2">
        <v>140</v>
      </c>
      <c r="N114" s="2">
        <v>66</v>
      </c>
      <c r="O114" s="2">
        <f>BaseDeDatos!$M114*BaseDeDatos!$N114</f>
        <v>9240</v>
      </c>
    </row>
    <row r="115" spans="2:15" x14ac:dyDescent="0.2">
      <c r="B115">
        <v>113</v>
      </c>
      <c r="C115" s="1">
        <v>44183</v>
      </c>
      <c r="D115">
        <v>8455987495</v>
      </c>
      <c r="E115" t="s">
        <v>63</v>
      </c>
      <c r="F115" t="s">
        <v>85</v>
      </c>
      <c r="G115" t="s">
        <v>83</v>
      </c>
      <c r="H115" t="s">
        <v>41</v>
      </c>
      <c r="I115" t="s">
        <v>25</v>
      </c>
      <c r="J115" t="s">
        <v>17</v>
      </c>
      <c r="K115" t="s">
        <v>68</v>
      </c>
      <c r="L115" t="s">
        <v>69</v>
      </c>
      <c r="M115" s="2">
        <v>298.90000000000003</v>
      </c>
      <c r="N115" s="2">
        <v>36</v>
      </c>
      <c r="O115" s="2">
        <f>BaseDeDatos!$M115*BaseDeDatos!$N115</f>
        <v>10760.400000000001</v>
      </c>
    </row>
    <row r="116" spans="2:15" x14ac:dyDescent="0.2">
      <c r="B116">
        <v>114</v>
      </c>
      <c r="C116" s="1">
        <v>43966</v>
      </c>
      <c r="D116">
        <v>6668567210</v>
      </c>
      <c r="E116" t="s">
        <v>63</v>
      </c>
      <c r="F116" t="s">
        <v>85</v>
      </c>
      <c r="G116" t="s">
        <v>83</v>
      </c>
      <c r="H116" t="s">
        <v>41</v>
      </c>
      <c r="I116" t="s">
        <v>25</v>
      </c>
      <c r="J116" t="s">
        <v>17</v>
      </c>
      <c r="K116" t="s">
        <v>34</v>
      </c>
      <c r="L116" t="s">
        <v>35</v>
      </c>
      <c r="M116" s="2">
        <v>135.1</v>
      </c>
      <c r="N116" s="2">
        <v>87</v>
      </c>
      <c r="O116" s="2">
        <f>BaseDeDatos!$M116*BaseDeDatos!$N116</f>
        <v>11753.699999999999</v>
      </c>
    </row>
    <row r="117" spans="2:15" x14ac:dyDescent="0.2">
      <c r="B117">
        <v>115</v>
      </c>
      <c r="C117" s="1">
        <v>44019</v>
      </c>
      <c r="D117">
        <v>9528620750</v>
      </c>
      <c r="E117" t="s">
        <v>63</v>
      </c>
      <c r="F117" t="s">
        <v>85</v>
      </c>
      <c r="G117" t="s">
        <v>83</v>
      </c>
      <c r="H117" t="s">
        <v>41</v>
      </c>
      <c r="I117" t="s">
        <v>25</v>
      </c>
      <c r="J117" t="s">
        <v>17</v>
      </c>
      <c r="K117" t="s">
        <v>52</v>
      </c>
      <c r="L117" t="s">
        <v>53</v>
      </c>
      <c r="M117" s="2">
        <v>257.59999999999997</v>
      </c>
      <c r="N117" s="2">
        <v>64</v>
      </c>
      <c r="O117" s="2">
        <f>BaseDeDatos!$M117*BaseDeDatos!$N117</f>
        <v>16486.399999999998</v>
      </c>
    </row>
    <row r="118" spans="2:15" x14ac:dyDescent="0.2">
      <c r="B118">
        <v>116</v>
      </c>
      <c r="C118" s="1">
        <v>43876</v>
      </c>
      <c r="D118">
        <v>1951835035</v>
      </c>
      <c r="E118" t="s">
        <v>28</v>
      </c>
      <c r="F118" t="s">
        <v>89</v>
      </c>
      <c r="G118" t="s">
        <v>84</v>
      </c>
      <c r="H118" t="s">
        <v>29</v>
      </c>
      <c r="I118" t="s">
        <v>8</v>
      </c>
      <c r="J118" t="s">
        <v>9</v>
      </c>
      <c r="K118" t="s">
        <v>10</v>
      </c>
      <c r="L118" t="s">
        <v>11</v>
      </c>
      <c r="M118" s="2">
        <v>196</v>
      </c>
      <c r="N118" s="2">
        <v>21</v>
      </c>
      <c r="O118" s="2">
        <f>BaseDeDatos!$M118*BaseDeDatos!$N118</f>
        <v>4116</v>
      </c>
    </row>
    <row r="119" spans="2:15" x14ac:dyDescent="0.2">
      <c r="B119">
        <v>117</v>
      </c>
      <c r="C119" s="1">
        <v>44101</v>
      </c>
      <c r="D119">
        <v>8464805926</v>
      </c>
      <c r="E119" t="s">
        <v>36</v>
      </c>
      <c r="F119" t="s">
        <v>92</v>
      </c>
      <c r="G119" t="s">
        <v>99</v>
      </c>
      <c r="H119" t="s">
        <v>37</v>
      </c>
      <c r="I119" t="s">
        <v>25</v>
      </c>
      <c r="J119" t="s">
        <v>9</v>
      </c>
      <c r="K119" t="s">
        <v>30</v>
      </c>
      <c r="L119" t="s">
        <v>31</v>
      </c>
      <c r="M119" s="2">
        <v>178.5</v>
      </c>
      <c r="N119" s="2">
        <v>19</v>
      </c>
      <c r="O119" s="2">
        <f>BaseDeDatos!$M119*BaseDeDatos!$N119</f>
        <v>3391.5</v>
      </c>
    </row>
    <row r="120" spans="2:15" x14ac:dyDescent="0.2">
      <c r="B120">
        <v>118</v>
      </c>
      <c r="C120" s="1">
        <v>44094</v>
      </c>
      <c r="D120">
        <v>1040241832</v>
      </c>
      <c r="E120" t="s">
        <v>14</v>
      </c>
      <c r="F120" t="s">
        <v>81</v>
      </c>
      <c r="G120" t="s">
        <v>94</v>
      </c>
      <c r="H120" t="s">
        <v>15</v>
      </c>
      <c r="I120" t="s">
        <v>16</v>
      </c>
      <c r="J120" t="s">
        <v>17</v>
      </c>
      <c r="K120" t="s">
        <v>70</v>
      </c>
      <c r="L120" t="s">
        <v>47</v>
      </c>
      <c r="M120" s="2">
        <v>1134</v>
      </c>
      <c r="N120" s="2">
        <v>23</v>
      </c>
      <c r="O120" s="2">
        <f>BaseDeDatos!$M120*BaseDeDatos!$N120</f>
        <v>26082</v>
      </c>
    </row>
    <row r="121" spans="2:15" x14ac:dyDescent="0.2">
      <c r="B121">
        <v>119</v>
      </c>
      <c r="C121" s="1">
        <v>44157</v>
      </c>
      <c r="D121">
        <v>5032769390</v>
      </c>
      <c r="E121" t="s">
        <v>14</v>
      </c>
      <c r="F121" t="s">
        <v>81</v>
      </c>
      <c r="G121" t="s">
        <v>94</v>
      </c>
      <c r="H121" t="s">
        <v>15</v>
      </c>
      <c r="I121" t="s">
        <v>16</v>
      </c>
      <c r="J121" t="s">
        <v>17</v>
      </c>
      <c r="K121" t="s">
        <v>71</v>
      </c>
      <c r="L121" t="s">
        <v>72</v>
      </c>
      <c r="M121" s="2">
        <v>98</v>
      </c>
      <c r="N121" s="2">
        <v>72</v>
      </c>
      <c r="O121" s="2">
        <f>BaseDeDatos!$M121*BaseDeDatos!$N121</f>
        <v>7056</v>
      </c>
    </row>
    <row r="122" spans="2:15" x14ac:dyDescent="0.2">
      <c r="B122">
        <v>120</v>
      </c>
      <c r="C122" s="1">
        <v>43916</v>
      </c>
      <c r="D122">
        <v>5375997402</v>
      </c>
      <c r="E122" t="s">
        <v>23</v>
      </c>
      <c r="F122" t="s">
        <v>86</v>
      </c>
      <c r="G122" t="s">
        <v>82</v>
      </c>
      <c r="H122" t="s">
        <v>24</v>
      </c>
      <c r="I122" t="s">
        <v>25</v>
      </c>
      <c r="J122" t="s">
        <v>17</v>
      </c>
      <c r="K122" t="s">
        <v>58</v>
      </c>
      <c r="L122" t="s">
        <v>59</v>
      </c>
      <c r="M122" s="2">
        <v>487.19999999999993</v>
      </c>
      <c r="N122" s="2">
        <v>22</v>
      </c>
      <c r="O122" s="2">
        <f>BaseDeDatos!$M122*BaseDeDatos!$N122</f>
        <v>10718.399999999998</v>
      </c>
    </row>
    <row r="123" spans="2:15" x14ac:dyDescent="0.2">
      <c r="B123">
        <v>121</v>
      </c>
      <c r="C123" s="1">
        <v>43837</v>
      </c>
      <c r="D123">
        <v>967566383</v>
      </c>
      <c r="E123" t="s">
        <v>32</v>
      </c>
      <c r="F123" t="s">
        <v>93</v>
      </c>
      <c r="G123" t="s">
        <v>96</v>
      </c>
      <c r="H123" t="s">
        <v>7</v>
      </c>
      <c r="I123" t="s">
        <v>8</v>
      </c>
      <c r="J123" t="s">
        <v>33</v>
      </c>
      <c r="K123" t="s">
        <v>60</v>
      </c>
      <c r="L123" t="s">
        <v>49</v>
      </c>
      <c r="M123" s="2">
        <v>140</v>
      </c>
      <c r="N123" s="2">
        <v>82</v>
      </c>
      <c r="O123" s="2">
        <f>BaseDeDatos!$M123*BaseDeDatos!$N123</f>
        <v>11480</v>
      </c>
    </row>
    <row r="124" spans="2:15" x14ac:dyDescent="0.2">
      <c r="B124">
        <v>122</v>
      </c>
      <c r="C124" s="1">
        <v>44042</v>
      </c>
      <c r="D124">
        <v>7607007457</v>
      </c>
      <c r="E124" t="s">
        <v>32</v>
      </c>
      <c r="F124" t="s">
        <v>93</v>
      </c>
      <c r="G124" t="s">
        <v>96</v>
      </c>
      <c r="H124" t="s">
        <v>7</v>
      </c>
      <c r="I124" t="s">
        <v>8</v>
      </c>
      <c r="J124" t="s">
        <v>33</v>
      </c>
      <c r="K124" t="s">
        <v>38</v>
      </c>
      <c r="L124" t="s">
        <v>39</v>
      </c>
      <c r="M124" s="2">
        <v>560</v>
      </c>
      <c r="N124" s="2">
        <v>98</v>
      </c>
      <c r="O124" s="2">
        <f>BaseDeDatos!$M124*BaseDeDatos!$N124</f>
        <v>54880</v>
      </c>
    </row>
    <row r="125" spans="2:15" x14ac:dyDescent="0.2">
      <c r="B125">
        <v>123</v>
      </c>
      <c r="C125" s="1">
        <v>44092</v>
      </c>
      <c r="D125">
        <v>6139722497</v>
      </c>
      <c r="E125" t="s">
        <v>45</v>
      </c>
      <c r="F125" t="s">
        <v>87</v>
      </c>
      <c r="G125" t="s">
        <v>87</v>
      </c>
      <c r="H125" t="s">
        <v>24</v>
      </c>
      <c r="K125" t="s">
        <v>22</v>
      </c>
      <c r="L125" t="s">
        <v>11</v>
      </c>
      <c r="M125" s="2">
        <v>644</v>
      </c>
      <c r="N125" s="2">
        <v>71</v>
      </c>
      <c r="O125" s="2">
        <f>BaseDeDatos!$M125*BaseDeDatos!$N125</f>
        <v>45724</v>
      </c>
    </row>
    <row r="126" spans="2:15" x14ac:dyDescent="0.2">
      <c r="B126">
        <v>124</v>
      </c>
      <c r="C126" s="1">
        <v>43924</v>
      </c>
      <c r="D126">
        <v>6071133871</v>
      </c>
      <c r="E126" t="s">
        <v>42</v>
      </c>
      <c r="F126" t="s">
        <v>91</v>
      </c>
      <c r="G126" t="s">
        <v>91</v>
      </c>
      <c r="H126" t="s">
        <v>43</v>
      </c>
      <c r="I126" t="s">
        <v>16</v>
      </c>
      <c r="K126" t="s">
        <v>46</v>
      </c>
      <c r="L126" t="s">
        <v>47</v>
      </c>
      <c r="M126" s="2">
        <v>350</v>
      </c>
      <c r="N126" s="2">
        <v>40</v>
      </c>
      <c r="O126" s="2">
        <f>BaseDeDatos!$M126*BaseDeDatos!$N126</f>
        <v>14000</v>
      </c>
    </row>
    <row r="127" spans="2:15" x14ac:dyDescent="0.2">
      <c r="B127">
        <v>125</v>
      </c>
      <c r="C127" s="1">
        <v>43887</v>
      </c>
      <c r="D127">
        <v>8634772142</v>
      </c>
      <c r="E127" t="s">
        <v>42</v>
      </c>
      <c r="F127" t="s">
        <v>91</v>
      </c>
      <c r="G127" t="s">
        <v>91</v>
      </c>
      <c r="H127" t="s">
        <v>43</v>
      </c>
      <c r="I127" t="s">
        <v>16</v>
      </c>
      <c r="K127" t="s">
        <v>48</v>
      </c>
      <c r="L127" t="s">
        <v>49</v>
      </c>
      <c r="M127" s="2">
        <v>308</v>
      </c>
      <c r="N127" s="2">
        <v>80</v>
      </c>
      <c r="O127" s="2">
        <f>BaseDeDatos!$M127*BaseDeDatos!$N127</f>
        <v>24640</v>
      </c>
    </row>
    <row r="128" spans="2:15" x14ac:dyDescent="0.2">
      <c r="B128">
        <v>126</v>
      </c>
      <c r="C128" s="1">
        <v>44080</v>
      </c>
      <c r="D128">
        <v>5431718510</v>
      </c>
      <c r="E128" t="s">
        <v>42</v>
      </c>
      <c r="F128" t="s">
        <v>91</v>
      </c>
      <c r="G128" t="s">
        <v>91</v>
      </c>
      <c r="H128" t="s">
        <v>43</v>
      </c>
      <c r="I128" t="s">
        <v>16</v>
      </c>
      <c r="K128" t="s">
        <v>26</v>
      </c>
      <c r="L128" t="s">
        <v>27</v>
      </c>
      <c r="M128" s="2">
        <v>128.79999999999998</v>
      </c>
      <c r="N128" s="2">
        <v>38</v>
      </c>
      <c r="O128" s="2">
        <f>BaseDeDatos!$M128*BaseDeDatos!$N128</f>
        <v>4894.3999999999996</v>
      </c>
    </row>
    <row r="129" spans="2:15" x14ac:dyDescent="0.2">
      <c r="B129">
        <v>127</v>
      </c>
      <c r="C129" s="1">
        <v>44093</v>
      </c>
      <c r="D129">
        <v>7109276915</v>
      </c>
      <c r="E129" t="s">
        <v>50</v>
      </c>
      <c r="F129" t="s">
        <v>85</v>
      </c>
      <c r="G129" t="s">
        <v>83</v>
      </c>
      <c r="H129" t="s">
        <v>41</v>
      </c>
      <c r="I129" t="s">
        <v>25</v>
      </c>
      <c r="K129" t="s">
        <v>12</v>
      </c>
      <c r="L129" t="s">
        <v>13</v>
      </c>
      <c r="M129" s="2">
        <v>49</v>
      </c>
      <c r="N129" s="2">
        <v>28</v>
      </c>
      <c r="O129" s="2">
        <f>BaseDeDatos!$M129*BaseDeDatos!$N129</f>
        <v>1372</v>
      </c>
    </row>
    <row r="130" spans="2:15" x14ac:dyDescent="0.2">
      <c r="B130">
        <v>128</v>
      </c>
      <c r="C130" s="1">
        <v>44119</v>
      </c>
      <c r="D130">
        <v>8479136081</v>
      </c>
      <c r="E130" t="s">
        <v>50</v>
      </c>
      <c r="F130" t="s">
        <v>85</v>
      </c>
      <c r="G130" t="s">
        <v>83</v>
      </c>
      <c r="H130" t="s">
        <v>41</v>
      </c>
      <c r="I130" t="s">
        <v>25</v>
      </c>
      <c r="K130" t="s">
        <v>44</v>
      </c>
      <c r="L130" t="s">
        <v>11</v>
      </c>
      <c r="M130" s="2">
        <v>41.86</v>
      </c>
      <c r="N130" s="2">
        <v>60</v>
      </c>
      <c r="O130" s="2">
        <f>BaseDeDatos!$M130*BaseDeDatos!$N130</f>
        <v>2511.6</v>
      </c>
    </row>
    <row r="131" spans="2:15" x14ac:dyDescent="0.2">
      <c r="B131">
        <v>129</v>
      </c>
      <c r="C131" s="1">
        <v>44146</v>
      </c>
      <c r="D131">
        <v>7132355278</v>
      </c>
      <c r="E131" t="s">
        <v>51</v>
      </c>
      <c r="F131" t="s">
        <v>90</v>
      </c>
      <c r="G131" t="s">
        <v>98</v>
      </c>
      <c r="H131" t="s">
        <v>24</v>
      </c>
      <c r="K131" t="s">
        <v>21</v>
      </c>
      <c r="L131" t="s">
        <v>11</v>
      </c>
      <c r="M131" s="2">
        <v>252</v>
      </c>
      <c r="N131" s="2">
        <v>33</v>
      </c>
      <c r="O131" s="2">
        <f>BaseDeDatos!$M131*BaseDeDatos!$N131</f>
        <v>8316</v>
      </c>
    </row>
    <row r="132" spans="2:15" x14ac:dyDescent="0.2">
      <c r="B132">
        <v>130</v>
      </c>
      <c r="C132" s="1">
        <v>44017</v>
      </c>
      <c r="D132">
        <v>2885792785</v>
      </c>
      <c r="E132" t="s">
        <v>51</v>
      </c>
      <c r="F132" t="s">
        <v>90</v>
      </c>
      <c r="G132" t="s">
        <v>98</v>
      </c>
      <c r="H132" t="s">
        <v>24</v>
      </c>
      <c r="K132" t="s">
        <v>22</v>
      </c>
      <c r="L132" t="s">
        <v>11</v>
      </c>
      <c r="M132" s="2">
        <v>644</v>
      </c>
      <c r="N132" s="2">
        <v>22</v>
      </c>
      <c r="O132" s="2">
        <f>BaseDeDatos!$M132*BaseDeDatos!$N132</f>
        <v>14168</v>
      </c>
    </row>
    <row r="133" spans="2:15" x14ac:dyDescent="0.2">
      <c r="B133">
        <v>131</v>
      </c>
      <c r="C133" s="1">
        <v>44085</v>
      </c>
      <c r="D133">
        <v>3723941023</v>
      </c>
      <c r="E133" t="s">
        <v>51</v>
      </c>
      <c r="F133" t="s">
        <v>90</v>
      </c>
      <c r="G133" t="s">
        <v>98</v>
      </c>
      <c r="H133" t="s">
        <v>24</v>
      </c>
      <c r="K133" t="s">
        <v>44</v>
      </c>
      <c r="L133" t="s">
        <v>11</v>
      </c>
      <c r="M133" s="2">
        <v>41.86</v>
      </c>
      <c r="N133" s="2">
        <v>51</v>
      </c>
      <c r="O133" s="2">
        <f>BaseDeDatos!$M133*BaseDeDatos!$N133</f>
        <v>2134.86</v>
      </c>
    </row>
    <row r="134" spans="2:15" x14ac:dyDescent="0.2">
      <c r="B134">
        <v>132</v>
      </c>
      <c r="C134" s="1">
        <v>43943</v>
      </c>
      <c r="D134">
        <v>4827836337</v>
      </c>
      <c r="E134" t="s">
        <v>40</v>
      </c>
      <c r="F134" t="s">
        <v>97</v>
      </c>
      <c r="G134" t="s">
        <v>88</v>
      </c>
      <c r="H134" t="s">
        <v>41</v>
      </c>
      <c r="I134" t="s">
        <v>25</v>
      </c>
      <c r="J134" t="s">
        <v>17</v>
      </c>
      <c r="K134" t="s">
        <v>34</v>
      </c>
      <c r="L134" t="s">
        <v>35</v>
      </c>
      <c r="M134" s="2">
        <v>135.1</v>
      </c>
      <c r="N134" s="2">
        <v>60</v>
      </c>
      <c r="O134" s="2">
        <f>BaseDeDatos!$M134*BaseDeDatos!$N134</f>
        <v>8106</v>
      </c>
    </row>
    <row r="135" spans="2:15" x14ac:dyDescent="0.2">
      <c r="B135">
        <v>133</v>
      </c>
      <c r="C135" s="1">
        <v>44057</v>
      </c>
      <c r="D135">
        <v>2633840866</v>
      </c>
      <c r="E135" t="s">
        <v>40</v>
      </c>
      <c r="F135" t="s">
        <v>97</v>
      </c>
      <c r="G135" t="s">
        <v>88</v>
      </c>
      <c r="H135" t="s">
        <v>41</v>
      </c>
      <c r="I135" t="s">
        <v>25</v>
      </c>
      <c r="J135" t="s">
        <v>17</v>
      </c>
      <c r="K135" t="s">
        <v>52</v>
      </c>
      <c r="L135" t="s">
        <v>53</v>
      </c>
      <c r="M135" s="2">
        <v>257.59999999999997</v>
      </c>
      <c r="N135" s="2">
        <v>98</v>
      </c>
      <c r="O135" s="2">
        <f>BaseDeDatos!$M135*BaseDeDatos!$N135</f>
        <v>25244.799999999996</v>
      </c>
    </row>
    <row r="136" spans="2:15" x14ac:dyDescent="0.2">
      <c r="B136">
        <v>134</v>
      </c>
      <c r="C136" s="1">
        <v>43929</v>
      </c>
      <c r="D136">
        <v>2489359003</v>
      </c>
      <c r="E136" t="s">
        <v>54</v>
      </c>
      <c r="F136" t="s">
        <v>89</v>
      </c>
      <c r="G136" t="s">
        <v>84</v>
      </c>
      <c r="H136" t="s">
        <v>55</v>
      </c>
      <c r="I136" t="s">
        <v>16</v>
      </c>
      <c r="J136" t="s">
        <v>9</v>
      </c>
      <c r="K136" t="s">
        <v>56</v>
      </c>
      <c r="L136" t="s">
        <v>57</v>
      </c>
      <c r="M136" s="2">
        <v>273</v>
      </c>
      <c r="N136" s="2">
        <v>27</v>
      </c>
      <c r="O136" s="2">
        <f>BaseDeDatos!$M136*BaseDeDatos!$N136</f>
        <v>7371</v>
      </c>
    </row>
    <row r="137" spans="2:15" x14ac:dyDescent="0.2">
      <c r="B137">
        <v>135</v>
      </c>
      <c r="C137" s="1">
        <v>43986</v>
      </c>
      <c r="D137">
        <v>2347277376</v>
      </c>
      <c r="E137" t="s">
        <v>54</v>
      </c>
      <c r="F137" t="s">
        <v>89</v>
      </c>
      <c r="G137" t="s">
        <v>84</v>
      </c>
      <c r="H137" t="s">
        <v>55</v>
      </c>
      <c r="I137" t="s">
        <v>16</v>
      </c>
      <c r="J137" t="s">
        <v>9</v>
      </c>
      <c r="K137" t="s">
        <v>58</v>
      </c>
      <c r="L137" t="s">
        <v>59</v>
      </c>
      <c r="M137" s="2">
        <v>487.19999999999993</v>
      </c>
      <c r="N137" s="2">
        <v>88</v>
      </c>
      <c r="O137" s="2">
        <f>BaseDeDatos!$M137*BaseDeDatos!$N137</f>
        <v>42873.599999999991</v>
      </c>
    </row>
    <row r="138" spans="2:15" x14ac:dyDescent="0.2">
      <c r="B138">
        <v>136</v>
      </c>
      <c r="C138" s="1">
        <v>44058</v>
      </c>
      <c r="D138">
        <v>2071690973</v>
      </c>
      <c r="E138" t="s">
        <v>36</v>
      </c>
      <c r="F138" t="s">
        <v>92</v>
      </c>
      <c r="G138" t="s">
        <v>99</v>
      </c>
      <c r="H138" t="s">
        <v>37</v>
      </c>
      <c r="I138" t="s">
        <v>8</v>
      </c>
      <c r="J138" t="s">
        <v>17</v>
      </c>
      <c r="K138" t="s">
        <v>10</v>
      </c>
      <c r="L138" t="s">
        <v>11</v>
      </c>
      <c r="M138" s="2">
        <v>196</v>
      </c>
      <c r="N138" s="2">
        <v>65</v>
      </c>
      <c r="O138" s="2">
        <f>BaseDeDatos!$M138*BaseDeDatos!$N138</f>
        <v>12740</v>
      </c>
    </row>
    <row r="139" spans="2:15" x14ac:dyDescent="0.2">
      <c r="B139">
        <v>137</v>
      </c>
      <c r="C139" s="1">
        <v>44047</v>
      </c>
      <c r="D139">
        <v>1196729221</v>
      </c>
      <c r="E139" t="s">
        <v>23</v>
      </c>
      <c r="F139" t="s">
        <v>86</v>
      </c>
      <c r="G139" t="s">
        <v>82</v>
      </c>
      <c r="H139" t="s">
        <v>24</v>
      </c>
      <c r="I139" t="s">
        <v>8</v>
      </c>
      <c r="J139" t="s">
        <v>9</v>
      </c>
      <c r="K139" t="s">
        <v>38</v>
      </c>
      <c r="L139" t="s">
        <v>39</v>
      </c>
      <c r="M139" s="2">
        <v>560</v>
      </c>
      <c r="N139" s="2">
        <v>38</v>
      </c>
      <c r="O139" s="2">
        <f>BaseDeDatos!$M139*BaseDeDatos!$N139</f>
        <v>21280</v>
      </c>
    </row>
    <row r="140" spans="2:15" x14ac:dyDescent="0.2">
      <c r="B140">
        <v>138</v>
      </c>
      <c r="C140" s="1">
        <v>43948</v>
      </c>
      <c r="D140">
        <v>9020365601</v>
      </c>
      <c r="E140" t="s">
        <v>23</v>
      </c>
      <c r="F140" t="s">
        <v>86</v>
      </c>
      <c r="G140" t="s">
        <v>82</v>
      </c>
      <c r="H140" t="s">
        <v>24</v>
      </c>
      <c r="I140" t="s">
        <v>8</v>
      </c>
      <c r="J140" t="s">
        <v>9</v>
      </c>
      <c r="K140" t="s">
        <v>26</v>
      </c>
      <c r="L140" t="s">
        <v>27</v>
      </c>
      <c r="M140" s="2">
        <v>128.79999999999998</v>
      </c>
      <c r="N140" s="2">
        <v>80</v>
      </c>
      <c r="O140" s="2">
        <f>BaseDeDatos!$M140*BaseDeDatos!$N140</f>
        <v>10303.999999999998</v>
      </c>
    </row>
    <row r="141" spans="2:15" x14ac:dyDescent="0.2">
      <c r="B141">
        <v>139</v>
      </c>
      <c r="C141" s="1">
        <v>44054</v>
      </c>
      <c r="D141">
        <v>4818692078</v>
      </c>
      <c r="E141" t="s">
        <v>62</v>
      </c>
      <c r="F141" t="s">
        <v>91</v>
      </c>
      <c r="G141" t="s">
        <v>91</v>
      </c>
      <c r="H141" t="s">
        <v>43</v>
      </c>
      <c r="I141" t="s">
        <v>16</v>
      </c>
      <c r="J141" t="s">
        <v>33</v>
      </c>
      <c r="K141" t="s">
        <v>67</v>
      </c>
      <c r="L141" t="s">
        <v>27</v>
      </c>
      <c r="M141" s="2">
        <v>140</v>
      </c>
      <c r="N141" s="2">
        <v>49</v>
      </c>
      <c r="O141" s="2">
        <f>BaseDeDatos!$M141*BaseDeDatos!$N141</f>
        <v>6860</v>
      </c>
    </row>
    <row r="142" spans="2:15" x14ac:dyDescent="0.2">
      <c r="B142">
        <v>140</v>
      </c>
      <c r="C142" s="1">
        <v>44120</v>
      </c>
      <c r="D142">
        <v>6502762369</v>
      </c>
      <c r="E142" t="s">
        <v>63</v>
      </c>
      <c r="F142" t="s">
        <v>85</v>
      </c>
      <c r="G142" t="s">
        <v>83</v>
      </c>
      <c r="H142" t="s">
        <v>41</v>
      </c>
      <c r="I142" t="s">
        <v>25</v>
      </c>
      <c r="J142" t="s">
        <v>17</v>
      </c>
      <c r="K142" t="s">
        <v>68</v>
      </c>
      <c r="L142" t="s">
        <v>69</v>
      </c>
      <c r="M142" s="2">
        <v>298.90000000000003</v>
      </c>
      <c r="N142" s="2">
        <v>90</v>
      </c>
      <c r="O142" s="2">
        <f>BaseDeDatos!$M142*BaseDeDatos!$N142</f>
        <v>26901.000000000004</v>
      </c>
    </row>
    <row r="143" spans="2:15" x14ac:dyDescent="0.2">
      <c r="B143">
        <v>141</v>
      </c>
      <c r="C143" s="1">
        <v>43846</v>
      </c>
      <c r="D143">
        <v>924402492</v>
      </c>
      <c r="E143" t="s">
        <v>63</v>
      </c>
      <c r="F143" t="s">
        <v>85</v>
      </c>
      <c r="G143" t="s">
        <v>83</v>
      </c>
      <c r="H143" t="s">
        <v>41</v>
      </c>
      <c r="I143" t="s">
        <v>25</v>
      </c>
      <c r="J143" t="s">
        <v>17</v>
      </c>
      <c r="K143" t="s">
        <v>34</v>
      </c>
      <c r="L143" t="s">
        <v>35</v>
      </c>
      <c r="M143" s="2">
        <v>135.1</v>
      </c>
      <c r="N143" s="2">
        <v>60</v>
      </c>
      <c r="O143" s="2">
        <f>BaseDeDatos!$M143*BaseDeDatos!$N143</f>
        <v>8106</v>
      </c>
    </row>
    <row r="144" spans="2:15" x14ac:dyDescent="0.2">
      <c r="B144">
        <v>142</v>
      </c>
      <c r="C144" s="1">
        <v>44001</v>
      </c>
      <c r="D144">
        <v>5633857209</v>
      </c>
      <c r="E144" t="s">
        <v>63</v>
      </c>
      <c r="F144" t="s">
        <v>85</v>
      </c>
      <c r="G144" t="s">
        <v>83</v>
      </c>
      <c r="H144" t="s">
        <v>41</v>
      </c>
      <c r="I144" t="s">
        <v>25</v>
      </c>
      <c r="J144" t="s">
        <v>17</v>
      </c>
      <c r="K144" t="s">
        <v>52</v>
      </c>
      <c r="L144" t="s">
        <v>53</v>
      </c>
      <c r="M144" s="2">
        <v>257.59999999999997</v>
      </c>
      <c r="N144" s="2">
        <v>39</v>
      </c>
      <c r="O144" s="2">
        <f>BaseDeDatos!$M144*BaseDeDatos!$N144</f>
        <v>10046.399999999998</v>
      </c>
    </row>
    <row r="145" spans="2:15" x14ac:dyDescent="0.2">
      <c r="B145">
        <v>143</v>
      </c>
      <c r="C145" s="1">
        <v>43927</v>
      </c>
      <c r="D145">
        <v>9715216432</v>
      </c>
      <c r="E145" t="s">
        <v>28</v>
      </c>
      <c r="F145" t="s">
        <v>89</v>
      </c>
      <c r="G145" t="s">
        <v>84</v>
      </c>
      <c r="H145" t="s">
        <v>29</v>
      </c>
      <c r="I145" t="s">
        <v>8</v>
      </c>
      <c r="J145" t="s">
        <v>9</v>
      </c>
      <c r="K145" t="s">
        <v>10</v>
      </c>
      <c r="L145" t="s">
        <v>11</v>
      </c>
      <c r="M145" s="2">
        <v>196</v>
      </c>
      <c r="N145" s="2">
        <v>79</v>
      </c>
      <c r="O145" s="2">
        <f>BaseDeDatos!$M145*BaseDeDatos!$N145</f>
        <v>15484</v>
      </c>
    </row>
    <row r="146" spans="2:15" x14ac:dyDescent="0.2">
      <c r="B146">
        <v>144</v>
      </c>
      <c r="C146" s="1">
        <v>44100</v>
      </c>
      <c r="D146">
        <v>2808433382</v>
      </c>
      <c r="E146" t="s">
        <v>36</v>
      </c>
      <c r="F146" t="s">
        <v>92</v>
      </c>
      <c r="G146" t="s">
        <v>99</v>
      </c>
      <c r="H146" t="s">
        <v>37</v>
      </c>
      <c r="I146" t="s">
        <v>25</v>
      </c>
      <c r="J146" t="s">
        <v>9</v>
      </c>
      <c r="K146" t="s">
        <v>30</v>
      </c>
      <c r="L146" t="s">
        <v>31</v>
      </c>
      <c r="M146" s="2">
        <v>178.5</v>
      </c>
      <c r="N146" s="2">
        <v>44</v>
      </c>
      <c r="O146" s="2">
        <f>BaseDeDatos!$M146*BaseDeDatos!$N146</f>
        <v>7854</v>
      </c>
    </row>
    <row r="147" spans="2:15" x14ac:dyDescent="0.2">
      <c r="B147">
        <v>145</v>
      </c>
      <c r="C147" s="1">
        <v>44046</v>
      </c>
      <c r="D147">
        <v>5585231955</v>
      </c>
      <c r="E147" t="s">
        <v>14</v>
      </c>
      <c r="F147" t="s">
        <v>81</v>
      </c>
      <c r="G147" t="s">
        <v>94</v>
      </c>
      <c r="H147" t="s">
        <v>15</v>
      </c>
      <c r="I147" t="s">
        <v>16</v>
      </c>
      <c r="J147" t="s">
        <v>17</v>
      </c>
      <c r="K147" t="s">
        <v>70</v>
      </c>
      <c r="L147" t="s">
        <v>47</v>
      </c>
      <c r="M147" s="2">
        <v>1134</v>
      </c>
      <c r="N147" s="2">
        <v>98</v>
      </c>
      <c r="O147" s="2">
        <f>BaseDeDatos!$M147*BaseDeDatos!$N147</f>
        <v>111132</v>
      </c>
    </row>
    <row r="148" spans="2:15" x14ac:dyDescent="0.2">
      <c r="B148">
        <v>146</v>
      </c>
      <c r="C148" s="1">
        <v>44169</v>
      </c>
      <c r="D148">
        <v>4338999814</v>
      </c>
      <c r="E148" t="s">
        <v>14</v>
      </c>
      <c r="F148" t="s">
        <v>81</v>
      </c>
      <c r="G148" t="s">
        <v>94</v>
      </c>
      <c r="H148" t="s">
        <v>15</v>
      </c>
      <c r="I148" t="s">
        <v>16</v>
      </c>
      <c r="J148" t="s">
        <v>17</v>
      </c>
      <c r="K148" t="s">
        <v>71</v>
      </c>
      <c r="L148" t="s">
        <v>72</v>
      </c>
      <c r="M148" s="2">
        <v>98</v>
      </c>
      <c r="N148" s="2">
        <v>61</v>
      </c>
      <c r="O148" s="2">
        <f>BaseDeDatos!$M148*BaseDeDatos!$N148</f>
        <v>5978</v>
      </c>
    </row>
    <row r="149" spans="2:15" x14ac:dyDescent="0.2">
      <c r="B149">
        <v>147</v>
      </c>
      <c r="C149" s="1">
        <v>44056</v>
      </c>
      <c r="D149">
        <v>3475726472</v>
      </c>
      <c r="E149" t="s">
        <v>23</v>
      </c>
      <c r="F149" t="s">
        <v>86</v>
      </c>
      <c r="G149" t="s">
        <v>82</v>
      </c>
      <c r="H149" t="s">
        <v>24</v>
      </c>
      <c r="I149" t="s">
        <v>25</v>
      </c>
      <c r="J149" t="s">
        <v>17</v>
      </c>
      <c r="K149" t="s">
        <v>58</v>
      </c>
      <c r="L149" t="s">
        <v>59</v>
      </c>
      <c r="M149" s="2">
        <v>487.19999999999993</v>
      </c>
      <c r="N149" s="2">
        <v>30</v>
      </c>
      <c r="O149" s="2">
        <f>BaseDeDatos!$M149*BaseDeDatos!$N149</f>
        <v>14615.999999999998</v>
      </c>
    </row>
    <row r="150" spans="2:15" x14ac:dyDescent="0.2">
      <c r="B150">
        <v>148</v>
      </c>
      <c r="C150" s="1">
        <v>43946</v>
      </c>
      <c r="D150">
        <v>9727843310</v>
      </c>
      <c r="E150" t="s">
        <v>32</v>
      </c>
      <c r="F150" t="s">
        <v>93</v>
      </c>
      <c r="G150" t="s">
        <v>96</v>
      </c>
      <c r="H150" t="s">
        <v>7</v>
      </c>
      <c r="I150" t="s">
        <v>8</v>
      </c>
      <c r="J150" t="s">
        <v>33</v>
      </c>
      <c r="K150" t="s">
        <v>60</v>
      </c>
      <c r="L150" t="s">
        <v>49</v>
      </c>
      <c r="M150" s="2">
        <v>140</v>
      </c>
      <c r="N150" s="2">
        <v>24</v>
      </c>
      <c r="O150" s="2">
        <f>BaseDeDatos!$M150*BaseDeDatos!$N150</f>
        <v>3360</v>
      </c>
    </row>
    <row r="151" spans="2:15" x14ac:dyDescent="0.2">
      <c r="B151">
        <v>149</v>
      </c>
      <c r="C151" s="1">
        <v>43951</v>
      </c>
      <c r="D151">
        <v>536031236</v>
      </c>
      <c r="E151" t="s">
        <v>32</v>
      </c>
      <c r="F151" t="s">
        <v>93</v>
      </c>
      <c r="G151" t="s">
        <v>96</v>
      </c>
      <c r="H151" t="s">
        <v>7</v>
      </c>
      <c r="I151" t="s">
        <v>8</v>
      </c>
      <c r="J151" t="s">
        <v>33</v>
      </c>
      <c r="K151" t="s">
        <v>38</v>
      </c>
      <c r="L151" t="s">
        <v>39</v>
      </c>
      <c r="M151" s="2">
        <v>560</v>
      </c>
      <c r="N151" s="2">
        <v>28</v>
      </c>
      <c r="O151" s="2">
        <f>BaseDeDatos!$M151*BaseDeDatos!$N151</f>
        <v>15680</v>
      </c>
    </row>
    <row r="152" spans="2:15" x14ac:dyDescent="0.2">
      <c r="B152">
        <v>150</v>
      </c>
      <c r="C152" s="1">
        <v>44039</v>
      </c>
      <c r="D152">
        <v>1875435757</v>
      </c>
      <c r="E152" t="s">
        <v>42</v>
      </c>
      <c r="F152" t="s">
        <v>91</v>
      </c>
      <c r="G152" t="s">
        <v>91</v>
      </c>
      <c r="H152" t="s">
        <v>43</v>
      </c>
      <c r="I152" t="s">
        <v>8</v>
      </c>
      <c r="J152" t="s">
        <v>17</v>
      </c>
      <c r="K152" t="s">
        <v>61</v>
      </c>
      <c r="L152" t="s">
        <v>13</v>
      </c>
      <c r="M152" s="2">
        <v>140</v>
      </c>
      <c r="N152" s="2">
        <v>74</v>
      </c>
      <c r="O152" s="2">
        <f>BaseDeDatos!$M152*BaseDeDatos!$N152</f>
        <v>10360</v>
      </c>
    </row>
    <row r="153" spans="2:15" x14ac:dyDescent="0.2">
      <c r="B153">
        <v>151</v>
      </c>
      <c r="C153" s="1">
        <v>44141</v>
      </c>
      <c r="D153">
        <v>8711973073</v>
      </c>
      <c r="E153" t="s">
        <v>42</v>
      </c>
      <c r="F153" t="s">
        <v>91</v>
      </c>
      <c r="G153" t="s">
        <v>91</v>
      </c>
      <c r="H153" t="s">
        <v>43</v>
      </c>
      <c r="I153" t="s">
        <v>16</v>
      </c>
      <c r="K153" t="s">
        <v>12</v>
      </c>
      <c r="L153" t="s">
        <v>13</v>
      </c>
      <c r="M153" s="2">
        <v>49</v>
      </c>
      <c r="N153" s="2">
        <v>90</v>
      </c>
      <c r="O153" s="2">
        <f>BaseDeDatos!$M153*BaseDeDatos!$N153</f>
        <v>4410</v>
      </c>
    </row>
    <row r="154" spans="2:15" x14ac:dyDescent="0.2">
      <c r="B154">
        <v>152</v>
      </c>
      <c r="C154" s="1">
        <v>44169</v>
      </c>
      <c r="D154">
        <v>1214228285</v>
      </c>
      <c r="E154" t="s">
        <v>50</v>
      </c>
      <c r="F154" t="s">
        <v>85</v>
      </c>
      <c r="G154" t="s">
        <v>83</v>
      </c>
      <c r="H154" t="s">
        <v>41</v>
      </c>
      <c r="I154" t="s">
        <v>25</v>
      </c>
      <c r="K154" t="s">
        <v>38</v>
      </c>
      <c r="L154" t="s">
        <v>39</v>
      </c>
      <c r="M154" s="2">
        <v>560</v>
      </c>
      <c r="N154" s="2">
        <v>27</v>
      </c>
      <c r="O154" s="2">
        <f>BaseDeDatos!$M154*BaseDeDatos!$N154</f>
        <v>15120</v>
      </c>
    </row>
    <row r="155" spans="2:15" x14ac:dyDescent="0.2">
      <c r="B155">
        <v>153</v>
      </c>
      <c r="C155" s="1">
        <v>44083</v>
      </c>
      <c r="D155">
        <v>3447948983</v>
      </c>
      <c r="E155" t="s">
        <v>51</v>
      </c>
      <c r="F155" t="s">
        <v>90</v>
      </c>
      <c r="G155" t="s">
        <v>98</v>
      </c>
      <c r="H155" t="s">
        <v>24</v>
      </c>
      <c r="I155" t="s">
        <v>25</v>
      </c>
      <c r="K155" t="s">
        <v>52</v>
      </c>
      <c r="L155" t="s">
        <v>53</v>
      </c>
      <c r="M155" s="2">
        <v>257.59999999999997</v>
      </c>
      <c r="N155" s="2">
        <v>71</v>
      </c>
      <c r="O155" s="2">
        <f>BaseDeDatos!$M155*BaseDeDatos!$N155</f>
        <v>18289.599999999999</v>
      </c>
    </row>
    <row r="156" spans="2:15" x14ac:dyDescent="0.2">
      <c r="B156">
        <v>154</v>
      </c>
      <c r="C156" s="1">
        <v>43963</v>
      </c>
      <c r="D156">
        <v>8753770178</v>
      </c>
      <c r="E156" t="s">
        <v>40</v>
      </c>
      <c r="F156" t="s">
        <v>97</v>
      </c>
      <c r="G156" t="s">
        <v>88</v>
      </c>
      <c r="H156" t="s">
        <v>41</v>
      </c>
      <c r="I156" t="s">
        <v>25</v>
      </c>
      <c r="J156" t="s">
        <v>17</v>
      </c>
      <c r="K156" t="s">
        <v>22</v>
      </c>
      <c r="L156" t="s">
        <v>11</v>
      </c>
      <c r="M156" s="2">
        <v>644</v>
      </c>
      <c r="N156" s="2">
        <v>74</v>
      </c>
      <c r="O156" s="2">
        <f>BaseDeDatos!$M156*BaseDeDatos!$N156</f>
        <v>47656</v>
      </c>
    </row>
    <row r="157" spans="2:15" x14ac:dyDescent="0.2">
      <c r="B157">
        <v>155</v>
      </c>
      <c r="C157" s="1">
        <v>43855</v>
      </c>
      <c r="D157">
        <v>493013693</v>
      </c>
      <c r="E157" t="s">
        <v>54</v>
      </c>
      <c r="F157" t="s">
        <v>89</v>
      </c>
      <c r="G157" t="s">
        <v>84</v>
      </c>
      <c r="H157" t="s">
        <v>55</v>
      </c>
      <c r="I157" t="s">
        <v>16</v>
      </c>
      <c r="J157" t="s">
        <v>9</v>
      </c>
      <c r="K157" t="s">
        <v>34</v>
      </c>
      <c r="L157" t="s">
        <v>35</v>
      </c>
      <c r="M157" s="2">
        <v>135.1</v>
      </c>
      <c r="N157" s="2">
        <v>76</v>
      </c>
      <c r="O157" s="2">
        <f>BaseDeDatos!$M157*BaseDeDatos!$N157</f>
        <v>10267.6</v>
      </c>
    </row>
    <row r="158" spans="2:15" x14ac:dyDescent="0.2">
      <c r="B158">
        <v>156</v>
      </c>
      <c r="C158" s="1">
        <v>44132</v>
      </c>
      <c r="D158">
        <v>4097578178</v>
      </c>
      <c r="E158" t="s">
        <v>36</v>
      </c>
      <c r="F158" t="s">
        <v>92</v>
      </c>
      <c r="G158" t="s">
        <v>99</v>
      </c>
      <c r="H158" t="s">
        <v>37</v>
      </c>
      <c r="I158" t="s">
        <v>8</v>
      </c>
      <c r="J158" t="s">
        <v>17</v>
      </c>
      <c r="K158" t="s">
        <v>30</v>
      </c>
      <c r="L158" t="s">
        <v>31</v>
      </c>
      <c r="M158" s="2">
        <v>178.5</v>
      </c>
      <c r="N158" s="2">
        <v>96</v>
      </c>
      <c r="O158" s="2">
        <f>BaseDeDatos!$M158*BaseDeDatos!$N158</f>
        <v>17136</v>
      </c>
    </row>
    <row r="159" spans="2:15" x14ac:dyDescent="0.2">
      <c r="B159">
        <v>157</v>
      </c>
      <c r="C159" s="1">
        <v>44018</v>
      </c>
      <c r="D159">
        <v>9949307477</v>
      </c>
      <c r="E159" t="s">
        <v>23</v>
      </c>
      <c r="F159" t="s">
        <v>86</v>
      </c>
      <c r="G159" t="s">
        <v>82</v>
      </c>
      <c r="H159" t="s">
        <v>24</v>
      </c>
      <c r="I159" t="s">
        <v>8</v>
      </c>
      <c r="J159" t="s">
        <v>9</v>
      </c>
      <c r="K159" t="s">
        <v>30</v>
      </c>
      <c r="L159" t="s">
        <v>31</v>
      </c>
      <c r="M159" s="2">
        <v>178.5</v>
      </c>
      <c r="N159" s="2">
        <v>92</v>
      </c>
      <c r="O159" s="2">
        <f>BaseDeDatos!$M159*BaseDeDatos!$N159</f>
        <v>16422</v>
      </c>
    </row>
    <row r="160" spans="2:15" x14ac:dyDescent="0.2">
      <c r="B160">
        <v>158</v>
      </c>
      <c r="C160" s="1">
        <v>43972</v>
      </c>
      <c r="D160">
        <v>2521830520</v>
      </c>
      <c r="E160" t="s">
        <v>62</v>
      </c>
      <c r="F160" t="s">
        <v>91</v>
      </c>
      <c r="G160" t="s">
        <v>91</v>
      </c>
      <c r="H160" t="s">
        <v>43</v>
      </c>
      <c r="I160" t="s">
        <v>16</v>
      </c>
      <c r="J160" t="s">
        <v>33</v>
      </c>
      <c r="K160" t="s">
        <v>48</v>
      </c>
      <c r="L160" t="s">
        <v>49</v>
      </c>
      <c r="M160" s="2">
        <v>308</v>
      </c>
      <c r="N160" s="2">
        <v>93</v>
      </c>
      <c r="O160" s="2">
        <f>BaseDeDatos!$M160*BaseDeDatos!$N160</f>
        <v>28644</v>
      </c>
    </row>
    <row r="161" spans="2:15" x14ac:dyDescent="0.2">
      <c r="B161">
        <v>159</v>
      </c>
      <c r="C161" s="1">
        <v>43982</v>
      </c>
      <c r="D161">
        <v>4224616034</v>
      </c>
      <c r="E161" t="s">
        <v>63</v>
      </c>
      <c r="F161" t="s">
        <v>85</v>
      </c>
      <c r="G161" t="s">
        <v>83</v>
      </c>
      <c r="H161" t="s">
        <v>41</v>
      </c>
      <c r="I161" t="s">
        <v>25</v>
      </c>
      <c r="J161" t="s">
        <v>17</v>
      </c>
      <c r="K161" t="s">
        <v>46</v>
      </c>
      <c r="L161" t="s">
        <v>47</v>
      </c>
      <c r="M161" s="2">
        <v>350</v>
      </c>
      <c r="N161" s="2">
        <v>18</v>
      </c>
      <c r="O161" s="2">
        <f>BaseDeDatos!$M161*BaseDeDatos!$N161</f>
        <v>6300</v>
      </c>
    </row>
    <row r="162" spans="2:15" x14ac:dyDescent="0.2">
      <c r="B162">
        <v>160</v>
      </c>
      <c r="C162" s="1">
        <v>44049</v>
      </c>
      <c r="D162">
        <v>7169314881</v>
      </c>
      <c r="E162" t="s">
        <v>28</v>
      </c>
      <c r="F162" t="s">
        <v>89</v>
      </c>
      <c r="G162" t="s">
        <v>84</v>
      </c>
      <c r="H162" t="s">
        <v>29</v>
      </c>
      <c r="I162" t="s">
        <v>8</v>
      </c>
      <c r="J162" t="s">
        <v>9</v>
      </c>
      <c r="K162" t="s">
        <v>64</v>
      </c>
      <c r="L162" t="s">
        <v>65</v>
      </c>
      <c r="M162" s="2">
        <v>546</v>
      </c>
      <c r="N162" s="2">
        <v>98</v>
      </c>
      <c r="O162" s="2">
        <f>BaseDeDatos!$M162*BaseDeDatos!$N162</f>
        <v>53508</v>
      </c>
    </row>
    <row r="163" spans="2:15" x14ac:dyDescent="0.2">
      <c r="B163">
        <v>161</v>
      </c>
      <c r="C163" s="1">
        <v>44018</v>
      </c>
      <c r="D163">
        <v>8313545064</v>
      </c>
      <c r="E163" t="s">
        <v>36</v>
      </c>
      <c r="F163" t="s">
        <v>92</v>
      </c>
      <c r="G163" t="s">
        <v>99</v>
      </c>
      <c r="H163" t="s">
        <v>37</v>
      </c>
      <c r="I163" t="s">
        <v>25</v>
      </c>
      <c r="J163" t="s">
        <v>9</v>
      </c>
      <c r="K163" t="s">
        <v>18</v>
      </c>
      <c r="L163" t="s">
        <v>13</v>
      </c>
      <c r="M163" s="2">
        <v>420</v>
      </c>
      <c r="N163" s="2">
        <v>46</v>
      </c>
      <c r="O163" s="2">
        <f>BaseDeDatos!$M163*BaseDeDatos!$N163</f>
        <v>19320</v>
      </c>
    </row>
    <row r="164" spans="2:15" x14ac:dyDescent="0.2">
      <c r="B164">
        <v>162</v>
      </c>
      <c r="C164" s="1">
        <v>44064</v>
      </c>
      <c r="D164">
        <v>5739621013</v>
      </c>
      <c r="E164" t="s">
        <v>36</v>
      </c>
      <c r="F164" t="s">
        <v>92</v>
      </c>
      <c r="G164" t="s">
        <v>99</v>
      </c>
      <c r="H164" t="s">
        <v>37</v>
      </c>
      <c r="I164" t="s">
        <v>25</v>
      </c>
      <c r="J164" t="s">
        <v>9</v>
      </c>
      <c r="K164" t="s">
        <v>19</v>
      </c>
      <c r="L164" t="s">
        <v>13</v>
      </c>
      <c r="M164" s="2">
        <v>742</v>
      </c>
      <c r="N164" s="2">
        <v>14</v>
      </c>
      <c r="O164" s="2">
        <f>BaseDeDatos!$M164*BaseDeDatos!$N164</f>
        <v>10388</v>
      </c>
    </row>
    <row r="165" spans="2:15" x14ac:dyDescent="0.2">
      <c r="B165">
        <v>163</v>
      </c>
      <c r="C165" s="1">
        <v>43942</v>
      </c>
      <c r="D165">
        <v>1789830506</v>
      </c>
      <c r="E165" t="s">
        <v>14</v>
      </c>
      <c r="F165" t="s">
        <v>81</v>
      </c>
      <c r="G165" t="s">
        <v>94</v>
      </c>
      <c r="H165" t="s">
        <v>15</v>
      </c>
      <c r="K165" t="s">
        <v>66</v>
      </c>
      <c r="L165" t="s">
        <v>57</v>
      </c>
      <c r="M165" s="2">
        <v>532</v>
      </c>
      <c r="N165" s="2">
        <v>85</v>
      </c>
      <c r="O165" s="2">
        <f>BaseDeDatos!$M165*BaseDeDatos!$N165</f>
        <v>45220</v>
      </c>
    </row>
    <row r="166" spans="2:15" x14ac:dyDescent="0.2">
      <c r="B166">
        <v>164</v>
      </c>
      <c r="C166" s="1">
        <v>44098</v>
      </c>
      <c r="D166">
        <v>6281652174</v>
      </c>
      <c r="E166" t="s">
        <v>32</v>
      </c>
      <c r="F166" t="s">
        <v>93</v>
      </c>
      <c r="G166" t="s">
        <v>96</v>
      </c>
      <c r="H166" t="s">
        <v>7</v>
      </c>
      <c r="K166" t="s">
        <v>44</v>
      </c>
      <c r="L166" t="s">
        <v>11</v>
      </c>
      <c r="M166" s="2">
        <v>41.86</v>
      </c>
      <c r="N166" s="2">
        <v>88</v>
      </c>
      <c r="O166" s="2">
        <f>BaseDeDatos!$M166*BaseDeDatos!$N166</f>
        <v>3683.68</v>
      </c>
    </row>
    <row r="167" spans="2:15" x14ac:dyDescent="0.2">
      <c r="B167">
        <v>165</v>
      </c>
      <c r="C167" s="1">
        <v>43859</v>
      </c>
      <c r="D167">
        <v>8126696083</v>
      </c>
      <c r="E167" t="s">
        <v>51</v>
      </c>
      <c r="F167" t="s">
        <v>90</v>
      </c>
      <c r="G167" t="s">
        <v>98</v>
      </c>
      <c r="H167" t="s">
        <v>24</v>
      </c>
      <c r="K167" t="s">
        <v>44</v>
      </c>
      <c r="L167" t="s">
        <v>11</v>
      </c>
      <c r="M167" s="2">
        <v>41.86</v>
      </c>
      <c r="N167" s="2">
        <v>81</v>
      </c>
      <c r="O167" s="2">
        <f>BaseDeDatos!$M167*BaseDeDatos!$N167</f>
        <v>3390.66</v>
      </c>
    </row>
    <row r="168" spans="2:15" x14ac:dyDescent="0.2">
      <c r="B168">
        <v>166</v>
      </c>
      <c r="C168" s="1">
        <v>44160</v>
      </c>
      <c r="D168">
        <v>2706456269</v>
      </c>
      <c r="E168" t="s">
        <v>40</v>
      </c>
      <c r="F168" t="s">
        <v>97</v>
      </c>
      <c r="G168" t="s">
        <v>88</v>
      </c>
      <c r="H168" t="s">
        <v>41</v>
      </c>
      <c r="I168" t="s">
        <v>25</v>
      </c>
      <c r="J168" t="s">
        <v>17</v>
      </c>
      <c r="K168" t="s">
        <v>34</v>
      </c>
      <c r="L168" t="s">
        <v>35</v>
      </c>
      <c r="M168" s="2">
        <v>135.1</v>
      </c>
      <c r="N168" s="2">
        <v>33</v>
      </c>
      <c r="O168" s="2">
        <f>BaseDeDatos!$M168*BaseDeDatos!$N168</f>
        <v>4458.3</v>
      </c>
    </row>
    <row r="169" spans="2:15" x14ac:dyDescent="0.2">
      <c r="B169">
        <v>167</v>
      </c>
      <c r="C169" s="1">
        <v>44167</v>
      </c>
      <c r="D169">
        <v>6159315697</v>
      </c>
      <c r="E169" t="s">
        <v>40</v>
      </c>
      <c r="F169" t="s">
        <v>97</v>
      </c>
      <c r="G169" t="s">
        <v>88</v>
      </c>
      <c r="H169" t="s">
        <v>41</v>
      </c>
      <c r="I169" t="s">
        <v>25</v>
      </c>
      <c r="J169" t="s">
        <v>17</v>
      </c>
      <c r="K169" t="s">
        <v>52</v>
      </c>
      <c r="L169" t="s">
        <v>53</v>
      </c>
      <c r="M169" s="2">
        <v>257.59999999999997</v>
      </c>
      <c r="N169" s="2">
        <v>47</v>
      </c>
      <c r="O169" s="2">
        <f>BaseDeDatos!$M169*BaseDeDatos!$N169</f>
        <v>12107.199999999999</v>
      </c>
    </row>
    <row r="170" spans="2:15" x14ac:dyDescent="0.2">
      <c r="B170">
        <v>168</v>
      </c>
      <c r="C170" s="1">
        <v>44026</v>
      </c>
      <c r="D170">
        <v>2749029538</v>
      </c>
      <c r="E170" t="s">
        <v>54</v>
      </c>
      <c r="F170" t="s">
        <v>89</v>
      </c>
      <c r="G170" t="s">
        <v>84</v>
      </c>
      <c r="H170" t="s">
        <v>55</v>
      </c>
      <c r="I170" t="s">
        <v>16</v>
      </c>
      <c r="J170" t="s">
        <v>9</v>
      </c>
      <c r="K170" t="s">
        <v>56</v>
      </c>
      <c r="L170" t="s">
        <v>57</v>
      </c>
      <c r="M170" s="2">
        <v>273</v>
      </c>
      <c r="N170" s="2">
        <v>61</v>
      </c>
      <c r="O170" s="2">
        <f>BaseDeDatos!$M170*BaseDeDatos!$N170</f>
        <v>16653</v>
      </c>
    </row>
    <row r="171" spans="2:15" x14ac:dyDescent="0.2">
      <c r="B171">
        <v>169</v>
      </c>
      <c r="C171" s="1">
        <v>43998</v>
      </c>
      <c r="D171">
        <v>9017454158</v>
      </c>
      <c r="E171" t="s">
        <v>54</v>
      </c>
      <c r="F171" t="s">
        <v>89</v>
      </c>
      <c r="G171" t="s">
        <v>84</v>
      </c>
      <c r="H171" t="s">
        <v>55</v>
      </c>
      <c r="I171" t="s">
        <v>16</v>
      </c>
      <c r="J171" t="s">
        <v>9</v>
      </c>
      <c r="K171" t="s">
        <v>58</v>
      </c>
      <c r="L171" t="s">
        <v>59</v>
      </c>
      <c r="M171" s="2">
        <v>487.19999999999993</v>
      </c>
      <c r="N171" s="2">
        <v>27</v>
      </c>
      <c r="O171" s="2">
        <f>BaseDeDatos!$M171*BaseDeDatos!$N171</f>
        <v>13154.399999999998</v>
      </c>
    </row>
    <row r="172" spans="2:15" x14ac:dyDescent="0.2">
      <c r="B172">
        <v>170</v>
      </c>
      <c r="C172" s="1">
        <v>43893</v>
      </c>
      <c r="D172">
        <v>445300235</v>
      </c>
      <c r="E172" t="s">
        <v>36</v>
      </c>
      <c r="F172" t="s">
        <v>92</v>
      </c>
      <c r="G172" t="s">
        <v>99</v>
      </c>
      <c r="H172" t="s">
        <v>37</v>
      </c>
      <c r="I172" t="s">
        <v>8</v>
      </c>
      <c r="J172" t="s">
        <v>17</v>
      </c>
      <c r="K172" t="s">
        <v>10</v>
      </c>
      <c r="L172" t="s">
        <v>11</v>
      </c>
      <c r="M172" s="2">
        <v>196</v>
      </c>
      <c r="N172" s="2">
        <v>84</v>
      </c>
      <c r="O172" s="2">
        <f>BaseDeDatos!$M172*BaseDeDatos!$N172</f>
        <v>16464</v>
      </c>
    </row>
    <row r="173" spans="2:15" x14ac:dyDescent="0.2">
      <c r="B173">
        <v>171</v>
      </c>
      <c r="C173" s="1">
        <v>43844</v>
      </c>
      <c r="D173">
        <v>3498781571</v>
      </c>
      <c r="E173" t="s">
        <v>23</v>
      </c>
      <c r="F173" t="s">
        <v>86</v>
      </c>
      <c r="G173" t="s">
        <v>82</v>
      </c>
      <c r="H173" t="s">
        <v>24</v>
      </c>
      <c r="I173" t="s">
        <v>8</v>
      </c>
      <c r="J173" t="s">
        <v>9</v>
      </c>
      <c r="K173" t="s">
        <v>38</v>
      </c>
      <c r="L173" t="s">
        <v>39</v>
      </c>
      <c r="M173" s="2">
        <v>560</v>
      </c>
      <c r="N173" s="2">
        <v>91</v>
      </c>
      <c r="O173" s="2">
        <f>BaseDeDatos!$M173*BaseDeDatos!$N173</f>
        <v>50960</v>
      </c>
    </row>
    <row r="174" spans="2:15" x14ac:dyDescent="0.2">
      <c r="B174">
        <v>172</v>
      </c>
      <c r="C174" s="1">
        <v>44008</v>
      </c>
      <c r="D174">
        <v>376477229</v>
      </c>
      <c r="E174" t="s">
        <v>23</v>
      </c>
      <c r="F174" t="s">
        <v>86</v>
      </c>
      <c r="G174" t="s">
        <v>82</v>
      </c>
      <c r="H174" t="s">
        <v>24</v>
      </c>
      <c r="I174" t="s">
        <v>8</v>
      </c>
      <c r="J174" t="s">
        <v>9</v>
      </c>
      <c r="K174" t="s">
        <v>26</v>
      </c>
      <c r="L174" t="s">
        <v>27</v>
      </c>
      <c r="M174" s="2">
        <v>128.79999999999998</v>
      </c>
      <c r="N174" s="2">
        <v>36</v>
      </c>
      <c r="O174" s="2">
        <f>BaseDeDatos!$M174*BaseDeDatos!$N174</f>
        <v>4636.7999999999993</v>
      </c>
    </row>
    <row r="175" spans="2:15" x14ac:dyDescent="0.2">
      <c r="B175">
        <v>173</v>
      </c>
      <c r="C175" s="1">
        <v>44119</v>
      </c>
      <c r="D175">
        <v>1790721708</v>
      </c>
      <c r="E175" t="s">
        <v>62</v>
      </c>
      <c r="F175" t="s">
        <v>91</v>
      </c>
      <c r="G175" t="s">
        <v>91</v>
      </c>
      <c r="H175" t="s">
        <v>43</v>
      </c>
      <c r="I175" t="s">
        <v>16</v>
      </c>
      <c r="J175" t="s">
        <v>33</v>
      </c>
      <c r="K175" t="s">
        <v>67</v>
      </c>
      <c r="L175" t="s">
        <v>27</v>
      </c>
      <c r="M175" s="2">
        <v>140</v>
      </c>
      <c r="N175" s="2">
        <v>34</v>
      </c>
      <c r="O175" s="2">
        <f>BaseDeDatos!$M175*BaseDeDatos!$N175</f>
        <v>4760</v>
      </c>
    </row>
    <row r="176" spans="2:15" x14ac:dyDescent="0.2">
      <c r="B176">
        <v>174</v>
      </c>
      <c r="C176" s="1">
        <v>43831</v>
      </c>
      <c r="D176">
        <v>434033868</v>
      </c>
      <c r="E176" t="s">
        <v>63</v>
      </c>
      <c r="F176" t="s">
        <v>85</v>
      </c>
      <c r="G176" t="s">
        <v>83</v>
      </c>
      <c r="H176" t="s">
        <v>41</v>
      </c>
      <c r="I176" t="s">
        <v>25</v>
      </c>
      <c r="J176" t="s">
        <v>17</v>
      </c>
      <c r="K176" t="s">
        <v>68</v>
      </c>
      <c r="L176" t="s">
        <v>69</v>
      </c>
      <c r="M176" s="2">
        <v>298.90000000000003</v>
      </c>
      <c r="N176" s="2">
        <v>81</v>
      </c>
      <c r="O176" s="2">
        <f>BaseDeDatos!$M176*BaseDeDatos!$N176</f>
        <v>24210.9</v>
      </c>
    </row>
    <row r="177" spans="2:15" x14ac:dyDescent="0.2">
      <c r="B177">
        <v>175</v>
      </c>
      <c r="C177" s="1">
        <v>44054</v>
      </c>
      <c r="D177">
        <v>3247684317</v>
      </c>
      <c r="E177" t="s">
        <v>63</v>
      </c>
      <c r="F177" t="s">
        <v>85</v>
      </c>
      <c r="G177" t="s">
        <v>83</v>
      </c>
      <c r="H177" t="s">
        <v>41</v>
      </c>
      <c r="I177" t="s">
        <v>25</v>
      </c>
      <c r="J177" t="s">
        <v>17</v>
      </c>
      <c r="K177" t="s">
        <v>34</v>
      </c>
      <c r="L177" t="s">
        <v>35</v>
      </c>
      <c r="M177" s="2">
        <v>135.1</v>
      </c>
      <c r="N177" s="2">
        <v>25</v>
      </c>
      <c r="O177" s="2">
        <f>BaseDeDatos!$M177*BaseDeDatos!$N177</f>
        <v>3377.5</v>
      </c>
    </row>
    <row r="178" spans="2:15" x14ac:dyDescent="0.2">
      <c r="B178">
        <v>176</v>
      </c>
      <c r="C178" s="1">
        <v>43933</v>
      </c>
      <c r="D178">
        <v>6492121203</v>
      </c>
      <c r="E178" t="s">
        <v>63</v>
      </c>
      <c r="F178" t="s">
        <v>85</v>
      </c>
      <c r="G178" t="s">
        <v>83</v>
      </c>
      <c r="H178" t="s">
        <v>41</v>
      </c>
      <c r="I178" t="s">
        <v>25</v>
      </c>
      <c r="J178" t="s">
        <v>17</v>
      </c>
      <c r="K178" t="s">
        <v>52</v>
      </c>
      <c r="L178" t="s">
        <v>53</v>
      </c>
      <c r="M178" s="2">
        <v>257.59999999999997</v>
      </c>
      <c r="N178" s="2">
        <v>12</v>
      </c>
      <c r="O178" s="2">
        <f>BaseDeDatos!$M178*BaseDeDatos!$N178</f>
        <v>3091.2</v>
      </c>
    </row>
    <row r="179" spans="2:15" x14ac:dyDescent="0.2">
      <c r="B179">
        <v>177</v>
      </c>
      <c r="C179" s="1">
        <v>43859</v>
      </c>
      <c r="D179">
        <v>1661667624</v>
      </c>
      <c r="E179" t="s">
        <v>28</v>
      </c>
      <c r="F179" t="s">
        <v>89</v>
      </c>
      <c r="G179" t="s">
        <v>84</v>
      </c>
      <c r="H179" t="s">
        <v>29</v>
      </c>
      <c r="I179" t="s">
        <v>8</v>
      </c>
      <c r="J179" t="s">
        <v>9</v>
      </c>
      <c r="K179" t="s">
        <v>10</v>
      </c>
      <c r="L179" t="s">
        <v>11</v>
      </c>
      <c r="M179" s="2">
        <v>196</v>
      </c>
      <c r="N179" s="2">
        <v>23</v>
      </c>
      <c r="O179" s="2">
        <f>BaseDeDatos!$M179*BaseDeDatos!$N179</f>
        <v>4508</v>
      </c>
    </row>
    <row r="180" spans="2:15" x14ac:dyDescent="0.2">
      <c r="B180">
        <v>178</v>
      </c>
      <c r="C180" s="1">
        <v>44188</v>
      </c>
      <c r="D180">
        <v>1127190015</v>
      </c>
      <c r="E180" t="s">
        <v>36</v>
      </c>
      <c r="F180" t="s">
        <v>92</v>
      </c>
      <c r="G180" t="s">
        <v>99</v>
      </c>
      <c r="H180" t="s">
        <v>37</v>
      </c>
      <c r="I180" t="s">
        <v>25</v>
      </c>
      <c r="J180" t="s">
        <v>9</v>
      </c>
      <c r="K180" t="s">
        <v>30</v>
      </c>
      <c r="L180" t="s">
        <v>31</v>
      </c>
      <c r="M180" s="2">
        <v>178.5</v>
      </c>
      <c r="N180" s="2">
        <v>76</v>
      </c>
      <c r="O180" s="2">
        <f>BaseDeDatos!$M180*BaseDeDatos!$N180</f>
        <v>13566</v>
      </c>
    </row>
    <row r="181" spans="2:15" x14ac:dyDescent="0.2">
      <c r="B181">
        <v>179</v>
      </c>
      <c r="C181" s="1">
        <v>43937</v>
      </c>
      <c r="D181">
        <v>7862399002</v>
      </c>
      <c r="E181" t="s">
        <v>14</v>
      </c>
      <c r="F181" t="s">
        <v>81</v>
      </c>
      <c r="G181" t="s">
        <v>94</v>
      </c>
      <c r="H181" t="s">
        <v>15</v>
      </c>
      <c r="I181" t="s">
        <v>16</v>
      </c>
      <c r="J181" t="s">
        <v>17</v>
      </c>
      <c r="K181" t="s">
        <v>70</v>
      </c>
      <c r="L181" t="s">
        <v>47</v>
      </c>
      <c r="M181" s="2">
        <v>1134</v>
      </c>
      <c r="N181" s="2">
        <v>55</v>
      </c>
      <c r="O181" s="2">
        <f>BaseDeDatos!$M181*BaseDeDatos!$N181</f>
        <v>62370</v>
      </c>
    </row>
    <row r="182" spans="2:15" x14ac:dyDescent="0.2">
      <c r="B182">
        <v>180</v>
      </c>
      <c r="C182" s="1">
        <v>44083</v>
      </c>
      <c r="D182">
        <v>9568142105</v>
      </c>
      <c r="E182" t="s">
        <v>14</v>
      </c>
      <c r="F182" t="s">
        <v>81</v>
      </c>
      <c r="G182" t="s">
        <v>94</v>
      </c>
      <c r="H182" t="s">
        <v>15</v>
      </c>
      <c r="I182" t="s">
        <v>16</v>
      </c>
      <c r="J182" t="s">
        <v>17</v>
      </c>
      <c r="K182" t="s">
        <v>71</v>
      </c>
      <c r="L182" t="s">
        <v>72</v>
      </c>
      <c r="M182" s="2">
        <v>98</v>
      </c>
      <c r="N182" s="2">
        <v>19</v>
      </c>
      <c r="O182" s="2">
        <f>BaseDeDatos!$M182*BaseDeDatos!$N182</f>
        <v>1862</v>
      </c>
    </row>
    <row r="183" spans="2:15" x14ac:dyDescent="0.2">
      <c r="B183">
        <v>181</v>
      </c>
      <c r="C183" s="1">
        <v>43864</v>
      </c>
      <c r="D183">
        <v>1181634254</v>
      </c>
      <c r="E183" t="s">
        <v>23</v>
      </c>
      <c r="F183" t="s">
        <v>86</v>
      </c>
      <c r="G183" t="s">
        <v>82</v>
      </c>
      <c r="H183" t="s">
        <v>24</v>
      </c>
      <c r="I183" t="s">
        <v>25</v>
      </c>
      <c r="J183" t="s">
        <v>17</v>
      </c>
      <c r="K183" t="s">
        <v>58</v>
      </c>
      <c r="L183" t="s">
        <v>59</v>
      </c>
      <c r="M183" s="2">
        <v>487.19999999999993</v>
      </c>
      <c r="N183" s="2">
        <v>27</v>
      </c>
      <c r="O183" s="2">
        <f>BaseDeDatos!$M183*BaseDeDatos!$N183</f>
        <v>13154.399999999998</v>
      </c>
    </row>
    <row r="184" spans="2:15" x14ac:dyDescent="0.2">
      <c r="B184">
        <v>182</v>
      </c>
      <c r="C184" s="1">
        <v>44052</v>
      </c>
      <c r="D184">
        <v>5404968765</v>
      </c>
      <c r="E184" t="s">
        <v>32</v>
      </c>
      <c r="F184" t="s">
        <v>93</v>
      </c>
      <c r="G184" t="s">
        <v>96</v>
      </c>
      <c r="H184" t="s">
        <v>7</v>
      </c>
      <c r="I184" t="s">
        <v>8</v>
      </c>
      <c r="J184" t="s">
        <v>33</v>
      </c>
      <c r="K184" t="s">
        <v>60</v>
      </c>
      <c r="L184" t="s">
        <v>49</v>
      </c>
      <c r="M184" s="2">
        <v>140</v>
      </c>
      <c r="N184" s="2">
        <v>99</v>
      </c>
      <c r="O184" s="2">
        <f>BaseDeDatos!$M184*BaseDeDatos!$N184</f>
        <v>13860</v>
      </c>
    </row>
    <row r="185" spans="2:15" x14ac:dyDescent="0.2">
      <c r="B185">
        <v>183</v>
      </c>
      <c r="C185" s="1">
        <v>43959</v>
      </c>
      <c r="D185">
        <v>2431996009</v>
      </c>
      <c r="E185" t="s">
        <v>32</v>
      </c>
      <c r="F185" t="s">
        <v>93</v>
      </c>
      <c r="G185" t="s">
        <v>96</v>
      </c>
      <c r="H185" t="s">
        <v>7</v>
      </c>
      <c r="I185" t="s">
        <v>8</v>
      </c>
      <c r="J185" t="s">
        <v>33</v>
      </c>
      <c r="K185" t="s">
        <v>38</v>
      </c>
      <c r="L185" t="s">
        <v>39</v>
      </c>
      <c r="M185" s="2">
        <v>560</v>
      </c>
      <c r="N185" s="2">
        <v>10</v>
      </c>
      <c r="O185" s="2">
        <f>BaseDeDatos!$M185*BaseDeDatos!$N185</f>
        <v>5600</v>
      </c>
    </row>
    <row r="186" spans="2:15" x14ac:dyDescent="0.2">
      <c r="B186">
        <v>184</v>
      </c>
      <c r="C186" s="1">
        <v>44101</v>
      </c>
      <c r="D186">
        <v>6373385557</v>
      </c>
      <c r="E186" t="s">
        <v>42</v>
      </c>
      <c r="F186" t="s">
        <v>91</v>
      </c>
      <c r="G186" t="s">
        <v>91</v>
      </c>
      <c r="H186" t="s">
        <v>43</v>
      </c>
      <c r="I186" t="s">
        <v>8</v>
      </c>
      <c r="J186" t="s">
        <v>17</v>
      </c>
      <c r="K186" t="s">
        <v>61</v>
      </c>
      <c r="L186" t="s">
        <v>13</v>
      </c>
      <c r="M186" s="2">
        <v>140</v>
      </c>
      <c r="N186" s="2">
        <v>80</v>
      </c>
      <c r="O186" s="2">
        <f>BaseDeDatos!$M186*BaseDeDatos!$N186</f>
        <v>11200</v>
      </c>
    </row>
    <row r="187" spans="2:15" x14ac:dyDescent="0.2">
      <c r="B187">
        <v>185</v>
      </c>
      <c r="C187" s="1">
        <v>44069</v>
      </c>
      <c r="D187">
        <v>5411926783</v>
      </c>
      <c r="E187" t="s">
        <v>42</v>
      </c>
      <c r="F187" t="s">
        <v>91</v>
      </c>
      <c r="G187" t="s">
        <v>91</v>
      </c>
      <c r="H187" t="s">
        <v>43</v>
      </c>
      <c r="I187" t="s">
        <v>16</v>
      </c>
      <c r="K187" t="s">
        <v>12</v>
      </c>
      <c r="L187" t="s">
        <v>13</v>
      </c>
      <c r="M187" s="2">
        <v>49</v>
      </c>
      <c r="N187" s="2">
        <v>27</v>
      </c>
      <c r="O187" s="2">
        <f>BaseDeDatos!$M187*BaseDeDatos!$N187</f>
        <v>1323</v>
      </c>
    </row>
    <row r="188" spans="2:15" x14ac:dyDescent="0.2">
      <c r="B188">
        <v>186</v>
      </c>
      <c r="C188" s="1">
        <v>44118</v>
      </c>
      <c r="D188">
        <v>8397590471</v>
      </c>
      <c r="E188" t="s">
        <v>50</v>
      </c>
      <c r="F188" t="s">
        <v>85</v>
      </c>
      <c r="G188" t="s">
        <v>83</v>
      </c>
      <c r="H188" t="s">
        <v>41</v>
      </c>
      <c r="I188" t="s">
        <v>25</v>
      </c>
      <c r="K188" t="s">
        <v>38</v>
      </c>
      <c r="L188" t="s">
        <v>39</v>
      </c>
      <c r="M188" s="2">
        <v>560</v>
      </c>
      <c r="N188" s="2">
        <v>97</v>
      </c>
      <c r="O188" s="2">
        <f>BaseDeDatos!$M188*BaseDeDatos!$N188</f>
        <v>54320</v>
      </c>
    </row>
    <row r="189" spans="2:15" x14ac:dyDescent="0.2">
      <c r="B189">
        <v>187</v>
      </c>
      <c r="C189" s="1">
        <v>44038</v>
      </c>
      <c r="D189">
        <v>5905399576</v>
      </c>
      <c r="E189" t="s">
        <v>51</v>
      </c>
      <c r="F189" t="s">
        <v>90</v>
      </c>
      <c r="G189" t="s">
        <v>98</v>
      </c>
      <c r="H189" t="s">
        <v>24</v>
      </c>
      <c r="I189" t="s">
        <v>25</v>
      </c>
      <c r="K189" t="s">
        <v>52</v>
      </c>
      <c r="L189" t="s">
        <v>53</v>
      </c>
      <c r="M189" s="2">
        <v>257.59999999999997</v>
      </c>
      <c r="N189" s="2">
        <v>42</v>
      </c>
      <c r="O189" s="2">
        <f>BaseDeDatos!$M189*BaseDeDatos!$N189</f>
        <v>10819.199999999999</v>
      </c>
    </row>
    <row r="190" spans="2:15" x14ac:dyDescent="0.2">
      <c r="B190">
        <v>188</v>
      </c>
      <c r="C190" s="1">
        <v>43947</v>
      </c>
      <c r="D190">
        <v>168682758</v>
      </c>
      <c r="E190" t="s">
        <v>40</v>
      </c>
      <c r="F190" t="s">
        <v>97</v>
      </c>
      <c r="G190" t="s">
        <v>88</v>
      </c>
      <c r="H190" t="s">
        <v>41</v>
      </c>
      <c r="I190" t="s">
        <v>25</v>
      </c>
      <c r="J190" t="s">
        <v>17</v>
      </c>
      <c r="K190" t="s">
        <v>22</v>
      </c>
      <c r="L190" t="s">
        <v>11</v>
      </c>
      <c r="M190" s="2">
        <v>644</v>
      </c>
      <c r="N190" s="2">
        <v>24</v>
      </c>
      <c r="O190" s="2">
        <f>BaseDeDatos!$M190*BaseDeDatos!$N190</f>
        <v>15456</v>
      </c>
    </row>
    <row r="191" spans="2:15" x14ac:dyDescent="0.2">
      <c r="B191">
        <v>189</v>
      </c>
      <c r="C191" s="1">
        <v>44162</v>
      </c>
      <c r="D191">
        <v>4992553897</v>
      </c>
      <c r="E191" t="s">
        <v>54</v>
      </c>
      <c r="F191" t="s">
        <v>89</v>
      </c>
      <c r="G191" t="s">
        <v>84</v>
      </c>
      <c r="H191" t="s">
        <v>55</v>
      </c>
      <c r="I191" t="s">
        <v>16</v>
      </c>
      <c r="J191" t="s">
        <v>9</v>
      </c>
      <c r="K191" t="s">
        <v>34</v>
      </c>
      <c r="L191" t="s">
        <v>35</v>
      </c>
      <c r="M191" s="2">
        <v>135.1</v>
      </c>
      <c r="N191" s="2">
        <v>90</v>
      </c>
      <c r="O191" s="2">
        <f>BaseDeDatos!$M191*BaseDeDatos!$N191</f>
        <v>12159</v>
      </c>
    </row>
    <row r="192" spans="2:15" x14ac:dyDescent="0.2">
      <c r="B192">
        <v>190</v>
      </c>
      <c r="C192" s="1">
        <v>44160</v>
      </c>
      <c r="D192">
        <v>9609810399</v>
      </c>
      <c r="E192" t="s">
        <v>36</v>
      </c>
      <c r="F192" t="s">
        <v>92</v>
      </c>
      <c r="G192" t="s">
        <v>99</v>
      </c>
      <c r="H192" t="s">
        <v>37</v>
      </c>
      <c r="I192" t="s">
        <v>8</v>
      </c>
      <c r="J192" t="s">
        <v>17</v>
      </c>
      <c r="K192" t="s">
        <v>30</v>
      </c>
      <c r="L192" t="s">
        <v>31</v>
      </c>
      <c r="M192" s="2">
        <v>178.5</v>
      </c>
      <c r="N192" s="2">
        <v>28</v>
      </c>
      <c r="O192" s="2">
        <f>BaseDeDatos!$M192*BaseDeDatos!$N192</f>
        <v>4998</v>
      </c>
    </row>
    <row r="193" spans="2:15" x14ac:dyDescent="0.2">
      <c r="B193">
        <v>191</v>
      </c>
      <c r="C193" s="1">
        <v>44045</v>
      </c>
      <c r="D193">
        <v>1537469039</v>
      </c>
      <c r="E193" t="s">
        <v>40</v>
      </c>
      <c r="F193" t="s">
        <v>97</v>
      </c>
      <c r="G193" t="s">
        <v>88</v>
      </c>
      <c r="H193" t="s">
        <v>41</v>
      </c>
      <c r="I193" t="s">
        <v>25</v>
      </c>
      <c r="J193" t="s">
        <v>9</v>
      </c>
      <c r="K193" t="s">
        <v>22</v>
      </c>
      <c r="L193" t="s">
        <v>11</v>
      </c>
      <c r="M193" s="2">
        <v>644</v>
      </c>
      <c r="N193" s="2">
        <v>28</v>
      </c>
      <c r="O193" s="2">
        <f>BaseDeDatos!$M193*BaseDeDatos!$N193</f>
        <v>18032</v>
      </c>
    </row>
    <row r="194" spans="2:15" x14ac:dyDescent="0.2">
      <c r="B194">
        <v>192</v>
      </c>
      <c r="C194" s="1">
        <v>44049</v>
      </c>
      <c r="D194">
        <v>2018401595</v>
      </c>
      <c r="E194" t="s">
        <v>23</v>
      </c>
      <c r="F194" t="s">
        <v>86</v>
      </c>
      <c r="G194" t="s">
        <v>82</v>
      </c>
      <c r="H194" t="s">
        <v>24</v>
      </c>
      <c r="I194" t="s">
        <v>25</v>
      </c>
      <c r="J194" t="s">
        <v>9</v>
      </c>
      <c r="K194" t="s">
        <v>30</v>
      </c>
      <c r="L194" t="s">
        <v>31</v>
      </c>
      <c r="M194" s="2">
        <v>178.5</v>
      </c>
      <c r="N194" s="2">
        <v>57</v>
      </c>
      <c r="O194" s="2">
        <f>BaseDeDatos!$M194*BaseDeDatos!$N194</f>
        <v>10174.5</v>
      </c>
    </row>
    <row r="195" spans="2:15" x14ac:dyDescent="0.2">
      <c r="B195">
        <v>193</v>
      </c>
      <c r="C195" s="1">
        <v>43961</v>
      </c>
      <c r="D195">
        <v>1129934476</v>
      </c>
      <c r="E195" t="s">
        <v>42</v>
      </c>
      <c r="F195" t="s">
        <v>91</v>
      </c>
      <c r="G195" t="s">
        <v>91</v>
      </c>
      <c r="H195" t="s">
        <v>43</v>
      </c>
      <c r="I195" t="s">
        <v>8</v>
      </c>
      <c r="J195" t="s">
        <v>17</v>
      </c>
      <c r="K195" t="s">
        <v>44</v>
      </c>
      <c r="L195" t="s">
        <v>11</v>
      </c>
      <c r="M195" s="2">
        <v>41.86</v>
      </c>
      <c r="N195" s="2">
        <v>23</v>
      </c>
      <c r="O195" s="2">
        <f>BaseDeDatos!$M195*BaseDeDatos!$N195</f>
        <v>962.78</v>
      </c>
    </row>
    <row r="196" spans="2:15" x14ac:dyDescent="0.2">
      <c r="B196">
        <v>194</v>
      </c>
      <c r="C196" s="1">
        <v>43929</v>
      </c>
      <c r="D196">
        <v>878400496</v>
      </c>
      <c r="E196" t="s">
        <v>45</v>
      </c>
      <c r="F196" t="s">
        <v>87</v>
      </c>
      <c r="G196" t="s">
        <v>87</v>
      </c>
      <c r="H196" t="s">
        <v>24</v>
      </c>
      <c r="K196" t="s">
        <v>22</v>
      </c>
      <c r="L196" t="s">
        <v>11</v>
      </c>
      <c r="M196" s="2">
        <v>644</v>
      </c>
      <c r="N196" s="2">
        <v>86</v>
      </c>
      <c r="O196" s="2">
        <f>BaseDeDatos!$M196*BaseDeDatos!$N196</f>
        <v>55384</v>
      </c>
    </row>
    <row r="197" spans="2:15" x14ac:dyDescent="0.2">
      <c r="B197">
        <v>195</v>
      </c>
      <c r="C197" s="1">
        <v>44043</v>
      </c>
      <c r="D197">
        <v>6271764467</v>
      </c>
      <c r="E197" t="s">
        <v>42</v>
      </c>
      <c r="F197" t="s">
        <v>91</v>
      </c>
      <c r="G197" t="s">
        <v>91</v>
      </c>
      <c r="H197" t="s">
        <v>43</v>
      </c>
      <c r="I197" t="s">
        <v>16</v>
      </c>
      <c r="K197" t="s">
        <v>46</v>
      </c>
      <c r="L197" t="s">
        <v>47</v>
      </c>
      <c r="M197" s="2">
        <v>350</v>
      </c>
      <c r="N197" s="2">
        <v>47</v>
      </c>
      <c r="O197" s="2">
        <f>BaseDeDatos!$M197*BaseDeDatos!$N197</f>
        <v>16450</v>
      </c>
    </row>
    <row r="198" spans="2:15" x14ac:dyDescent="0.2">
      <c r="B198">
        <v>196</v>
      </c>
      <c r="C198" s="1">
        <v>43853</v>
      </c>
      <c r="D198">
        <v>5954546839</v>
      </c>
      <c r="E198" t="s">
        <v>42</v>
      </c>
      <c r="F198" t="s">
        <v>91</v>
      </c>
      <c r="G198" t="s">
        <v>91</v>
      </c>
      <c r="H198" t="s">
        <v>43</v>
      </c>
      <c r="I198" t="s">
        <v>16</v>
      </c>
      <c r="K198" t="s">
        <v>48</v>
      </c>
      <c r="L198" t="s">
        <v>49</v>
      </c>
      <c r="M198" s="2">
        <v>308</v>
      </c>
      <c r="N198" s="2">
        <v>97</v>
      </c>
      <c r="O198" s="2">
        <f>BaseDeDatos!$M198*BaseDeDatos!$N198</f>
        <v>29876</v>
      </c>
    </row>
    <row r="199" spans="2:15" x14ac:dyDescent="0.2">
      <c r="B199">
        <v>197</v>
      </c>
      <c r="C199" s="1">
        <v>43905</v>
      </c>
      <c r="D199">
        <v>1007419194</v>
      </c>
      <c r="E199" t="s">
        <v>42</v>
      </c>
      <c r="F199" t="s">
        <v>91</v>
      </c>
      <c r="G199" t="s">
        <v>91</v>
      </c>
      <c r="H199" t="s">
        <v>43</v>
      </c>
      <c r="I199" t="s">
        <v>16</v>
      </c>
      <c r="K199" t="s">
        <v>26</v>
      </c>
      <c r="L199" t="s">
        <v>27</v>
      </c>
      <c r="M199" s="2">
        <v>128.79999999999998</v>
      </c>
      <c r="N199" s="2">
        <v>96</v>
      </c>
      <c r="O199" s="2">
        <f>BaseDeDatos!$M199*BaseDeDatos!$N199</f>
        <v>12364.8</v>
      </c>
    </row>
    <row r="200" spans="2:15" x14ac:dyDescent="0.2">
      <c r="B200">
        <v>198</v>
      </c>
      <c r="C200" s="1">
        <v>43891</v>
      </c>
      <c r="D200">
        <v>2749506386</v>
      </c>
      <c r="E200" t="s">
        <v>50</v>
      </c>
      <c r="F200" t="s">
        <v>85</v>
      </c>
      <c r="G200" t="s">
        <v>83</v>
      </c>
      <c r="H200" t="s">
        <v>41</v>
      </c>
      <c r="I200" t="s">
        <v>25</v>
      </c>
      <c r="K200" t="s">
        <v>12</v>
      </c>
      <c r="L200" t="s">
        <v>13</v>
      </c>
      <c r="M200" s="2">
        <v>49</v>
      </c>
      <c r="N200" s="2">
        <v>31</v>
      </c>
      <c r="O200" s="2">
        <f>BaseDeDatos!$M200*BaseDeDatos!$N200</f>
        <v>1519</v>
      </c>
    </row>
    <row r="201" spans="2:15" x14ac:dyDescent="0.2">
      <c r="B201">
        <v>199</v>
      </c>
      <c r="C201" s="1">
        <v>43997</v>
      </c>
      <c r="D201">
        <v>3279160134</v>
      </c>
      <c r="E201" t="s">
        <v>50</v>
      </c>
      <c r="F201" t="s">
        <v>85</v>
      </c>
      <c r="G201" t="s">
        <v>83</v>
      </c>
      <c r="H201" t="s">
        <v>41</v>
      </c>
      <c r="I201" t="s">
        <v>25</v>
      </c>
      <c r="K201" t="s">
        <v>44</v>
      </c>
      <c r="L201" t="s">
        <v>11</v>
      </c>
      <c r="M201" s="2">
        <v>41.86</v>
      </c>
      <c r="N201" s="2">
        <v>52</v>
      </c>
      <c r="O201" s="2">
        <f>BaseDeDatos!$M201*BaseDeDatos!$N201</f>
        <v>2176.7199999999998</v>
      </c>
    </row>
    <row r="202" spans="2:15" x14ac:dyDescent="0.2">
      <c r="B202">
        <v>200</v>
      </c>
      <c r="C202" s="1">
        <v>43994</v>
      </c>
      <c r="D202">
        <v>6789089883</v>
      </c>
      <c r="E202" t="s">
        <v>51</v>
      </c>
      <c r="F202" t="s">
        <v>90</v>
      </c>
      <c r="G202" t="s">
        <v>98</v>
      </c>
      <c r="H202" t="s">
        <v>24</v>
      </c>
      <c r="K202" t="s">
        <v>21</v>
      </c>
      <c r="L202" t="s">
        <v>11</v>
      </c>
      <c r="M202" s="2">
        <v>252</v>
      </c>
      <c r="N202" s="2">
        <v>91</v>
      </c>
      <c r="O202" s="2">
        <f>BaseDeDatos!$M202*BaseDeDatos!$N202</f>
        <v>22932</v>
      </c>
    </row>
    <row r="203" spans="2:15" x14ac:dyDescent="0.2">
      <c r="B203">
        <v>201</v>
      </c>
      <c r="C203" s="1">
        <v>44004</v>
      </c>
      <c r="D203">
        <v>7775981065</v>
      </c>
      <c r="E203" t="s">
        <v>51</v>
      </c>
      <c r="F203" t="s">
        <v>90</v>
      </c>
      <c r="G203" t="s">
        <v>98</v>
      </c>
      <c r="H203" t="s">
        <v>24</v>
      </c>
      <c r="K203" t="s">
        <v>22</v>
      </c>
      <c r="L203" t="s">
        <v>11</v>
      </c>
      <c r="M203" s="2">
        <v>644</v>
      </c>
      <c r="N203" s="2">
        <v>14</v>
      </c>
      <c r="O203" s="2">
        <f>BaseDeDatos!$M203*BaseDeDatos!$N203</f>
        <v>9016</v>
      </c>
    </row>
    <row r="204" spans="2:15" x14ac:dyDescent="0.2">
      <c r="B204">
        <v>202</v>
      </c>
      <c r="C204" s="1">
        <v>43923</v>
      </c>
      <c r="D204">
        <v>5357417804</v>
      </c>
      <c r="E204" t="s">
        <v>51</v>
      </c>
      <c r="F204" t="s">
        <v>90</v>
      </c>
      <c r="G204" t="s">
        <v>98</v>
      </c>
      <c r="H204" t="s">
        <v>24</v>
      </c>
      <c r="K204" t="s">
        <v>44</v>
      </c>
      <c r="L204" t="s">
        <v>11</v>
      </c>
      <c r="M204" s="2">
        <v>41.86</v>
      </c>
      <c r="N204" s="2">
        <v>44</v>
      </c>
      <c r="O204" s="2">
        <f>BaseDeDatos!$M204*BaseDeDatos!$N204</f>
        <v>1841.84</v>
      </c>
    </row>
    <row r="205" spans="2:15" x14ac:dyDescent="0.2">
      <c r="B205">
        <v>203</v>
      </c>
      <c r="C205" s="1">
        <v>44109</v>
      </c>
      <c r="D205">
        <v>4986720222</v>
      </c>
      <c r="E205" t="s">
        <v>40</v>
      </c>
      <c r="F205" t="s">
        <v>97</v>
      </c>
      <c r="G205" t="s">
        <v>88</v>
      </c>
      <c r="H205" t="s">
        <v>41</v>
      </c>
      <c r="I205" t="s">
        <v>25</v>
      </c>
      <c r="J205" t="s">
        <v>17</v>
      </c>
      <c r="K205" t="s">
        <v>34</v>
      </c>
      <c r="L205" t="s">
        <v>35</v>
      </c>
      <c r="M205" s="2">
        <v>135.1</v>
      </c>
      <c r="N205" s="2">
        <v>97</v>
      </c>
      <c r="O205" s="2">
        <f>BaseDeDatos!$M205*BaseDeDatos!$N205</f>
        <v>13104.699999999999</v>
      </c>
    </row>
    <row r="206" spans="2:15" x14ac:dyDescent="0.2">
      <c r="B206">
        <v>204</v>
      </c>
      <c r="C206" s="1">
        <v>43932</v>
      </c>
      <c r="D206">
        <v>9264353300</v>
      </c>
      <c r="E206" t="s">
        <v>40</v>
      </c>
      <c r="F206" t="s">
        <v>97</v>
      </c>
      <c r="G206" t="s">
        <v>88</v>
      </c>
      <c r="H206" t="s">
        <v>41</v>
      </c>
      <c r="I206" t="s">
        <v>25</v>
      </c>
      <c r="J206" t="s">
        <v>17</v>
      </c>
      <c r="K206" t="s">
        <v>52</v>
      </c>
      <c r="L206" t="s">
        <v>53</v>
      </c>
      <c r="M206" s="2">
        <v>257.59999999999997</v>
      </c>
      <c r="N206" s="2">
        <v>80</v>
      </c>
      <c r="O206" s="2">
        <f>BaseDeDatos!$M206*BaseDeDatos!$N206</f>
        <v>20607.999999999996</v>
      </c>
    </row>
    <row r="207" spans="2:15" x14ac:dyDescent="0.2">
      <c r="B207">
        <v>205</v>
      </c>
      <c r="C207" s="1">
        <v>44131</v>
      </c>
      <c r="D207">
        <v>4507840734</v>
      </c>
      <c r="E207" t="s">
        <v>54</v>
      </c>
      <c r="F207" t="s">
        <v>89</v>
      </c>
      <c r="G207" t="s">
        <v>84</v>
      </c>
      <c r="H207" t="s">
        <v>55</v>
      </c>
      <c r="I207" t="s">
        <v>16</v>
      </c>
      <c r="J207" t="s">
        <v>9</v>
      </c>
      <c r="K207" t="s">
        <v>56</v>
      </c>
      <c r="L207" t="s">
        <v>57</v>
      </c>
      <c r="M207" s="2">
        <v>273</v>
      </c>
      <c r="N207" s="2">
        <v>66</v>
      </c>
      <c r="O207" s="2">
        <f>BaseDeDatos!$M207*BaseDeDatos!$N207</f>
        <v>18018</v>
      </c>
    </row>
    <row r="208" spans="2:15" x14ac:dyDescent="0.2">
      <c r="B208">
        <v>206</v>
      </c>
      <c r="C208" s="1">
        <v>43926</v>
      </c>
      <c r="D208">
        <v>1926814553</v>
      </c>
      <c r="E208" t="s">
        <v>54</v>
      </c>
      <c r="F208" t="s">
        <v>89</v>
      </c>
      <c r="G208" t="s">
        <v>84</v>
      </c>
      <c r="H208" t="s">
        <v>55</v>
      </c>
      <c r="I208" t="s">
        <v>16</v>
      </c>
      <c r="J208" t="s">
        <v>9</v>
      </c>
      <c r="K208" t="s">
        <v>58</v>
      </c>
      <c r="L208" t="s">
        <v>59</v>
      </c>
      <c r="M208" s="2">
        <v>487.19999999999993</v>
      </c>
      <c r="N208" s="2">
        <v>32</v>
      </c>
      <c r="O208" s="2">
        <f>BaseDeDatos!$M208*BaseDeDatos!$N208</f>
        <v>15590.399999999998</v>
      </c>
    </row>
    <row r="209" spans="2:15" x14ac:dyDescent="0.2">
      <c r="B209">
        <v>207</v>
      </c>
      <c r="C209" s="1">
        <v>44139</v>
      </c>
      <c r="D209">
        <v>1115906573</v>
      </c>
      <c r="E209" t="s">
        <v>36</v>
      </c>
      <c r="F209" t="s">
        <v>92</v>
      </c>
      <c r="G209" t="s">
        <v>99</v>
      </c>
      <c r="H209" t="s">
        <v>37</v>
      </c>
      <c r="I209" t="s">
        <v>8</v>
      </c>
      <c r="J209" t="s">
        <v>17</v>
      </c>
      <c r="K209" t="s">
        <v>10</v>
      </c>
      <c r="L209" t="s">
        <v>11</v>
      </c>
      <c r="M209" s="2">
        <v>196</v>
      </c>
      <c r="N209" s="2">
        <v>52</v>
      </c>
      <c r="O209" s="2">
        <f>BaseDeDatos!$M209*BaseDeDatos!$N209</f>
        <v>10192</v>
      </c>
    </row>
    <row r="210" spans="2:15" x14ac:dyDescent="0.2">
      <c r="B210">
        <v>208</v>
      </c>
      <c r="C210" s="1">
        <v>43905</v>
      </c>
      <c r="D210">
        <v>4298972271</v>
      </c>
      <c r="E210" t="s">
        <v>23</v>
      </c>
      <c r="F210" t="s">
        <v>86</v>
      </c>
      <c r="G210" t="s">
        <v>82</v>
      </c>
      <c r="H210" t="s">
        <v>24</v>
      </c>
      <c r="I210" t="s">
        <v>8</v>
      </c>
      <c r="J210" t="s">
        <v>9</v>
      </c>
      <c r="K210" t="s">
        <v>38</v>
      </c>
      <c r="L210" t="s">
        <v>39</v>
      </c>
      <c r="M210" s="2">
        <v>560</v>
      </c>
      <c r="N210" s="2">
        <v>78</v>
      </c>
      <c r="O210" s="2">
        <f>BaseDeDatos!$M210*BaseDeDatos!$N210</f>
        <v>43680</v>
      </c>
    </row>
    <row r="211" spans="2:15" x14ac:dyDescent="0.2">
      <c r="B211">
        <v>209</v>
      </c>
      <c r="C211" s="1">
        <v>43899</v>
      </c>
      <c r="D211">
        <v>1419202858</v>
      </c>
      <c r="E211" t="s">
        <v>23</v>
      </c>
      <c r="F211" t="s">
        <v>86</v>
      </c>
      <c r="G211" t="s">
        <v>82</v>
      </c>
      <c r="H211" t="s">
        <v>24</v>
      </c>
      <c r="I211" t="s">
        <v>8</v>
      </c>
      <c r="J211" t="s">
        <v>9</v>
      </c>
      <c r="K211" t="s">
        <v>26</v>
      </c>
      <c r="L211" t="s">
        <v>27</v>
      </c>
      <c r="M211" s="2">
        <v>128.79999999999998</v>
      </c>
      <c r="N211" s="2">
        <v>54</v>
      </c>
      <c r="O211" s="2">
        <f>BaseDeDatos!$M211*BaseDeDatos!$N211</f>
        <v>6955.1999999999989</v>
      </c>
    </row>
    <row r="212" spans="2:15" x14ac:dyDescent="0.2">
      <c r="B212">
        <v>210</v>
      </c>
      <c r="C212" s="1">
        <v>44154</v>
      </c>
      <c r="D212">
        <v>3516608759</v>
      </c>
      <c r="E212" t="s">
        <v>62</v>
      </c>
      <c r="F212" t="s">
        <v>91</v>
      </c>
      <c r="G212" t="s">
        <v>91</v>
      </c>
      <c r="H212" t="s">
        <v>43</v>
      </c>
      <c r="I212" t="s">
        <v>16</v>
      </c>
      <c r="J212" t="s">
        <v>33</v>
      </c>
      <c r="K212" t="s">
        <v>67</v>
      </c>
      <c r="L212" t="s">
        <v>27</v>
      </c>
      <c r="M212" s="2">
        <v>140</v>
      </c>
      <c r="N212" s="2">
        <v>55</v>
      </c>
      <c r="O212" s="2">
        <f>BaseDeDatos!$M212*BaseDeDatos!$N212</f>
        <v>7700</v>
      </c>
    </row>
    <row r="213" spans="2:15" x14ac:dyDescent="0.2">
      <c r="B213">
        <v>211</v>
      </c>
      <c r="C213" s="1">
        <v>44076</v>
      </c>
      <c r="D213">
        <v>8191358442</v>
      </c>
      <c r="E213" t="s">
        <v>63</v>
      </c>
      <c r="F213" t="s">
        <v>85</v>
      </c>
      <c r="G213" t="s">
        <v>83</v>
      </c>
      <c r="H213" t="s">
        <v>41</v>
      </c>
      <c r="I213" t="s">
        <v>25</v>
      </c>
      <c r="J213" t="s">
        <v>17</v>
      </c>
      <c r="K213" t="s">
        <v>68</v>
      </c>
      <c r="L213" t="s">
        <v>69</v>
      </c>
      <c r="M213" s="2">
        <v>298.90000000000003</v>
      </c>
      <c r="N213" s="2">
        <v>60</v>
      </c>
      <c r="O213" s="2">
        <f>BaseDeDatos!$M213*BaseDeDatos!$N213</f>
        <v>17934.000000000004</v>
      </c>
    </row>
    <row r="214" spans="2:15" x14ac:dyDescent="0.2">
      <c r="B214">
        <v>212</v>
      </c>
      <c r="C214" s="1">
        <v>43851</v>
      </c>
      <c r="D214">
        <v>8451227157</v>
      </c>
      <c r="E214" t="s">
        <v>63</v>
      </c>
      <c r="F214" t="s">
        <v>85</v>
      </c>
      <c r="G214" t="s">
        <v>83</v>
      </c>
      <c r="H214" t="s">
        <v>41</v>
      </c>
      <c r="I214" t="s">
        <v>25</v>
      </c>
      <c r="J214" t="s">
        <v>17</v>
      </c>
      <c r="K214" t="s">
        <v>34</v>
      </c>
      <c r="L214" t="s">
        <v>35</v>
      </c>
      <c r="M214" s="2">
        <v>135.1</v>
      </c>
      <c r="N214" s="2">
        <v>19</v>
      </c>
      <c r="O214" s="2">
        <f>BaseDeDatos!$M214*BaseDeDatos!$N214</f>
        <v>2566.9</v>
      </c>
    </row>
    <row r="215" spans="2:15" x14ac:dyDescent="0.2">
      <c r="B215">
        <v>213</v>
      </c>
      <c r="C215" s="1">
        <v>43878</v>
      </c>
      <c r="D215">
        <v>9847155245</v>
      </c>
      <c r="E215" t="s">
        <v>63</v>
      </c>
      <c r="F215" t="s">
        <v>85</v>
      </c>
      <c r="G215" t="s">
        <v>83</v>
      </c>
      <c r="H215" t="s">
        <v>41</v>
      </c>
      <c r="I215" t="s">
        <v>25</v>
      </c>
      <c r="J215" t="s">
        <v>17</v>
      </c>
      <c r="K215" t="s">
        <v>52</v>
      </c>
      <c r="L215" t="s">
        <v>53</v>
      </c>
      <c r="M215" s="2">
        <v>257.59999999999997</v>
      </c>
      <c r="N215" s="2">
        <v>66</v>
      </c>
      <c r="O215" s="2">
        <f>BaseDeDatos!$M215*BaseDeDatos!$N215</f>
        <v>17001.599999999999</v>
      </c>
    </row>
    <row r="216" spans="2:15" x14ac:dyDescent="0.2">
      <c r="B216">
        <v>214</v>
      </c>
      <c r="C216" s="1">
        <v>43886</v>
      </c>
      <c r="D216">
        <v>5189485028</v>
      </c>
      <c r="E216" t="s">
        <v>28</v>
      </c>
      <c r="F216" t="s">
        <v>89</v>
      </c>
      <c r="G216" t="s">
        <v>84</v>
      </c>
      <c r="H216" t="s">
        <v>29</v>
      </c>
      <c r="I216" t="s">
        <v>8</v>
      </c>
      <c r="J216" t="s">
        <v>9</v>
      </c>
      <c r="K216" t="s">
        <v>10</v>
      </c>
      <c r="L216" t="s">
        <v>11</v>
      </c>
      <c r="M216" s="2">
        <v>196</v>
      </c>
      <c r="N216" s="2">
        <v>42</v>
      </c>
      <c r="O216" s="2">
        <f>BaseDeDatos!$M216*BaseDeDatos!$N216</f>
        <v>8232</v>
      </c>
    </row>
    <row r="217" spans="2:15" x14ac:dyDescent="0.2">
      <c r="B217">
        <v>215</v>
      </c>
      <c r="C217" s="1">
        <v>44037</v>
      </c>
      <c r="D217">
        <v>2367569858</v>
      </c>
      <c r="E217" t="s">
        <v>36</v>
      </c>
      <c r="F217" t="s">
        <v>92</v>
      </c>
      <c r="G217" t="s">
        <v>99</v>
      </c>
      <c r="H217" t="s">
        <v>37</v>
      </c>
      <c r="I217" t="s">
        <v>25</v>
      </c>
      <c r="J217" t="s">
        <v>9</v>
      </c>
      <c r="K217" t="s">
        <v>30</v>
      </c>
      <c r="L217" t="s">
        <v>31</v>
      </c>
      <c r="M217" s="2">
        <v>178.5</v>
      </c>
      <c r="N217" s="2">
        <v>72</v>
      </c>
      <c r="O217" s="2">
        <f>BaseDeDatos!$M217*BaseDeDatos!$N217</f>
        <v>12852</v>
      </c>
    </row>
    <row r="218" spans="2:15" x14ac:dyDescent="0.2">
      <c r="B218">
        <v>216</v>
      </c>
      <c r="C218" s="1">
        <v>44036</v>
      </c>
      <c r="D218">
        <v>1241520334</v>
      </c>
      <c r="E218" t="s">
        <v>14</v>
      </c>
      <c r="F218" t="s">
        <v>81</v>
      </c>
      <c r="G218" t="s">
        <v>94</v>
      </c>
      <c r="H218" t="s">
        <v>15</v>
      </c>
      <c r="I218" t="s">
        <v>16</v>
      </c>
      <c r="J218" t="s">
        <v>17</v>
      </c>
      <c r="K218" t="s">
        <v>70</v>
      </c>
      <c r="L218" t="s">
        <v>47</v>
      </c>
      <c r="M218" s="2">
        <v>1134</v>
      </c>
      <c r="N218" s="2">
        <v>32</v>
      </c>
      <c r="O218" s="2">
        <f>BaseDeDatos!$M218*BaseDeDatos!$N218</f>
        <v>36288</v>
      </c>
    </row>
    <row r="219" spans="2:15" x14ac:dyDescent="0.2">
      <c r="B219">
        <v>217</v>
      </c>
      <c r="C219" s="1">
        <v>43895</v>
      </c>
      <c r="D219">
        <v>6999895697</v>
      </c>
      <c r="E219" t="s">
        <v>14</v>
      </c>
      <c r="F219" t="s">
        <v>81</v>
      </c>
      <c r="G219" t="s">
        <v>94</v>
      </c>
      <c r="H219" t="s">
        <v>15</v>
      </c>
      <c r="I219" t="s">
        <v>16</v>
      </c>
      <c r="J219" t="s">
        <v>17</v>
      </c>
      <c r="K219" t="s">
        <v>71</v>
      </c>
      <c r="L219" t="s">
        <v>72</v>
      </c>
      <c r="M219" s="2">
        <v>98</v>
      </c>
      <c r="N219" s="2">
        <v>76</v>
      </c>
      <c r="O219" s="2">
        <f>BaseDeDatos!$M219*BaseDeDatos!$N219</f>
        <v>7448</v>
      </c>
    </row>
    <row r="220" spans="2:15" x14ac:dyDescent="0.2">
      <c r="B220">
        <v>218</v>
      </c>
      <c r="C220" s="1">
        <v>44026</v>
      </c>
      <c r="D220">
        <v>2931440223</v>
      </c>
      <c r="E220" t="s">
        <v>42</v>
      </c>
      <c r="F220" t="s">
        <v>91</v>
      </c>
      <c r="G220" t="s">
        <v>91</v>
      </c>
      <c r="H220" t="s">
        <v>43</v>
      </c>
      <c r="I220" t="s">
        <v>16</v>
      </c>
      <c r="K220" t="s">
        <v>26</v>
      </c>
      <c r="L220" t="s">
        <v>27</v>
      </c>
      <c r="M220" s="2">
        <v>128.79999999999998</v>
      </c>
      <c r="N220" s="2">
        <v>83</v>
      </c>
      <c r="O220" s="2">
        <f>BaseDeDatos!$M220*BaseDeDatos!$N220</f>
        <v>10690.399999999998</v>
      </c>
    </row>
    <row r="221" spans="2:15" x14ac:dyDescent="0.2">
      <c r="B221">
        <v>219</v>
      </c>
      <c r="C221" s="1">
        <v>43965</v>
      </c>
      <c r="D221">
        <v>6045555436</v>
      </c>
      <c r="E221" t="s">
        <v>50</v>
      </c>
      <c r="F221" t="s">
        <v>85</v>
      </c>
      <c r="G221" t="s">
        <v>83</v>
      </c>
      <c r="H221" t="s">
        <v>41</v>
      </c>
      <c r="I221" t="s">
        <v>25</v>
      </c>
      <c r="K221" t="s">
        <v>12</v>
      </c>
      <c r="L221" t="s">
        <v>13</v>
      </c>
      <c r="M221" s="2">
        <v>49</v>
      </c>
      <c r="N221" s="2">
        <v>91</v>
      </c>
      <c r="O221" s="2">
        <f>BaseDeDatos!$M221*BaseDeDatos!$N221</f>
        <v>4459</v>
      </c>
    </row>
    <row r="222" spans="2:15" x14ac:dyDescent="0.2">
      <c r="B222">
        <v>220</v>
      </c>
      <c r="C222" s="1">
        <v>44117</v>
      </c>
      <c r="D222">
        <v>4985084204</v>
      </c>
      <c r="E222" t="s">
        <v>50</v>
      </c>
      <c r="F222" t="s">
        <v>85</v>
      </c>
      <c r="G222" t="s">
        <v>83</v>
      </c>
      <c r="H222" t="s">
        <v>41</v>
      </c>
      <c r="I222" t="s">
        <v>25</v>
      </c>
      <c r="K222" t="s">
        <v>44</v>
      </c>
      <c r="L222" t="s">
        <v>11</v>
      </c>
      <c r="M222" s="2">
        <v>41.86</v>
      </c>
      <c r="N222" s="2">
        <v>64</v>
      </c>
      <c r="O222" s="2">
        <f>BaseDeDatos!$M222*BaseDeDatos!$N222</f>
        <v>2679.04</v>
      </c>
    </row>
    <row r="223" spans="2:15" x14ac:dyDescent="0.2">
      <c r="B223">
        <v>221</v>
      </c>
      <c r="C223" s="1">
        <v>44019</v>
      </c>
      <c r="D223">
        <v>8950774476</v>
      </c>
      <c r="E223" t="s">
        <v>51</v>
      </c>
      <c r="F223" t="s">
        <v>90</v>
      </c>
      <c r="G223" t="s">
        <v>98</v>
      </c>
      <c r="H223" t="s">
        <v>24</v>
      </c>
      <c r="K223" t="s">
        <v>21</v>
      </c>
      <c r="L223" t="s">
        <v>11</v>
      </c>
      <c r="M223" s="2">
        <v>252</v>
      </c>
      <c r="N223" s="2">
        <v>58</v>
      </c>
      <c r="O223" s="2">
        <f>BaseDeDatos!$M223*BaseDeDatos!$N223</f>
        <v>14616</v>
      </c>
    </row>
    <row r="224" spans="2:15" x14ac:dyDescent="0.2">
      <c r="B224">
        <v>222</v>
      </c>
      <c r="C224" s="1">
        <v>43977</v>
      </c>
      <c r="D224">
        <v>4091794218</v>
      </c>
      <c r="E224" t="s">
        <v>51</v>
      </c>
      <c r="F224" t="s">
        <v>90</v>
      </c>
      <c r="G224" t="s">
        <v>98</v>
      </c>
      <c r="H224" t="s">
        <v>24</v>
      </c>
      <c r="K224" t="s">
        <v>22</v>
      </c>
      <c r="L224" t="s">
        <v>11</v>
      </c>
      <c r="M224" s="2">
        <v>644</v>
      </c>
      <c r="N224" s="2">
        <v>97</v>
      </c>
      <c r="O224" s="2">
        <f>BaseDeDatos!$M224*BaseDeDatos!$N224</f>
        <v>62468</v>
      </c>
    </row>
    <row r="225" spans="2:15" x14ac:dyDescent="0.2">
      <c r="B225">
        <v>223</v>
      </c>
      <c r="C225" s="1">
        <v>44043</v>
      </c>
      <c r="D225">
        <v>2789876793</v>
      </c>
      <c r="E225" t="s">
        <v>51</v>
      </c>
      <c r="F225" t="s">
        <v>90</v>
      </c>
      <c r="G225" t="s">
        <v>98</v>
      </c>
      <c r="H225" t="s">
        <v>24</v>
      </c>
      <c r="K225" t="s">
        <v>44</v>
      </c>
      <c r="L225" t="s">
        <v>11</v>
      </c>
      <c r="M225" s="2">
        <v>41.86</v>
      </c>
      <c r="N225" s="2">
        <v>14</v>
      </c>
      <c r="O225" s="2">
        <f>BaseDeDatos!$M225*BaseDeDatos!$N225</f>
        <v>586.04</v>
      </c>
    </row>
    <row r="226" spans="2:15" x14ac:dyDescent="0.2">
      <c r="B226">
        <v>224</v>
      </c>
      <c r="C226" s="1">
        <v>43940</v>
      </c>
      <c r="D226">
        <v>4338385582</v>
      </c>
      <c r="E226" t="s">
        <v>40</v>
      </c>
      <c r="F226" t="s">
        <v>97</v>
      </c>
      <c r="G226" t="s">
        <v>88</v>
      </c>
      <c r="H226" t="s">
        <v>41</v>
      </c>
      <c r="I226" t="s">
        <v>25</v>
      </c>
      <c r="J226" t="s">
        <v>17</v>
      </c>
      <c r="K226" t="s">
        <v>34</v>
      </c>
      <c r="L226" t="s">
        <v>35</v>
      </c>
      <c r="M226" s="2">
        <v>135.1</v>
      </c>
      <c r="N226" s="2">
        <v>68</v>
      </c>
      <c r="O226" s="2">
        <f>BaseDeDatos!$M226*BaseDeDatos!$N226</f>
        <v>9186.7999999999993</v>
      </c>
    </row>
    <row r="227" spans="2:15" x14ac:dyDescent="0.2">
      <c r="B227">
        <v>225</v>
      </c>
      <c r="C227" s="1">
        <v>44008</v>
      </c>
      <c r="D227">
        <v>9159410824</v>
      </c>
      <c r="E227" t="s">
        <v>40</v>
      </c>
      <c r="F227" t="s">
        <v>97</v>
      </c>
      <c r="G227" t="s">
        <v>88</v>
      </c>
      <c r="H227" t="s">
        <v>41</v>
      </c>
      <c r="I227" t="s">
        <v>25</v>
      </c>
      <c r="J227" t="s">
        <v>17</v>
      </c>
      <c r="K227" t="s">
        <v>52</v>
      </c>
      <c r="L227" t="s">
        <v>53</v>
      </c>
      <c r="M227" s="2">
        <v>257.59999999999997</v>
      </c>
      <c r="N227" s="2">
        <v>32</v>
      </c>
      <c r="O227" s="2">
        <f>BaseDeDatos!$M227*BaseDeDatos!$N227</f>
        <v>8243.1999999999989</v>
      </c>
    </row>
    <row r="228" spans="2:15" x14ac:dyDescent="0.2">
      <c r="B228">
        <v>226</v>
      </c>
      <c r="C228" s="1">
        <v>44168</v>
      </c>
      <c r="D228">
        <v>6562657766</v>
      </c>
      <c r="E228" t="s">
        <v>54</v>
      </c>
      <c r="F228" t="s">
        <v>89</v>
      </c>
      <c r="G228" t="s">
        <v>84</v>
      </c>
      <c r="H228" t="s">
        <v>55</v>
      </c>
      <c r="I228" t="s">
        <v>16</v>
      </c>
      <c r="J228" t="s">
        <v>9</v>
      </c>
      <c r="K228" t="s">
        <v>56</v>
      </c>
      <c r="L228" t="s">
        <v>57</v>
      </c>
      <c r="M228" s="2">
        <v>273</v>
      </c>
      <c r="N228" s="2">
        <v>48</v>
      </c>
      <c r="O228" s="2">
        <f>BaseDeDatos!$M228*BaseDeDatos!$N228</f>
        <v>13104</v>
      </c>
    </row>
    <row r="229" spans="2:15" x14ac:dyDescent="0.2">
      <c r="B229">
        <v>227</v>
      </c>
      <c r="C229" s="1">
        <v>44177</v>
      </c>
      <c r="D229">
        <v>4160634865</v>
      </c>
      <c r="E229" t="s">
        <v>54</v>
      </c>
      <c r="F229" t="s">
        <v>89</v>
      </c>
      <c r="G229" t="s">
        <v>84</v>
      </c>
      <c r="H229" t="s">
        <v>55</v>
      </c>
      <c r="I229" t="s">
        <v>16</v>
      </c>
      <c r="J229" t="s">
        <v>9</v>
      </c>
      <c r="K229" t="s">
        <v>58</v>
      </c>
      <c r="L229" t="s">
        <v>59</v>
      </c>
      <c r="M229" s="2">
        <v>487.19999999999993</v>
      </c>
      <c r="N229" s="2">
        <v>57</v>
      </c>
      <c r="O229" s="2">
        <f>BaseDeDatos!$M229*BaseDeDatos!$N229</f>
        <v>27770.399999999998</v>
      </c>
    </row>
    <row r="230" spans="2:15" x14ac:dyDescent="0.2">
      <c r="B230">
        <v>228</v>
      </c>
      <c r="C230" s="1">
        <v>43864</v>
      </c>
      <c r="D230">
        <v>142416687</v>
      </c>
      <c r="E230" t="s">
        <v>36</v>
      </c>
      <c r="F230" t="s">
        <v>92</v>
      </c>
      <c r="G230" t="s">
        <v>99</v>
      </c>
      <c r="H230" t="s">
        <v>37</v>
      </c>
      <c r="I230" t="s">
        <v>8</v>
      </c>
      <c r="J230" t="s">
        <v>17</v>
      </c>
      <c r="K230" t="s">
        <v>10</v>
      </c>
      <c r="L230" t="s">
        <v>11</v>
      </c>
      <c r="M230" s="2">
        <v>196</v>
      </c>
      <c r="N230" s="2">
        <v>67</v>
      </c>
      <c r="O230" s="2">
        <f>BaseDeDatos!$M230*BaseDeDatos!$N230</f>
        <v>13132</v>
      </c>
    </row>
    <row r="231" spans="2:15" x14ac:dyDescent="0.2">
      <c r="B231">
        <v>229</v>
      </c>
      <c r="C231" s="1">
        <v>43887</v>
      </c>
      <c r="D231">
        <v>6114991349</v>
      </c>
      <c r="E231" t="s">
        <v>23</v>
      </c>
      <c r="F231" t="s">
        <v>86</v>
      </c>
      <c r="G231" t="s">
        <v>82</v>
      </c>
      <c r="H231" t="s">
        <v>24</v>
      </c>
      <c r="I231" t="s">
        <v>8</v>
      </c>
      <c r="J231" t="s">
        <v>9</v>
      </c>
      <c r="K231" t="s">
        <v>38</v>
      </c>
      <c r="L231" t="s">
        <v>39</v>
      </c>
      <c r="M231" s="2">
        <v>560</v>
      </c>
      <c r="N231" s="2">
        <v>48</v>
      </c>
      <c r="O231" s="2">
        <f>BaseDeDatos!$M231*BaseDeDatos!$N231</f>
        <v>26880</v>
      </c>
    </row>
    <row r="232" spans="2:15" x14ac:dyDescent="0.2">
      <c r="B232">
        <v>230</v>
      </c>
      <c r="C232" s="1">
        <v>43925</v>
      </c>
      <c r="D232">
        <v>6472352060</v>
      </c>
      <c r="E232" t="s">
        <v>23</v>
      </c>
      <c r="F232" t="s">
        <v>86</v>
      </c>
      <c r="G232" t="s">
        <v>82</v>
      </c>
      <c r="H232" t="s">
        <v>24</v>
      </c>
      <c r="I232" t="s">
        <v>8</v>
      </c>
      <c r="J232" t="s">
        <v>9</v>
      </c>
      <c r="K232" t="s">
        <v>26</v>
      </c>
      <c r="L232" t="s">
        <v>27</v>
      </c>
      <c r="M232" s="2">
        <v>128.79999999999998</v>
      </c>
      <c r="N232" s="2">
        <v>77</v>
      </c>
      <c r="O232" s="2">
        <f>BaseDeDatos!$M232*BaseDeDatos!$N232</f>
        <v>9917.5999999999985</v>
      </c>
    </row>
    <row r="233" spans="2:15" x14ac:dyDescent="0.2">
      <c r="B233">
        <v>231</v>
      </c>
      <c r="C233" s="1">
        <v>43942</v>
      </c>
      <c r="D233">
        <v>5399077795</v>
      </c>
      <c r="E233" t="s">
        <v>62</v>
      </c>
      <c r="F233" t="s">
        <v>91</v>
      </c>
      <c r="G233" t="s">
        <v>91</v>
      </c>
      <c r="H233" t="s">
        <v>43</v>
      </c>
      <c r="I233" t="s">
        <v>16</v>
      </c>
      <c r="J233" t="s">
        <v>33</v>
      </c>
      <c r="K233" t="s">
        <v>67</v>
      </c>
      <c r="L233" t="s">
        <v>27</v>
      </c>
      <c r="M233" s="2">
        <v>140</v>
      </c>
      <c r="N233" s="2">
        <v>94</v>
      </c>
      <c r="O233" s="2">
        <f>BaseDeDatos!$M233*BaseDeDatos!$N233</f>
        <v>13160</v>
      </c>
    </row>
    <row r="234" spans="2:15" x14ac:dyDescent="0.2">
      <c r="B234">
        <v>232</v>
      </c>
      <c r="C234" s="1">
        <v>44079</v>
      </c>
      <c r="D234">
        <v>6275645168</v>
      </c>
      <c r="E234" t="s">
        <v>63</v>
      </c>
      <c r="F234" t="s">
        <v>85</v>
      </c>
      <c r="G234" t="s">
        <v>83</v>
      </c>
      <c r="H234" t="s">
        <v>41</v>
      </c>
      <c r="I234" t="s">
        <v>25</v>
      </c>
      <c r="J234" t="s">
        <v>17</v>
      </c>
      <c r="K234" t="s">
        <v>68</v>
      </c>
      <c r="L234" t="s">
        <v>69</v>
      </c>
      <c r="M234" s="2">
        <v>298.90000000000003</v>
      </c>
      <c r="N234" s="2">
        <v>54</v>
      </c>
      <c r="O234" s="2">
        <f>BaseDeDatos!$M234*BaseDeDatos!$N234</f>
        <v>16140.600000000002</v>
      </c>
    </row>
    <row r="235" spans="2:15" x14ac:dyDescent="0.2">
      <c r="B235">
        <v>233</v>
      </c>
      <c r="C235" s="1">
        <v>43882</v>
      </c>
      <c r="D235">
        <v>597069969</v>
      </c>
      <c r="E235" t="s">
        <v>63</v>
      </c>
      <c r="F235" t="s">
        <v>85</v>
      </c>
      <c r="G235" t="s">
        <v>83</v>
      </c>
      <c r="H235" t="s">
        <v>41</v>
      </c>
      <c r="I235" t="s">
        <v>25</v>
      </c>
      <c r="J235" t="s">
        <v>17</v>
      </c>
      <c r="K235" t="s">
        <v>34</v>
      </c>
      <c r="L235" t="s">
        <v>35</v>
      </c>
      <c r="M235" s="2">
        <v>135.1</v>
      </c>
      <c r="N235" s="2">
        <v>43</v>
      </c>
      <c r="O235" s="2">
        <f>BaseDeDatos!$M235*BaseDeDatos!$N235</f>
        <v>5809.3</v>
      </c>
    </row>
    <row r="236" spans="2:15" x14ac:dyDescent="0.2">
      <c r="B236">
        <v>234</v>
      </c>
      <c r="C236" s="1">
        <v>44174</v>
      </c>
      <c r="D236">
        <v>1323169656</v>
      </c>
      <c r="E236" t="s">
        <v>63</v>
      </c>
      <c r="F236" t="s">
        <v>85</v>
      </c>
      <c r="G236" t="s">
        <v>83</v>
      </c>
      <c r="H236" t="s">
        <v>41</v>
      </c>
      <c r="I236" t="s">
        <v>25</v>
      </c>
      <c r="J236" t="s">
        <v>17</v>
      </c>
      <c r="K236" t="s">
        <v>52</v>
      </c>
      <c r="L236" t="s">
        <v>53</v>
      </c>
      <c r="M236" s="2">
        <v>257.59999999999997</v>
      </c>
      <c r="N236" s="2">
        <v>71</v>
      </c>
      <c r="O236" s="2">
        <f>BaseDeDatos!$M236*BaseDeDatos!$N236</f>
        <v>18289.599999999999</v>
      </c>
    </row>
    <row r="237" spans="2:15" x14ac:dyDescent="0.2">
      <c r="B237">
        <v>235</v>
      </c>
      <c r="C237" s="1">
        <v>44142</v>
      </c>
      <c r="D237">
        <v>2932971142</v>
      </c>
      <c r="E237" t="s">
        <v>28</v>
      </c>
      <c r="F237" t="s">
        <v>89</v>
      </c>
      <c r="G237" t="s">
        <v>84</v>
      </c>
      <c r="H237" t="s">
        <v>29</v>
      </c>
      <c r="I237" t="s">
        <v>8</v>
      </c>
      <c r="J237" t="s">
        <v>9</v>
      </c>
      <c r="K237" t="s">
        <v>10</v>
      </c>
      <c r="L237" t="s">
        <v>11</v>
      </c>
      <c r="M237" s="2">
        <v>196</v>
      </c>
      <c r="N237" s="2">
        <v>50</v>
      </c>
      <c r="O237" s="2">
        <f>BaseDeDatos!$M237*BaseDeDatos!$N237</f>
        <v>9800</v>
      </c>
    </row>
    <row r="238" spans="2:15" x14ac:dyDescent="0.2">
      <c r="B238">
        <v>236</v>
      </c>
      <c r="C238" s="1">
        <v>44152</v>
      </c>
      <c r="D238">
        <v>3634141900</v>
      </c>
      <c r="E238" t="s">
        <v>36</v>
      </c>
      <c r="F238" t="s">
        <v>92</v>
      </c>
      <c r="G238" t="s">
        <v>99</v>
      </c>
      <c r="H238" t="s">
        <v>37</v>
      </c>
      <c r="I238" t="s">
        <v>25</v>
      </c>
      <c r="J238" t="s">
        <v>9</v>
      </c>
      <c r="K238" t="s">
        <v>30</v>
      </c>
      <c r="L238" t="s">
        <v>31</v>
      </c>
      <c r="M238" s="2">
        <v>178.5</v>
      </c>
      <c r="N238" s="2">
        <v>96</v>
      </c>
      <c r="O238" s="2">
        <f>BaseDeDatos!$M238*BaseDeDatos!$N238</f>
        <v>17136</v>
      </c>
    </row>
    <row r="239" spans="2:15" x14ac:dyDescent="0.2">
      <c r="B239">
        <v>237</v>
      </c>
      <c r="C239" s="1">
        <v>43926</v>
      </c>
      <c r="D239">
        <v>8872627168</v>
      </c>
      <c r="E239" t="s">
        <v>14</v>
      </c>
      <c r="F239" t="s">
        <v>81</v>
      </c>
      <c r="G239" t="s">
        <v>94</v>
      </c>
      <c r="H239" t="s">
        <v>15</v>
      </c>
      <c r="I239" t="s">
        <v>16</v>
      </c>
      <c r="J239" t="s">
        <v>17</v>
      </c>
      <c r="K239" t="s">
        <v>70</v>
      </c>
      <c r="L239" t="s">
        <v>47</v>
      </c>
      <c r="M239" s="2">
        <v>1134</v>
      </c>
      <c r="N239" s="2">
        <v>54</v>
      </c>
      <c r="O239" s="2">
        <f>BaseDeDatos!$M239*BaseDeDatos!$N239</f>
        <v>61236</v>
      </c>
    </row>
    <row r="240" spans="2:15" x14ac:dyDescent="0.2">
      <c r="B240">
        <v>238</v>
      </c>
      <c r="C240" s="1">
        <v>43849</v>
      </c>
      <c r="D240">
        <v>5571010485</v>
      </c>
      <c r="E240" t="s">
        <v>14</v>
      </c>
      <c r="F240" t="s">
        <v>81</v>
      </c>
      <c r="G240" t="s">
        <v>94</v>
      </c>
      <c r="H240" t="s">
        <v>15</v>
      </c>
      <c r="I240" t="s">
        <v>16</v>
      </c>
      <c r="J240" t="s">
        <v>17</v>
      </c>
      <c r="K240" t="s">
        <v>71</v>
      </c>
      <c r="L240" t="s">
        <v>72</v>
      </c>
      <c r="M240" s="2">
        <v>98</v>
      </c>
      <c r="N240" s="2">
        <v>39</v>
      </c>
      <c r="O240" s="2">
        <f>BaseDeDatos!$M240*BaseDeDatos!$N240</f>
        <v>3822</v>
      </c>
    </row>
    <row r="241" spans="2:15" x14ac:dyDescent="0.2">
      <c r="B241">
        <v>239</v>
      </c>
      <c r="C241" s="1">
        <v>43976</v>
      </c>
      <c r="D241">
        <v>7703467924</v>
      </c>
      <c r="E241" t="s">
        <v>23</v>
      </c>
      <c r="F241" t="s">
        <v>86</v>
      </c>
      <c r="G241" t="s">
        <v>82</v>
      </c>
      <c r="H241" t="s">
        <v>24</v>
      </c>
      <c r="I241" t="s">
        <v>25</v>
      </c>
      <c r="J241" t="s">
        <v>17</v>
      </c>
      <c r="K241" t="s">
        <v>58</v>
      </c>
      <c r="L241" t="s">
        <v>59</v>
      </c>
      <c r="M241" s="2">
        <v>487.19999999999993</v>
      </c>
      <c r="N241" s="2">
        <v>63</v>
      </c>
      <c r="O241" s="2">
        <f>BaseDeDatos!$M241*BaseDeDatos!$N241</f>
        <v>30693.599999999995</v>
      </c>
    </row>
    <row r="242" spans="2:15" x14ac:dyDescent="0.2">
      <c r="B242">
        <v>240</v>
      </c>
      <c r="C242" s="1">
        <v>43844</v>
      </c>
      <c r="D242">
        <v>7747820326</v>
      </c>
      <c r="E242" t="s">
        <v>32</v>
      </c>
      <c r="F242" t="s">
        <v>93</v>
      </c>
      <c r="G242" t="s">
        <v>96</v>
      </c>
      <c r="H242" t="s">
        <v>7</v>
      </c>
      <c r="I242" t="s">
        <v>8</v>
      </c>
      <c r="J242" t="s">
        <v>33</v>
      </c>
      <c r="K242" t="s">
        <v>60</v>
      </c>
      <c r="L242" t="s">
        <v>49</v>
      </c>
      <c r="M242" s="2">
        <v>140</v>
      </c>
      <c r="N242" s="2">
        <v>71</v>
      </c>
      <c r="O242" s="2">
        <f>BaseDeDatos!$M242*BaseDeDatos!$N242</f>
        <v>9940</v>
      </c>
    </row>
    <row r="243" spans="2:15" x14ac:dyDescent="0.2">
      <c r="B243">
        <v>241</v>
      </c>
      <c r="C243" s="1">
        <v>43858</v>
      </c>
      <c r="D243">
        <v>5769101754</v>
      </c>
      <c r="E243" t="s">
        <v>32</v>
      </c>
      <c r="F243" t="s">
        <v>93</v>
      </c>
      <c r="G243" t="s">
        <v>96</v>
      </c>
      <c r="H243" t="s">
        <v>7</v>
      </c>
      <c r="I243" t="s">
        <v>8</v>
      </c>
      <c r="J243" t="s">
        <v>33</v>
      </c>
      <c r="K243" t="s">
        <v>38</v>
      </c>
      <c r="L243" t="s">
        <v>39</v>
      </c>
      <c r="M243" s="2">
        <v>560</v>
      </c>
      <c r="N243" s="2">
        <v>88</v>
      </c>
      <c r="O243" s="2">
        <f>BaseDeDatos!$M243*BaseDeDatos!$N243</f>
        <v>49280</v>
      </c>
    </row>
    <row r="244" spans="2:15" x14ac:dyDescent="0.2">
      <c r="B244">
        <v>242</v>
      </c>
      <c r="C244" s="1">
        <v>43891</v>
      </c>
      <c r="D244">
        <v>7427615835</v>
      </c>
      <c r="E244" t="s">
        <v>42</v>
      </c>
      <c r="F244" t="s">
        <v>91</v>
      </c>
      <c r="G244" t="s">
        <v>91</v>
      </c>
      <c r="H244" t="s">
        <v>43</v>
      </c>
      <c r="I244" t="s">
        <v>8</v>
      </c>
      <c r="J244" t="s">
        <v>17</v>
      </c>
      <c r="K244" t="s">
        <v>61</v>
      </c>
      <c r="L244" t="s">
        <v>13</v>
      </c>
      <c r="M244" s="2">
        <v>140</v>
      </c>
      <c r="N244" s="2">
        <v>59</v>
      </c>
      <c r="O244" s="2">
        <f>BaseDeDatos!$M244*BaseDeDatos!$N244</f>
        <v>8260</v>
      </c>
    </row>
    <row r="245" spans="2:15" x14ac:dyDescent="0.2">
      <c r="B245">
        <v>243</v>
      </c>
      <c r="C245" s="1">
        <v>43984</v>
      </c>
      <c r="D245">
        <v>242336558</v>
      </c>
      <c r="E245" t="s">
        <v>36</v>
      </c>
      <c r="F245" t="s">
        <v>92</v>
      </c>
      <c r="G245" t="s">
        <v>99</v>
      </c>
      <c r="H245" t="s">
        <v>37</v>
      </c>
      <c r="I245" t="s">
        <v>8</v>
      </c>
      <c r="J245" t="s">
        <v>17</v>
      </c>
      <c r="K245" t="s">
        <v>38</v>
      </c>
      <c r="L245" t="s">
        <v>39</v>
      </c>
      <c r="M245" s="2">
        <v>560</v>
      </c>
      <c r="N245" s="2">
        <v>94</v>
      </c>
      <c r="O245" s="2">
        <f>BaseDeDatos!$M245*BaseDeDatos!$N245</f>
        <v>52640</v>
      </c>
    </row>
    <row r="246" spans="2:15" x14ac:dyDescent="0.2">
      <c r="B246">
        <v>244</v>
      </c>
      <c r="C246" s="1">
        <v>44098</v>
      </c>
      <c r="D246">
        <v>2520819737</v>
      </c>
      <c r="E246" t="s">
        <v>40</v>
      </c>
      <c r="F246" t="s">
        <v>97</v>
      </c>
      <c r="G246" t="s">
        <v>88</v>
      </c>
      <c r="H246" t="s">
        <v>41</v>
      </c>
      <c r="I246" t="s">
        <v>25</v>
      </c>
      <c r="J246" t="s">
        <v>9</v>
      </c>
      <c r="K246" t="s">
        <v>22</v>
      </c>
      <c r="L246" t="s">
        <v>11</v>
      </c>
      <c r="M246" s="2">
        <v>644</v>
      </c>
      <c r="N246" s="2">
        <v>86</v>
      </c>
      <c r="O246" s="2">
        <f>BaseDeDatos!$M246*BaseDeDatos!$N246</f>
        <v>55384</v>
      </c>
    </row>
    <row r="247" spans="2:15" x14ac:dyDescent="0.2">
      <c r="B247">
        <v>245</v>
      </c>
      <c r="C247" s="1">
        <v>43988</v>
      </c>
      <c r="D247">
        <v>8828389188</v>
      </c>
      <c r="E247" t="s">
        <v>23</v>
      </c>
      <c r="F247" t="s">
        <v>86</v>
      </c>
      <c r="G247" t="s">
        <v>82</v>
      </c>
      <c r="H247" t="s">
        <v>24</v>
      </c>
      <c r="I247" t="s">
        <v>25</v>
      </c>
      <c r="J247" t="s">
        <v>9</v>
      </c>
      <c r="K247" t="s">
        <v>30</v>
      </c>
      <c r="L247" t="s">
        <v>31</v>
      </c>
      <c r="M247" s="2">
        <v>178.5</v>
      </c>
      <c r="N247" s="2">
        <v>61</v>
      </c>
      <c r="O247" s="2">
        <f>BaseDeDatos!$M247*BaseDeDatos!$N247</f>
        <v>10888.5</v>
      </c>
    </row>
    <row r="248" spans="2:15" x14ac:dyDescent="0.2">
      <c r="B248">
        <v>246</v>
      </c>
      <c r="C248" s="1">
        <v>44095</v>
      </c>
      <c r="D248">
        <v>164422904</v>
      </c>
      <c r="E248" t="s">
        <v>42</v>
      </c>
      <c r="F248" t="s">
        <v>91</v>
      </c>
      <c r="G248" t="s">
        <v>91</v>
      </c>
      <c r="H248" t="s">
        <v>43</v>
      </c>
      <c r="I248" t="s">
        <v>8</v>
      </c>
      <c r="J248" t="s">
        <v>17</v>
      </c>
      <c r="K248" t="s">
        <v>44</v>
      </c>
      <c r="L248" t="s">
        <v>11</v>
      </c>
      <c r="M248" s="2">
        <v>41.86</v>
      </c>
      <c r="N248" s="2">
        <v>32</v>
      </c>
      <c r="O248" s="2">
        <f>BaseDeDatos!$M248*BaseDeDatos!$N248</f>
        <v>1339.52</v>
      </c>
    </row>
    <row r="249" spans="2:15" x14ac:dyDescent="0.2">
      <c r="B249">
        <v>247</v>
      </c>
      <c r="C249" s="1">
        <v>43870</v>
      </c>
      <c r="D249">
        <v>7991995786</v>
      </c>
      <c r="E249" t="s">
        <v>45</v>
      </c>
      <c r="F249" t="s">
        <v>87</v>
      </c>
      <c r="G249" t="s">
        <v>87</v>
      </c>
      <c r="H249" t="s">
        <v>24</v>
      </c>
      <c r="K249" t="s">
        <v>22</v>
      </c>
      <c r="L249" t="s">
        <v>11</v>
      </c>
      <c r="M249" s="2">
        <v>644</v>
      </c>
      <c r="N249" s="2">
        <v>62</v>
      </c>
      <c r="O249" s="2">
        <f>BaseDeDatos!$M249*BaseDeDatos!$N249</f>
        <v>39928</v>
      </c>
    </row>
    <row r="250" spans="2:15" x14ac:dyDescent="0.2">
      <c r="B250">
        <v>248</v>
      </c>
      <c r="C250" s="1">
        <v>44113</v>
      </c>
      <c r="D250">
        <v>4149364306</v>
      </c>
      <c r="E250" t="s">
        <v>42</v>
      </c>
      <c r="F250" t="s">
        <v>91</v>
      </c>
      <c r="G250" t="s">
        <v>91</v>
      </c>
      <c r="H250" t="s">
        <v>43</v>
      </c>
      <c r="I250" t="s">
        <v>16</v>
      </c>
      <c r="K250" t="s">
        <v>46</v>
      </c>
      <c r="L250" t="s">
        <v>47</v>
      </c>
      <c r="M250" s="2">
        <v>350</v>
      </c>
      <c r="N250" s="2">
        <v>60</v>
      </c>
      <c r="O250" s="2">
        <f>BaseDeDatos!$M250*BaseDeDatos!$N250</f>
        <v>21000</v>
      </c>
    </row>
    <row r="251" spans="2:15" x14ac:dyDescent="0.2">
      <c r="B251">
        <v>249</v>
      </c>
      <c r="C251" s="1">
        <v>44191</v>
      </c>
      <c r="D251">
        <v>6397472642</v>
      </c>
      <c r="E251" t="s">
        <v>42</v>
      </c>
      <c r="F251" t="s">
        <v>91</v>
      </c>
      <c r="G251" t="s">
        <v>91</v>
      </c>
      <c r="H251" t="s">
        <v>43</v>
      </c>
      <c r="I251" t="s">
        <v>16</v>
      </c>
      <c r="K251" t="s">
        <v>48</v>
      </c>
      <c r="L251" t="s">
        <v>49</v>
      </c>
      <c r="M251" s="2">
        <v>308</v>
      </c>
      <c r="N251" s="2">
        <v>51</v>
      </c>
      <c r="O251" s="2">
        <f>BaseDeDatos!$M251*BaseDeDatos!$N251</f>
        <v>15708</v>
      </c>
    </row>
    <row r="252" spans="2:15" x14ac:dyDescent="0.2">
      <c r="B252">
        <v>250</v>
      </c>
      <c r="C252" s="1">
        <v>43831</v>
      </c>
      <c r="D252">
        <v>1168651383</v>
      </c>
      <c r="E252" t="s">
        <v>42</v>
      </c>
      <c r="F252" t="s">
        <v>91</v>
      </c>
      <c r="G252" t="s">
        <v>91</v>
      </c>
      <c r="H252" t="s">
        <v>43</v>
      </c>
      <c r="I252" t="s">
        <v>16</v>
      </c>
      <c r="K252" t="s">
        <v>26</v>
      </c>
      <c r="L252" t="s">
        <v>27</v>
      </c>
      <c r="M252" s="2">
        <v>128.79999999999998</v>
      </c>
      <c r="N252" s="2">
        <v>49</v>
      </c>
      <c r="O252" s="2">
        <f>BaseDeDatos!$M252*BaseDeDatos!$N252</f>
        <v>6311.1999999999989</v>
      </c>
    </row>
    <row r="253" spans="2:15" x14ac:dyDescent="0.2">
      <c r="B253">
        <v>251</v>
      </c>
      <c r="C253" s="1">
        <v>43877</v>
      </c>
      <c r="D253">
        <v>1309311215</v>
      </c>
      <c r="E253" t="s">
        <v>50</v>
      </c>
      <c r="F253" t="s">
        <v>85</v>
      </c>
      <c r="G253" t="s">
        <v>83</v>
      </c>
      <c r="H253" t="s">
        <v>41</v>
      </c>
      <c r="I253" t="s">
        <v>25</v>
      </c>
      <c r="K253" t="s">
        <v>12</v>
      </c>
      <c r="L253" t="s">
        <v>13</v>
      </c>
      <c r="M253" s="2">
        <v>49</v>
      </c>
      <c r="N253" s="2">
        <v>20</v>
      </c>
      <c r="O253" s="2">
        <f>BaseDeDatos!$M253*BaseDeDatos!$N253</f>
        <v>980</v>
      </c>
    </row>
    <row r="254" spans="2:15" x14ac:dyDescent="0.2">
      <c r="B254">
        <v>252</v>
      </c>
      <c r="C254" s="1">
        <v>44000</v>
      </c>
      <c r="D254">
        <v>4552083877</v>
      </c>
      <c r="E254" t="s">
        <v>50</v>
      </c>
      <c r="F254" t="s">
        <v>85</v>
      </c>
      <c r="G254" t="s">
        <v>83</v>
      </c>
      <c r="H254" t="s">
        <v>41</v>
      </c>
      <c r="I254" t="s">
        <v>25</v>
      </c>
      <c r="K254" t="s">
        <v>44</v>
      </c>
      <c r="L254" t="s">
        <v>11</v>
      </c>
      <c r="M254" s="2">
        <v>41.86</v>
      </c>
      <c r="N254" s="2">
        <v>49</v>
      </c>
      <c r="O254" s="2">
        <f>BaseDeDatos!$M254*BaseDeDatos!$N254</f>
        <v>2051.14</v>
      </c>
    </row>
    <row r="255" spans="2:15" x14ac:dyDescent="0.2">
      <c r="B255">
        <v>253</v>
      </c>
      <c r="C255" s="1">
        <v>43906</v>
      </c>
      <c r="D255">
        <v>6119453494</v>
      </c>
      <c r="E255" t="s">
        <v>51</v>
      </c>
      <c r="F255" t="s">
        <v>90</v>
      </c>
      <c r="G255" t="s">
        <v>98</v>
      </c>
      <c r="H255" t="s">
        <v>24</v>
      </c>
      <c r="K255" t="s">
        <v>21</v>
      </c>
      <c r="L255" t="s">
        <v>11</v>
      </c>
      <c r="M255" s="2">
        <v>252</v>
      </c>
      <c r="N255" s="2">
        <v>22</v>
      </c>
      <c r="O255" s="2">
        <f>BaseDeDatos!$M255*BaseDeDatos!$N255</f>
        <v>5544</v>
      </c>
    </row>
    <row r="256" spans="2:15" x14ac:dyDescent="0.2">
      <c r="B256">
        <v>254</v>
      </c>
      <c r="C256" s="1">
        <v>43855</v>
      </c>
      <c r="D256">
        <v>8815781249</v>
      </c>
      <c r="E256" t="s">
        <v>51</v>
      </c>
      <c r="F256" t="s">
        <v>90</v>
      </c>
      <c r="G256" t="s">
        <v>98</v>
      </c>
      <c r="H256" t="s">
        <v>24</v>
      </c>
      <c r="K256" t="s">
        <v>22</v>
      </c>
      <c r="L256" t="s">
        <v>11</v>
      </c>
      <c r="M256" s="2">
        <v>644</v>
      </c>
      <c r="N256" s="2">
        <v>73</v>
      </c>
      <c r="O256" s="2">
        <f>BaseDeDatos!$M256*BaseDeDatos!$N256</f>
        <v>47012</v>
      </c>
    </row>
    <row r="257" spans="2:15" x14ac:dyDescent="0.2">
      <c r="B257">
        <v>255</v>
      </c>
      <c r="C257" s="1">
        <v>43984</v>
      </c>
      <c r="D257">
        <v>5308869510</v>
      </c>
      <c r="E257" t="s">
        <v>51</v>
      </c>
      <c r="F257" t="s">
        <v>90</v>
      </c>
      <c r="G257" t="s">
        <v>98</v>
      </c>
      <c r="H257" t="s">
        <v>24</v>
      </c>
      <c r="K257" t="s">
        <v>44</v>
      </c>
      <c r="L257" t="s">
        <v>11</v>
      </c>
      <c r="M257" s="2">
        <v>41.86</v>
      </c>
      <c r="N257" s="2">
        <v>85</v>
      </c>
      <c r="O257" s="2">
        <f>BaseDeDatos!$M257*BaseDeDatos!$N257</f>
        <v>3558.1</v>
      </c>
    </row>
    <row r="258" spans="2:15" x14ac:dyDescent="0.2">
      <c r="B258">
        <v>256</v>
      </c>
      <c r="C258" s="1">
        <v>44143</v>
      </c>
      <c r="D258">
        <v>9623390930</v>
      </c>
      <c r="E258" t="s">
        <v>40</v>
      </c>
      <c r="F258" t="s">
        <v>97</v>
      </c>
      <c r="G258" t="s">
        <v>88</v>
      </c>
      <c r="H258" t="s">
        <v>41</v>
      </c>
      <c r="I258" t="s">
        <v>25</v>
      </c>
      <c r="J258" t="s">
        <v>17</v>
      </c>
      <c r="K258" t="s">
        <v>34</v>
      </c>
      <c r="L258" t="s">
        <v>35</v>
      </c>
      <c r="M258" s="2">
        <v>135.1</v>
      </c>
      <c r="N258" s="2">
        <v>44</v>
      </c>
      <c r="O258" s="2">
        <f>BaseDeDatos!$M258*BaseDeDatos!$N258</f>
        <v>5944.4</v>
      </c>
    </row>
    <row r="259" spans="2:15" x14ac:dyDescent="0.2">
      <c r="B259">
        <v>257</v>
      </c>
      <c r="C259" s="1">
        <v>43858</v>
      </c>
      <c r="D259">
        <v>9925453816</v>
      </c>
      <c r="E259" t="s">
        <v>40</v>
      </c>
      <c r="F259" t="s">
        <v>97</v>
      </c>
      <c r="G259" t="s">
        <v>88</v>
      </c>
      <c r="H259" t="s">
        <v>41</v>
      </c>
      <c r="I259" t="s">
        <v>25</v>
      </c>
      <c r="J259" t="s">
        <v>17</v>
      </c>
      <c r="K259" t="s">
        <v>52</v>
      </c>
      <c r="L259" t="s">
        <v>53</v>
      </c>
      <c r="M259" s="2">
        <v>257.59999999999997</v>
      </c>
      <c r="N259" s="2">
        <v>24</v>
      </c>
      <c r="O259" s="2">
        <f>BaseDeDatos!$M259*BaseDeDatos!$N259</f>
        <v>6182.4</v>
      </c>
    </row>
    <row r="260" spans="2:15" x14ac:dyDescent="0.2">
      <c r="B260">
        <v>258</v>
      </c>
      <c r="C260" s="1">
        <v>44168</v>
      </c>
      <c r="D260">
        <v>6948053333</v>
      </c>
      <c r="E260" t="s">
        <v>54</v>
      </c>
      <c r="F260" t="s">
        <v>89</v>
      </c>
      <c r="G260" t="s">
        <v>84</v>
      </c>
      <c r="H260" t="s">
        <v>55</v>
      </c>
      <c r="I260" t="s">
        <v>16</v>
      </c>
      <c r="J260" t="s">
        <v>9</v>
      </c>
      <c r="K260" t="s">
        <v>56</v>
      </c>
      <c r="L260" t="s">
        <v>57</v>
      </c>
      <c r="M260" s="2">
        <v>273</v>
      </c>
      <c r="N260" s="2">
        <v>64</v>
      </c>
      <c r="O260" s="2">
        <f>BaseDeDatos!$M260*BaseDeDatos!$N260</f>
        <v>17472</v>
      </c>
    </row>
    <row r="261" spans="2:15" x14ac:dyDescent="0.2">
      <c r="B261">
        <v>259</v>
      </c>
      <c r="C261" s="1">
        <v>44038</v>
      </c>
      <c r="D261">
        <v>2060963898</v>
      </c>
      <c r="E261" t="s">
        <v>54</v>
      </c>
      <c r="F261" t="s">
        <v>89</v>
      </c>
      <c r="G261" t="s">
        <v>84</v>
      </c>
      <c r="H261" t="s">
        <v>55</v>
      </c>
      <c r="I261" t="s">
        <v>16</v>
      </c>
      <c r="J261" t="s">
        <v>9</v>
      </c>
      <c r="K261" t="s">
        <v>58</v>
      </c>
      <c r="L261" t="s">
        <v>59</v>
      </c>
      <c r="M261" s="2">
        <v>487.19999999999993</v>
      </c>
      <c r="N261" s="2">
        <v>70</v>
      </c>
      <c r="O261" s="2">
        <f>BaseDeDatos!$M261*BaseDeDatos!$N261</f>
        <v>34103.999999999993</v>
      </c>
    </row>
    <row r="262" spans="2:15" x14ac:dyDescent="0.2">
      <c r="B262">
        <v>260</v>
      </c>
      <c r="C262" s="1">
        <v>44142</v>
      </c>
      <c r="D262">
        <v>2582781913</v>
      </c>
      <c r="E262" t="s">
        <v>36</v>
      </c>
      <c r="F262" t="s">
        <v>92</v>
      </c>
      <c r="G262" t="s">
        <v>99</v>
      </c>
      <c r="H262" t="s">
        <v>37</v>
      </c>
      <c r="I262" t="s">
        <v>8</v>
      </c>
      <c r="J262" t="s">
        <v>17</v>
      </c>
      <c r="K262" t="s">
        <v>10</v>
      </c>
      <c r="L262" t="s">
        <v>11</v>
      </c>
      <c r="M262" s="2">
        <v>196</v>
      </c>
      <c r="N262" s="2">
        <v>98</v>
      </c>
      <c r="O262" s="2">
        <f>BaseDeDatos!$M262*BaseDeDatos!$N262</f>
        <v>19208</v>
      </c>
    </row>
    <row r="263" spans="2:15" x14ac:dyDescent="0.2">
      <c r="B263">
        <v>261</v>
      </c>
      <c r="C263" s="1">
        <v>44146</v>
      </c>
      <c r="D263">
        <v>2732649952</v>
      </c>
      <c r="E263" t="s">
        <v>23</v>
      </c>
      <c r="F263" t="s">
        <v>86</v>
      </c>
      <c r="G263" t="s">
        <v>82</v>
      </c>
      <c r="H263" t="s">
        <v>24</v>
      </c>
      <c r="I263" t="s">
        <v>8</v>
      </c>
      <c r="J263" t="s">
        <v>9</v>
      </c>
      <c r="K263" t="s">
        <v>38</v>
      </c>
      <c r="L263" t="s">
        <v>39</v>
      </c>
      <c r="M263" s="2">
        <v>560</v>
      </c>
      <c r="N263" s="2">
        <v>48</v>
      </c>
      <c r="O263" s="2">
        <f>BaseDeDatos!$M263*BaseDeDatos!$N263</f>
        <v>26880</v>
      </c>
    </row>
    <row r="264" spans="2:15" x14ac:dyDescent="0.2">
      <c r="B264">
        <v>262</v>
      </c>
      <c r="C264" s="1">
        <v>43893</v>
      </c>
      <c r="D264">
        <v>4179453952</v>
      </c>
      <c r="E264" t="s">
        <v>23</v>
      </c>
      <c r="F264" t="s">
        <v>86</v>
      </c>
      <c r="G264" t="s">
        <v>82</v>
      </c>
      <c r="H264" t="s">
        <v>24</v>
      </c>
      <c r="I264" t="s">
        <v>8</v>
      </c>
      <c r="J264" t="s">
        <v>9</v>
      </c>
      <c r="K264" t="s">
        <v>26</v>
      </c>
      <c r="L264" t="s">
        <v>27</v>
      </c>
      <c r="M264" s="2">
        <v>128.79999999999998</v>
      </c>
      <c r="N264" s="2">
        <v>100</v>
      </c>
      <c r="O264" s="2">
        <f>BaseDeDatos!$M264*BaseDeDatos!$N264</f>
        <v>12879.999999999998</v>
      </c>
    </row>
    <row r="265" spans="2:15" x14ac:dyDescent="0.2">
      <c r="B265">
        <v>263</v>
      </c>
      <c r="C265" s="1">
        <v>44130</v>
      </c>
      <c r="D265">
        <v>4339665341</v>
      </c>
      <c r="E265" t="s">
        <v>62</v>
      </c>
      <c r="F265" t="s">
        <v>91</v>
      </c>
      <c r="G265" t="s">
        <v>91</v>
      </c>
      <c r="H265" t="s">
        <v>43</v>
      </c>
      <c r="I265" t="s">
        <v>16</v>
      </c>
      <c r="J265" t="s">
        <v>33</v>
      </c>
      <c r="K265" t="s">
        <v>67</v>
      </c>
      <c r="L265" t="s">
        <v>27</v>
      </c>
      <c r="M265" s="2">
        <v>140</v>
      </c>
      <c r="N265" s="2">
        <v>90</v>
      </c>
      <c r="O265" s="2">
        <f>BaseDeDatos!$M265*BaseDeDatos!$N265</f>
        <v>12600</v>
      </c>
    </row>
    <row r="266" spans="2:15" x14ac:dyDescent="0.2">
      <c r="B266">
        <v>264</v>
      </c>
      <c r="C266" s="1">
        <v>44077</v>
      </c>
      <c r="D266">
        <v>9193900326</v>
      </c>
      <c r="E266" t="s">
        <v>63</v>
      </c>
      <c r="F266" t="s">
        <v>85</v>
      </c>
      <c r="G266" t="s">
        <v>83</v>
      </c>
      <c r="H266" t="s">
        <v>41</v>
      </c>
      <c r="I266" t="s">
        <v>25</v>
      </c>
      <c r="J266" t="s">
        <v>17</v>
      </c>
      <c r="K266" t="s">
        <v>68</v>
      </c>
      <c r="L266" t="s">
        <v>69</v>
      </c>
      <c r="M266" s="2">
        <v>298.90000000000003</v>
      </c>
      <c r="N266" s="2">
        <v>49</v>
      </c>
      <c r="O266" s="2">
        <f>BaseDeDatos!$M266*BaseDeDatos!$N266</f>
        <v>14646.100000000002</v>
      </c>
    </row>
    <row r="267" spans="2:15" x14ac:dyDescent="0.2">
      <c r="B267">
        <v>265</v>
      </c>
      <c r="C267" s="1">
        <v>44073</v>
      </c>
      <c r="D267">
        <v>7474169055</v>
      </c>
      <c r="E267" t="s">
        <v>63</v>
      </c>
      <c r="F267" t="s">
        <v>85</v>
      </c>
      <c r="G267" t="s">
        <v>83</v>
      </c>
      <c r="H267" t="s">
        <v>41</v>
      </c>
      <c r="I267" t="s">
        <v>25</v>
      </c>
      <c r="J267" t="s">
        <v>17</v>
      </c>
      <c r="K267" t="s">
        <v>34</v>
      </c>
      <c r="L267" t="s">
        <v>35</v>
      </c>
      <c r="M267" s="2">
        <v>135.1</v>
      </c>
      <c r="N267" s="2">
        <v>71</v>
      </c>
      <c r="O267" s="2">
        <f>BaseDeDatos!$M267*BaseDeDatos!$N267</f>
        <v>9592.1</v>
      </c>
    </row>
    <row r="268" spans="2:15" x14ac:dyDescent="0.2">
      <c r="B268">
        <v>266</v>
      </c>
      <c r="C268" s="1">
        <v>43890</v>
      </c>
      <c r="D268">
        <v>9750138179</v>
      </c>
      <c r="E268" t="s">
        <v>63</v>
      </c>
      <c r="F268" t="s">
        <v>85</v>
      </c>
      <c r="G268" t="s">
        <v>83</v>
      </c>
      <c r="H268" t="s">
        <v>41</v>
      </c>
      <c r="I268" t="s">
        <v>25</v>
      </c>
      <c r="J268" t="s">
        <v>17</v>
      </c>
      <c r="K268" t="s">
        <v>52</v>
      </c>
      <c r="L268" t="s">
        <v>53</v>
      </c>
      <c r="M268" s="2">
        <v>257.59999999999997</v>
      </c>
      <c r="N268" s="2">
        <v>10</v>
      </c>
      <c r="O268" s="2">
        <f>BaseDeDatos!$M268*BaseDeDatos!$N268</f>
        <v>2575.9999999999995</v>
      </c>
    </row>
    <row r="269" spans="2:15" x14ac:dyDescent="0.2">
      <c r="B269">
        <v>267</v>
      </c>
      <c r="C269" s="1">
        <v>43907</v>
      </c>
      <c r="D269">
        <v>2294414293</v>
      </c>
      <c r="E269" t="s">
        <v>28</v>
      </c>
      <c r="F269" t="s">
        <v>89</v>
      </c>
      <c r="G269" t="s">
        <v>84</v>
      </c>
      <c r="H269" t="s">
        <v>29</v>
      </c>
      <c r="I269" t="s">
        <v>8</v>
      </c>
      <c r="J269" t="s">
        <v>9</v>
      </c>
      <c r="K269" t="s">
        <v>10</v>
      </c>
      <c r="L269" t="s">
        <v>11</v>
      </c>
      <c r="M269" s="2">
        <v>196</v>
      </c>
      <c r="N269" s="2">
        <v>78</v>
      </c>
      <c r="O269" s="2">
        <f>BaseDeDatos!$M269*BaseDeDatos!$N269</f>
        <v>15288</v>
      </c>
    </row>
    <row r="270" spans="2:15" x14ac:dyDescent="0.2">
      <c r="B270">
        <v>268</v>
      </c>
      <c r="C270" s="1">
        <v>44023</v>
      </c>
      <c r="D270">
        <v>776426288</v>
      </c>
      <c r="E270" t="s">
        <v>36</v>
      </c>
      <c r="F270" t="s">
        <v>92</v>
      </c>
      <c r="G270" t="s">
        <v>99</v>
      </c>
      <c r="H270" t="s">
        <v>37</v>
      </c>
      <c r="I270" t="s">
        <v>25</v>
      </c>
      <c r="J270" t="s">
        <v>9</v>
      </c>
      <c r="K270" t="s">
        <v>30</v>
      </c>
      <c r="L270" t="s">
        <v>31</v>
      </c>
      <c r="M270" s="2">
        <v>178.5</v>
      </c>
      <c r="N270" s="2">
        <v>44</v>
      </c>
      <c r="O270" s="2">
        <f>BaseDeDatos!$M270*BaseDeDatos!$N270</f>
        <v>7854</v>
      </c>
    </row>
    <row r="271" spans="2:15" x14ac:dyDescent="0.2">
      <c r="B271">
        <v>269</v>
      </c>
      <c r="C271" s="1">
        <v>44109</v>
      </c>
      <c r="D271">
        <v>1245231958</v>
      </c>
      <c r="E271" t="s">
        <v>14</v>
      </c>
      <c r="F271" t="s">
        <v>81</v>
      </c>
      <c r="G271" t="s">
        <v>94</v>
      </c>
      <c r="H271" t="s">
        <v>15</v>
      </c>
      <c r="I271" t="s">
        <v>16</v>
      </c>
      <c r="J271" t="s">
        <v>17</v>
      </c>
      <c r="K271" t="s">
        <v>70</v>
      </c>
      <c r="L271" t="s">
        <v>47</v>
      </c>
      <c r="M271" s="2">
        <v>1134</v>
      </c>
      <c r="N271" s="2">
        <v>82</v>
      </c>
      <c r="O271" s="2">
        <f>BaseDeDatos!$M271*BaseDeDatos!$N271</f>
        <v>92988</v>
      </c>
    </row>
    <row r="272" spans="2:15" x14ac:dyDescent="0.2">
      <c r="B272">
        <v>270</v>
      </c>
      <c r="C272" s="1">
        <v>43931</v>
      </c>
      <c r="D272">
        <v>2050724971</v>
      </c>
      <c r="E272" t="s">
        <v>14</v>
      </c>
      <c r="F272" t="s">
        <v>81</v>
      </c>
      <c r="G272" t="s">
        <v>94</v>
      </c>
      <c r="H272" t="s">
        <v>15</v>
      </c>
      <c r="I272" t="s">
        <v>16</v>
      </c>
      <c r="J272" t="s">
        <v>17</v>
      </c>
      <c r="K272" t="s">
        <v>71</v>
      </c>
      <c r="L272" t="s">
        <v>72</v>
      </c>
      <c r="M272" s="2">
        <v>98</v>
      </c>
      <c r="N272" s="2">
        <v>29</v>
      </c>
      <c r="O272" s="2">
        <f>BaseDeDatos!$M272*BaseDeDatos!$N272</f>
        <v>2842</v>
      </c>
    </row>
    <row r="273" spans="2:15" x14ac:dyDescent="0.2">
      <c r="B273">
        <v>271</v>
      </c>
      <c r="C273" s="1">
        <v>44097</v>
      </c>
      <c r="D273">
        <v>9478104719</v>
      </c>
      <c r="E273" t="s">
        <v>23</v>
      </c>
      <c r="F273" t="s">
        <v>86</v>
      </c>
      <c r="G273" t="s">
        <v>82</v>
      </c>
      <c r="H273" t="s">
        <v>24</v>
      </c>
      <c r="I273" t="s">
        <v>25</v>
      </c>
      <c r="J273" t="s">
        <v>17</v>
      </c>
      <c r="K273" t="s">
        <v>58</v>
      </c>
      <c r="L273" t="s">
        <v>59</v>
      </c>
      <c r="M273" s="2">
        <v>487.19999999999993</v>
      </c>
      <c r="N273" s="2">
        <v>93</v>
      </c>
      <c r="O273" s="2">
        <f>BaseDeDatos!$M273*BaseDeDatos!$N273</f>
        <v>45309.599999999991</v>
      </c>
    </row>
    <row r="274" spans="2:15" x14ac:dyDescent="0.2">
      <c r="B274">
        <v>272</v>
      </c>
      <c r="C274" s="1">
        <v>44131</v>
      </c>
      <c r="D274">
        <v>7620759943</v>
      </c>
      <c r="E274" t="s">
        <v>32</v>
      </c>
      <c r="F274" t="s">
        <v>93</v>
      </c>
      <c r="G274" t="s">
        <v>96</v>
      </c>
      <c r="H274" t="s">
        <v>7</v>
      </c>
      <c r="I274" t="s">
        <v>8</v>
      </c>
      <c r="J274" t="s">
        <v>33</v>
      </c>
      <c r="K274" t="s">
        <v>60</v>
      </c>
      <c r="L274" t="s">
        <v>49</v>
      </c>
      <c r="M274" s="2">
        <v>140</v>
      </c>
      <c r="N274" s="2">
        <v>11</v>
      </c>
      <c r="O274" s="2">
        <f>BaseDeDatos!$M274*BaseDeDatos!$N274</f>
        <v>1540</v>
      </c>
    </row>
    <row r="275" spans="2:15" x14ac:dyDescent="0.2">
      <c r="B275">
        <v>273</v>
      </c>
      <c r="C275" s="1">
        <v>44173</v>
      </c>
      <c r="D275">
        <v>9345003575</v>
      </c>
      <c r="E275" t="s">
        <v>32</v>
      </c>
      <c r="F275" t="s">
        <v>93</v>
      </c>
      <c r="G275" t="s">
        <v>96</v>
      </c>
      <c r="H275" t="s">
        <v>7</v>
      </c>
      <c r="I275" t="s">
        <v>8</v>
      </c>
      <c r="J275" t="s">
        <v>33</v>
      </c>
      <c r="K275" t="s">
        <v>38</v>
      </c>
      <c r="L275" t="s">
        <v>39</v>
      </c>
      <c r="M275" s="2">
        <v>560</v>
      </c>
      <c r="N275" s="2">
        <v>91</v>
      </c>
      <c r="O275" s="2">
        <f>BaseDeDatos!$M275*BaseDeDatos!$N275</f>
        <v>50960</v>
      </c>
    </row>
    <row r="276" spans="2:15" x14ac:dyDescent="0.2">
      <c r="B276">
        <v>274</v>
      </c>
      <c r="C276" s="1">
        <v>44123</v>
      </c>
      <c r="D276">
        <v>5988072690</v>
      </c>
      <c r="E276" t="s">
        <v>42</v>
      </c>
      <c r="F276" t="s">
        <v>91</v>
      </c>
      <c r="G276" t="s">
        <v>91</v>
      </c>
      <c r="H276" t="s">
        <v>43</v>
      </c>
      <c r="I276" t="s">
        <v>8</v>
      </c>
      <c r="J276" t="s">
        <v>17</v>
      </c>
      <c r="K276" t="s">
        <v>61</v>
      </c>
      <c r="L276" t="s">
        <v>13</v>
      </c>
      <c r="M276" s="2">
        <v>140</v>
      </c>
      <c r="N276" s="2">
        <v>12</v>
      </c>
      <c r="O276" s="2">
        <f>BaseDeDatos!$M276*BaseDeDatos!$N276</f>
        <v>1680</v>
      </c>
    </row>
    <row r="277" spans="2:15" x14ac:dyDescent="0.2">
      <c r="B277">
        <v>275</v>
      </c>
      <c r="C277" s="1">
        <v>44028</v>
      </c>
      <c r="D277">
        <v>5113488625</v>
      </c>
      <c r="E277" t="s">
        <v>42</v>
      </c>
      <c r="F277" t="s">
        <v>91</v>
      </c>
      <c r="G277" t="s">
        <v>91</v>
      </c>
      <c r="H277" t="s">
        <v>43</v>
      </c>
      <c r="I277" t="s">
        <v>16</v>
      </c>
      <c r="K277" t="s">
        <v>12</v>
      </c>
      <c r="L277" t="s">
        <v>13</v>
      </c>
      <c r="M277" s="2">
        <v>49</v>
      </c>
      <c r="N277" s="2">
        <v>78</v>
      </c>
      <c r="O277" s="2">
        <f>BaseDeDatos!$M277*BaseDeDatos!$N277</f>
        <v>3822</v>
      </c>
    </row>
    <row r="278" spans="2:15" x14ac:dyDescent="0.2">
      <c r="B278">
        <v>276</v>
      </c>
      <c r="C278" s="1">
        <v>43915</v>
      </c>
      <c r="D278">
        <v>8021429259</v>
      </c>
      <c r="E278" t="s">
        <v>50</v>
      </c>
      <c r="F278" t="s">
        <v>85</v>
      </c>
      <c r="G278" t="s">
        <v>83</v>
      </c>
      <c r="H278" t="s">
        <v>41</v>
      </c>
      <c r="I278" t="s">
        <v>25</v>
      </c>
      <c r="K278" t="s">
        <v>38</v>
      </c>
      <c r="L278" t="s">
        <v>39</v>
      </c>
      <c r="M278" s="2">
        <v>560</v>
      </c>
      <c r="N278" s="2">
        <v>60</v>
      </c>
      <c r="O278" s="2">
        <f>BaseDeDatos!$M278*BaseDeDatos!$N278</f>
        <v>33600</v>
      </c>
    </row>
    <row r="279" spans="2:15" x14ac:dyDescent="0.2">
      <c r="B279">
        <v>277</v>
      </c>
      <c r="C279" s="1">
        <v>43906</v>
      </c>
      <c r="D279">
        <v>680211800</v>
      </c>
      <c r="E279" t="s">
        <v>51</v>
      </c>
      <c r="F279" t="s">
        <v>90</v>
      </c>
      <c r="G279" t="s">
        <v>98</v>
      </c>
      <c r="H279" t="s">
        <v>24</v>
      </c>
      <c r="I279" t="s">
        <v>25</v>
      </c>
      <c r="K279" t="s">
        <v>52</v>
      </c>
      <c r="L279" t="s">
        <v>53</v>
      </c>
      <c r="M279" s="2">
        <v>257.59999999999997</v>
      </c>
      <c r="N279" s="2">
        <v>23</v>
      </c>
      <c r="O279" s="2">
        <f>BaseDeDatos!$M279*BaseDeDatos!$N279</f>
        <v>5924.7999999999993</v>
      </c>
    </row>
    <row r="280" spans="2:15" x14ac:dyDescent="0.2">
      <c r="B280">
        <v>278</v>
      </c>
      <c r="C280" s="1">
        <v>44092</v>
      </c>
      <c r="D280">
        <v>2635806056</v>
      </c>
      <c r="E280" t="s">
        <v>40</v>
      </c>
      <c r="F280" t="s">
        <v>97</v>
      </c>
      <c r="G280" t="s">
        <v>88</v>
      </c>
      <c r="H280" t="s">
        <v>41</v>
      </c>
      <c r="I280" t="s">
        <v>25</v>
      </c>
      <c r="J280" t="s">
        <v>17</v>
      </c>
      <c r="K280" t="s">
        <v>22</v>
      </c>
      <c r="L280" t="s">
        <v>11</v>
      </c>
      <c r="M280" s="2">
        <v>644</v>
      </c>
      <c r="N280" s="2">
        <v>34</v>
      </c>
      <c r="O280" s="2">
        <f>BaseDeDatos!$M280*BaseDeDatos!$N280</f>
        <v>21896</v>
      </c>
    </row>
    <row r="281" spans="2:15" x14ac:dyDescent="0.2">
      <c r="B281">
        <v>279</v>
      </c>
      <c r="C281" s="1">
        <v>44073</v>
      </c>
      <c r="D281">
        <v>3338515953</v>
      </c>
      <c r="E281" t="s">
        <v>54</v>
      </c>
      <c r="F281" t="s">
        <v>89</v>
      </c>
      <c r="G281" t="s">
        <v>84</v>
      </c>
      <c r="H281" t="s">
        <v>55</v>
      </c>
      <c r="I281" t="s">
        <v>16</v>
      </c>
      <c r="J281" t="s">
        <v>9</v>
      </c>
      <c r="K281" t="s">
        <v>34</v>
      </c>
      <c r="L281" t="s">
        <v>35</v>
      </c>
      <c r="M281" s="2">
        <v>135.1</v>
      </c>
      <c r="N281" s="2">
        <v>89</v>
      </c>
      <c r="O281" s="2">
        <f>BaseDeDatos!$M281*BaseDeDatos!$N281</f>
        <v>12023.9</v>
      </c>
    </row>
    <row r="282" spans="2:15" x14ac:dyDescent="0.2">
      <c r="B282">
        <v>280</v>
      </c>
      <c r="C282" s="1">
        <v>44106</v>
      </c>
      <c r="D282">
        <v>3075758565</v>
      </c>
      <c r="E282" t="s">
        <v>36</v>
      </c>
      <c r="F282" t="s">
        <v>92</v>
      </c>
      <c r="G282" t="s">
        <v>99</v>
      </c>
      <c r="H282" t="s">
        <v>37</v>
      </c>
      <c r="I282" t="s">
        <v>8</v>
      </c>
      <c r="J282" t="s">
        <v>17</v>
      </c>
      <c r="K282" t="s">
        <v>30</v>
      </c>
      <c r="L282" t="s">
        <v>31</v>
      </c>
      <c r="M282" s="2">
        <v>178.5</v>
      </c>
      <c r="N282" s="2">
        <v>82</v>
      </c>
      <c r="O282" s="2">
        <f>BaseDeDatos!$M282*BaseDeDatos!$N282</f>
        <v>14637</v>
      </c>
    </row>
    <row r="283" spans="2:15" x14ac:dyDescent="0.2">
      <c r="B283">
        <v>281</v>
      </c>
      <c r="C283" s="1">
        <v>44160</v>
      </c>
      <c r="D283">
        <v>5383209032</v>
      </c>
      <c r="E283" t="s">
        <v>23</v>
      </c>
      <c r="F283" t="s">
        <v>86</v>
      </c>
      <c r="G283" t="s">
        <v>82</v>
      </c>
      <c r="H283" t="s">
        <v>24</v>
      </c>
      <c r="I283" t="s">
        <v>8</v>
      </c>
      <c r="J283" t="s">
        <v>9</v>
      </c>
      <c r="K283" t="s">
        <v>30</v>
      </c>
      <c r="L283" t="s">
        <v>31</v>
      </c>
      <c r="M283" s="2">
        <v>178.5</v>
      </c>
      <c r="N283" s="2">
        <v>43</v>
      </c>
      <c r="O283" s="2">
        <f>BaseDeDatos!$M283*BaseDeDatos!$N283</f>
        <v>7675.5</v>
      </c>
    </row>
    <row r="284" spans="2:15" x14ac:dyDescent="0.2">
      <c r="B284">
        <v>282</v>
      </c>
      <c r="C284" s="1">
        <v>44068</v>
      </c>
      <c r="D284">
        <v>9635546425</v>
      </c>
      <c r="E284" t="s">
        <v>42</v>
      </c>
      <c r="F284" t="s">
        <v>91</v>
      </c>
      <c r="G284" t="s">
        <v>91</v>
      </c>
      <c r="H284" t="s">
        <v>43</v>
      </c>
      <c r="I284" t="s">
        <v>16</v>
      </c>
      <c r="K284" t="s">
        <v>48</v>
      </c>
      <c r="L284" t="s">
        <v>49</v>
      </c>
      <c r="M284" s="2">
        <v>308</v>
      </c>
      <c r="N284" s="2">
        <v>96</v>
      </c>
      <c r="O284" s="2">
        <f>BaseDeDatos!$M284*BaseDeDatos!$N284</f>
        <v>29568</v>
      </c>
    </row>
    <row r="285" spans="2:15" x14ac:dyDescent="0.2">
      <c r="B285">
        <v>283</v>
      </c>
      <c r="C285" s="1">
        <v>44073</v>
      </c>
      <c r="D285">
        <v>3501364052</v>
      </c>
      <c r="E285" t="s">
        <v>42</v>
      </c>
      <c r="F285" t="s">
        <v>91</v>
      </c>
      <c r="G285" t="s">
        <v>91</v>
      </c>
      <c r="H285" t="s">
        <v>43</v>
      </c>
      <c r="I285" t="s">
        <v>16</v>
      </c>
      <c r="K285" t="s">
        <v>26</v>
      </c>
      <c r="L285" t="s">
        <v>27</v>
      </c>
      <c r="M285" s="2">
        <v>128.79999999999998</v>
      </c>
      <c r="N285" s="2">
        <v>34</v>
      </c>
      <c r="O285" s="2">
        <f>BaseDeDatos!$M285*BaseDeDatos!$N285</f>
        <v>4379.2</v>
      </c>
    </row>
    <row r="286" spans="2:15" x14ac:dyDescent="0.2">
      <c r="B286">
        <v>284</v>
      </c>
      <c r="C286" s="1">
        <v>43992</v>
      </c>
      <c r="D286">
        <v>2226825043</v>
      </c>
      <c r="E286" t="s">
        <v>50</v>
      </c>
      <c r="F286" t="s">
        <v>85</v>
      </c>
      <c r="G286" t="s">
        <v>83</v>
      </c>
      <c r="H286" t="s">
        <v>41</v>
      </c>
      <c r="I286" t="s">
        <v>25</v>
      </c>
      <c r="K286" t="s">
        <v>12</v>
      </c>
      <c r="L286" t="s">
        <v>13</v>
      </c>
      <c r="M286" s="2">
        <v>49</v>
      </c>
      <c r="N286" s="2">
        <v>42</v>
      </c>
      <c r="O286" s="2">
        <f>BaseDeDatos!$M286*BaseDeDatos!$N286</f>
        <v>2058</v>
      </c>
    </row>
    <row r="287" spans="2:15" x14ac:dyDescent="0.2">
      <c r="B287">
        <v>285</v>
      </c>
      <c r="C287" s="1">
        <v>43883</v>
      </c>
      <c r="D287">
        <v>6321323029</v>
      </c>
      <c r="E287" t="s">
        <v>50</v>
      </c>
      <c r="F287" t="s">
        <v>85</v>
      </c>
      <c r="G287" t="s">
        <v>83</v>
      </c>
      <c r="H287" t="s">
        <v>41</v>
      </c>
      <c r="I287" t="s">
        <v>25</v>
      </c>
      <c r="K287" t="s">
        <v>44</v>
      </c>
      <c r="L287" t="s">
        <v>11</v>
      </c>
      <c r="M287" s="2">
        <v>41.86</v>
      </c>
      <c r="N287" s="2">
        <v>100</v>
      </c>
      <c r="O287" s="2">
        <f>BaseDeDatos!$M287*BaseDeDatos!$N287</f>
        <v>4186</v>
      </c>
    </row>
    <row r="288" spans="2:15" x14ac:dyDescent="0.2">
      <c r="B288">
        <v>286</v>
      </c>
      <c r="C288" s="1">
        <v>44168</v>
      </c>
      <c r="D288">
        <v>3775524143</v>
      </c>
      <c r="E288" t="s">
        <v>51</v>
      </c>
      <c r="F288" t="s">
        <v>90</v>
      </c>
      <c r="G288" t="s">
        <v>98</v>
      </c>
      <c r="H288" t="s">
        <v>24</v>
      </c>
      <c r="K288" t="s">
        <v>21</v>
      </c>
      <c r="L288" t="s">
        <v>11</v>
      </c>
      <c r="M288" s="2">
        <v>252</v>
      </c>
      <c r="N288" s="2">
        <v>42</v>
      </c>
      <c r="O288" s="2">
        <f>BaseDeDatos!$M288*BaseDeDatos!$N288</f>
        <v>10584</v>
      </c>
    </row>
    <row r="289" spans="2:15" x14ac:dyDescent="0.2">
      <c r="B289">
        <v>287</v>
      </c>
      <c r="C289" s="1">
        <v>44044</v>
      </c>
      <c r="D289">
        <v>9543041808</v>
      </c>
      <c r="E289" t="s">
        <v>51</v>
      </c>
      <c r="F289" t="s">
        <v>90</v>
      </c>
      <c r="G289" t="s">
        <v>98</v>
      </c>
      <c r="H289" t="s">
        <v>24</v>
      </c>
      <c r="K289" t="s">
        <v>22</v>
      </c>
      <c r="L289" t="s">
        <v>11</v>
      </c>
      <c r="M289" s="2">
        <v>644</v>
      </c>
      <c r="N289" s="2">
        <v>16</v>
      </c>
      <c r="O289" s="2">
        <f>BaseDeDatos!$M289*BaseDeDatos!$N289</f>
        <v>10304</v>
      </c>
    </row>
    <row r="290" spans="2:15" x14ac:dyDescent="0.2">
      <c r="B290">
        <v>288</v>
      </c>
      <c r="C290" s="1">
        <v>43954</v>
      </c>
      <c r="D290">
        <v>547647770</v>
      </c>
      <c r="E290" t="s">
        <v>51</v>
      </c>
      <c r="F290" t="s">
        <v>90</v>
      </c>
      <c r="G290" t="s">
        <v>98</v>
      </c>
      <c r="H290" t="s">
        <v>24</v>
      </c>
      <c r="K290" t="s">
        <v>44</v>
      </c>
      <c r="L290" t="s">
        <v>11</v>
      </c>
      <c r="M290" s="2">
        <v>41.86</v>
      </c>
      <c r="N290" s="2">
        <v>22</v>
      </c>
      <c r="O290" s="2">
        <f>BaseDeDatos!$M290*BaseDeDatos!$N290</f>
        <v>920.92</v>
      </c>
    </row>
    <row r="291" spans="2:15" x14ac:dyDescent="0.2">
      <c r="B291">
        <v>289</v>
      </c>
      <c r="C291" s="1">
        <v>44106</v>
      </c>
      <c r="D291">
        <v>7120228607</v>
      </c>
      <c r="E291" t="s">
        <v>40</v>
      </c>
      <c r="F291" t="s">
        <v>97</v>
      </c>
      <c r="G291" t="s">
        <v>88</v>
      </c>
      <c r="H291" t="s">
        <v>41</v>
      </c>
      <c r="I291" t="s">
        <v>25</v>
      </c>
      <c r="J291" t="s">
        <v>17</v>
      </c>
      <c r="K291" t="s">
        <v>34</v>
      </c>
      <c r="L291" t="s">
        <v>35</v>
      </c>
      <c r="M291" s="2">
        <v>135.1</v>
      </c>
      <c r="N291" s="2">
        <v>46</v>
      </c>
      <c r="O291" s="2">
        <f>BaseDeDatos!$M291*BaseDeDatos!$N291</f>
        <v>6214.5999999999995</v>
      </c>
    </row>
    <row r="292" spans="2:15" x14ac:dyDescent="0.2">
      <c r="B292">
        <v>290</v>
      </c>
      <c r="C292" s="1">
        <v>43837</v>
      </c>
      <c r="D292">
        <v>5554565190</v>
      </c>
      <c r="E292" t="s">
        <v>40</v>
      </c>
      <c r="F292" t="s">
        <v>97</v>
      </c>
      <c r="G292" t="s">
        <v>88</v>
      </c>
      <c r="H292" t="s">
        <v>41</v>
      </c>
      <c r="I292" t="s">
        <v>25</v>
      </c>
      <c r="J292" t="s">
        <v>17</v>
      </c>
      <c r="K292" t="s">
        <v>52</v>
      </c>
      <c r="L292" t="s">
        <v>53</v>
      </c>
      <c r="M292" s="2">
        <v>257.59999999999997</v>
      </c>
      <c r="N292" s="2">
        <v>100</v>
      </c>
      <c r="O292" s="2">
        <f>BaseDeDatos!$M292*BaseDeDatos!$N292</f>
        <v>25759.999999999996</v>
      </c>
    </row>
    <row r="293" spans="2:15" x14ac:dyDescent="0.2">
      <c r="B293">
        <v>291</v>
      </c>
      <c r="C293" s="1">
        <v>43866</v>
      </c>
      <c r="D293">
        <v>1644848787</v>
      </c>
      <c r="E293" t="s">
        <v>54</v>
      </c>
      <c r="F293" t="s">
        <v>89</v>
      </c>
      <c r="G293" t="s">
        <v>84</v>
      </c>
      <c r="H293" t="s">
        <v>55</v>
      </c>
      <c r="I293" t="s">
        <v>16</v>
      </c>
      <c r="J293" t="s">
        <v>9</v>
      </c>
      <c r="K293" t="s">
        <v>56</v>
      </c>
      <c r="L293" t="s">
        <v>57</v>
      </c>
      <c r="M293" s="2">
        <v>273</v>
      </c>
      <c r="N293" s="2">
        <v>87</v>
      </c>
      <c r="O293" s="2">
        <f>BaseDeDatos!$M293*BaseDeDatos!$N293</f>
        <v>23751</v>
      </c>
    </row>
    <row r="294" spans="2:15" x14ac:dyDescent="0.2">
      <c r="B294">
        <v>292</v>
      </c>
      <c r="C294" s="1">
        <v>43923</v>
      </c>
      <c r="D294">
        <v>8273786477</v>
      </c>
      <c r="E294" t="s">
        <v>54</v>
      </c>
      <c r="F294" t="s">
        <v>89</v>
      </c>
      <c r="G294" t="s">
        <v>84</v>
      </c>
      <c r="H294" t="s">
        <v>55</v>
      </c>
      <c r="I294" t="s">
        <v>16</v>
      </c>
      <c r="J294" t="s">
        <v>9</v>
      </c>
      <c r="K294" t="s">
        <v>58</v>
      </c>
      <c r="L294" t="s">
        <v>59</v>
      </c>
      <c r="M294" s="2">
        <v>487.19999999999993</v>
      </c>
      <c r="N294" s="2">
        <v>58</v>
      </c>
      <c r="O294" s="2">
        <f>BaseDeDatos!$M294*BaseDeDatos!$N294</f>
        <v>28257.599999999995</v>
      </c>
    </row>
    <row r="295" spans="2:15" x14ac:dyDescent="0.2">
      <c r="B295">
        <v>293</v>
      </c>
      <c r="C295" s="1">
        <v>44062</v>
      </c>
      <c r="D295">
        <v>1397118248</v>
      </c>
      <c r="E295" t="s">
        <v>36</v>
      </c>
      <c r="F295" t="s">
        <v>92</v>
      </c>
      <c r="G295" t="s">
        <v>99</v>
      </c>
      <c r="H295" t="s">
        <v>37</v>
      </c>
      <c r="I295" t="s">
        <v>8</v>
      </c>
      <c r="J295" t="s">
        <v>17</v>
      </c>
      <c r="K295" t="s">
        <v>10</v>
      </c>
      <c r="L295" t="s">
        <v>11</v>
      </c>
      <c r="M295" s="2">
        <v>196</v>
      </c>
      <c r="N295" s="2">
        <v>85</v>
      </c>
      <c r="O295" s="2">
        <f>BaseDeDatos!$M295*BaseDeDatos!$N295</f>
        <v>16660</v>
      </c>
    </row>
    <row r="296" spans="2:15" x14ac:dyDescent="0.2">
      <c r="B296">
        <v>294</v>
      </c>
      <c r="C296" s="1">
        <v>43959</v>
      </c>
      <c r="D296">
        <v>4468604310</v>
      </c>
      <c r="E296" t="s">
        <v>23</v>
      </c>
      <c r="F296" t="s">
        <v>86</v>
      </c>
      <c r="G296" t="s">
        <v>82</v>
      </c>
      <c r="H296" t="s">
        <v>24</v>
      </c>
      <c r="I296" t="s">
        <v>8</v>
      </c>
      <c r="J296" t="s">
        <v>9</v>
      </c>
      <c r="K296" t="s">
        <v>38</v>
      </c>
      <c r="L296" t="s">
        <v>39</v>
      </c>
      <c r="M296" s="2">
        <v>560</v>
      </c>
      <c r="N296" s="2">
        <v>28</v>
      </c>
      <c r="O296" s="2">
        <f>BaseDeDatos!$M296*BaseDeDatos!$N296</f>
        <v>15680</v>
      </c>
    </row>
    <row r="297" spans="2:15" x14ac:dyDescent="0.2">
      <c r="B297">
        <v>295</v>
      </c>
      <c r="C297" s="1">
        <v>44178</v>
      </c>
      <c r="D297">
        <v>457458721</v>
      </c>
      <c r="E297" t="s">
        <v>23</v>
      </c>
      <c r="F297" t="s">
        <v>86</v>
      </c>
      <c r="G297" t="s">
        <v>82</v>
      </c>
      <c r="H297" t="s">
        <v>24</v>
      </c>
      <c r="I297" t="s">
        <v>8</v>
      </c>
      <c r="J297" t="s">
        <v>9</v>
      </c>
      <c r="K297" t="s">
        <v>26</v>
      </c>
      <c r="L297" t="s">
        <v>27</v>
      </c>
      <c r="M297" s="2">
        <v>128.79999999999998</v>
      </c>
      <c r="N297" s="2">
        <v>19</v>
      </c>
      <c r="O297" s="2">
        <f>BaseDeDatos!$M297*BaseDeDatos!$N297</f>
        <v>2447.1999999999998</v>
      </c>
    </row>
    <row r="298" spans="2:15" x14ac:dyDescent="0.2">
      <c r="B298">
        <v>296</v>
      </c>
      <c r="C298" s="1">
        <v>43990</v>
      </c>
      <c r="D298">
        <v>7184663808</v>
      </c>
      <c r="E298" t="s">
        <v>62</v>
      </c>
      <c r="F298" t="s">
        <v>91</v>
      </c>
      <c r="G298" t="s">
        <v>91</v>
      </c>
      <c r="H298" t="s">
        <v>43</v>
      </c>
      <c r="I298" t="s">
        <v>16</v>
      </c>
      <c r="J298" t="s">
        <v>33</v>
      </c>
      <c r="K298" t="s">
        <v>67</v>
      </c>
      <c r="L298" t="s">
        <v>27</v>
      </c>
      <c r="M298" s="2">
        <v>140</v>
      </c>
      <c r="N298" s="2">
        <v>99</v>
      </c>
      <c r="O298" s="2">
        <f>BaseDeDatos!$M298*BaseDeDatos!$N298</f>
        <v>13860</v>
      </c>
    </row>
    <row r="299" spans="2:15" x14ac:dyDescent="0.2">
      <c r="B299">
        <v>297</v>
      </c>
      <c r="C299" s="1">
        <v>44087</v>
      </c>
      <c r="D299">
        <v>3449599231</v>
      </c>
      <c r="E299" t="s">
        <v>63</v>
      </c>
      <c r="F299" t="s">
        <v>85</v>
      </c>
      <c r="G299" t="s">
        <v>83</v>
      </c>
      <c r="H299" t="s">
        <v>41</v>
      </c>
      <c r="I299" t="s">
        <v>25</v>
      </c>
      <c r="J299" t="s">
        <v>17</v>
      </c>
      <c r="K299" t="s">
        <v>68</v>
      </c>
      <c r="L299" t="s">
        <v>69</v>
      </c>
      <c r="M299" s="2">
        <v>298.90000000000003</v>
      </c>
      <c r="N299" s="2">
        <v>69</v>
      </c>
      <c r="O299" s="2">
        <f>BaseDeDatos!$M299*BaseDeDatos!$N299</f>
        <v>20624.100000000002</v>
      </c>
    </row>
    <row r="300" spans="2:15" x14ac:dyDescent="0.2">
      <c r="B300">
        <v>298</v>
      </c>
      <c r="C300" s="1">
        <v>44168</v>
      </c>
      <c r="D300">
        <v>3901461858</v>
      </c>
      <c r="E300" t="s">
        <v>63</v>
      </c>
      <c r="F300" t="s">
        <v>85</v>
      </c>
      <c r="G300" t="s">
        <v>83</v>
      </c>
      <c r="H300" t="s">
        <v>41</v>
      </c>
      <c r="I300" t="s">
        <v>25</v>
      </c>
      <c r="J300" t="s">
        <v>17</v>
      </c>
      <c r="K300" t="s">
        <v>34</v>
      </c>
      <c r="L300" t="s">
        <v>35</v>
      </c>
      <c r="M300" s="2">
        <v>135.1</v>
      </c>
      <c r="N300" s="2">
        <v>37</v>
      </c>
      <c r="O300" s="2">
        <f>BaseDeDatos!$M300*BaseDeDatos!$N300</f>
        <v>4998.7</v>
      </c>
    </row>
    <row r="301" spans="2:15" x14ac:dyDescent="0.2">
      <c r="B301">
        <v>299</v>
      </c>
      <c r="C301" s="1">
        <v>43922</v>
      </c>
      <c r="D301">
        <v>6798892819</v>
      </c>
      <c r="E301" t="s">
        <v>63</v>
      </c>
      <c r="F301" t="s">
        <v>85</v>
      </c>
      <c r="G301" t="s">
        <v>83</v>
      </c>
      <c r="H301" t="s">
        <v>41</v>
      </c>
      <c r="I301" t="s">
        <v>25</v>
      </c>
      <c r="J301" t="s">
        <v>17</v>
      </c>
      <c r="K301" t="s">
        <v>52</v>
      </c>
      <c r="L301" t="s">
        <v>53</v>
      </c>
      <c r="M301" s="2">
        <v>257.59999999999997</v>
      </c>
      <c r="N301" s="2">
        <v>64</v>
      </c>
      <c r="O301" s="2">
        <f>BaseDeDatos!$M301*BaseDeDatos!$N301</f>
        <v>16486.399999999998</v>
      </c>
    </row>
    <row r="302" spans="2:15" x14ac:dyDescent="0.2">
      <c r="B302">
        <v>300</v>
      </c>
      <c r="C302" s="1">
        <v>44130</v>
      </c>
      <c r="D302">
        <v>6897506437</v>
      </c>
      <c r="E302" t="s">
        <v>28</v>
      </c>
      <c r="F302" t="s">
        <v>89</v>
      </c>
      <c r="G302" t="s">
        <v>84</v>
      </c>
      <c r="H302" t="s">
        <v>29</v>
      </c>
      <c r="I302" t="s">
        <v>8</v>
      </c>
      <c r="J302" t="s">
        <v>9</v>
      </c>
      <c r="K302" t="s">
        <v>10</v>
      </c>
      <c r="L302" t="s">
        <v>11</v>
      </c>
      <c r="M302" s="2">
        <v>196</v>
      </c>
      <c r="N302" s="2">
        <v>38</v>
      </c>
      <c r="O302" s="2">
        <f>BaseDeDatos!$M302*BaseDeDatos!$N302</f>
        <v>7448</v>
      </c>
    </row>
    <row r="303" spans="2:15" x14ac:dyDescent="0.2">
      <c r="B303">
        <v>301</v>
      </c>
      <c r="C303" s="1">
        <v>44124</v>
      </c>
      <c r="D303">
        <v>6298594113</v>
      </c>
      <c r="E303" t="s">
        <v>36</v>
      </c>
      <c r="F303" t="s">
        <v>92</v>
      </c>
      <c r="G303" t="s">
        <v>99</v>
      </c>
      <c r="H303" t="s">
        <v>37</v>
      </c>
      <c r="I303" t="s">
        <v>25</v>
      </c>
      <c r="J303" t="s">
        <v>9</v>
      </c>
      <c r="K303" t="s">
        <v>30</v>
      </c>
      <c r="L303" t="s">
        <v>31</v>
      </c>
      <c r="M303" s="2">
        <v>178.5</v>
      </c>
      <c r="N303" s="2">
        <v>15</v>
      </c>
      <c r="O303" s="2">
        <f>BaseDeDatos!$M303*BaseDeDatos!$N303</f>
        <v>2677.5</v>
      </c>
    </row>
    <row r="304" spans="2:15" x14ac:dyDescent="0.2">
      <c r="B304">
        <v>302</v>
      </c>
      <c r="C304" s="1">
        <v>43984</v>
      </c>
      <c r="D304">
        <v>6972691420</v>
      </c>
      <c r="E304" t="s">
        <v>14</v>
      </c>
      <c r="F304" t="s">
        <v>81</v>
      </c>
      <c r="G304" t="s">
        <v>94</v>
      </c>
      <c r="H304" t="s">
        <v>15</v>
      </c>
      <c r="I304" t="s">
        <v>16</v>
      </c>
      <c r="J304" t="s">
        <v>17</v>
      </c>
      <c r="K304" t="s">
        <v>70</v>
      </c>
      <c r="L304" t="s">
        <v>47</v>
      </c>
      <c r="M304" s="2">
        <v>1134</v>
      </c>
      <c r="N304" s="2">
        <v>52</v>
      </c>
      <c r="O304" s="2">
        <f>BaseDeDatos!$M304*BaseDeDatos!$N304</f>
        <v>58968</v>
      </c>
    </row>
    <row r="305" spans="2:15" x14ac:dyDescent="0.2">
      <c r="B305">
        <v>303</v>
      </c>
      <c r="C305" s="1">
        <v>44078</v>
      </c>
      <c r="D305">
        <v>677992170</v>
      </c>
      <c r="E305" t="s">
        <v>14</v>
      </c>
      <c r="F305" t="s">
        <v>81</v>
      </c>
      <c r="G305" t="s">
        <v>94</v>
      </c>
      <c r="H305" t="s">
        <v>15</v>
      </c>
      <c r="I305" t="s">
        <v>16</v>
      </c>
      <c r="J305" t="s">
        <v>17</v>
      </c>
      <c r="K305" t="s">
        <v>71</v>
      </c>
      <c r="L305" t="s">
        <v>72</v>
      </c>
      <c r="M305" s="2">
        <v>98</v>
      </c>
      <c r="N305" s="2">
        <v>37</v>
      </c>
      <c r="O305" s="2">
        <f>BaseDeDatos!$M305*BaseDeDatos!$N305</f>
        <v>3626</v>
      </c>
    </row>
    <row r="306" spans="2:15" x14ac:dyDescent="0.2">
      <c r="B306">
        <v>304</v>
      </c>
      <c r="C306" s="1">
        <v>44063</v>
      </c>
      <c r="D306">
        <v>3501827064</v>
      </c>
      <c r="E306" t="s">
        <v>23</v>
      </c>
      <c r="F306" t="s">
        <v>86</v>
      </c>
      <c r="G306" t="s">
        <v>82</v>
      </c>
      <c r="H306" t="s">
        <v>24</v>
      </c>
      <c r="I306" t="s">
        <v>25</v>
      </c>
      <c r="J306" t="s">
        <v>17</v>
      </c>
      <c r="K306" t="s">
        <v>58</v>
      </c>
      <c r="L306" t="s">
        <v>59</v>
      </c>
      <c r="M306" s="2">
        <v>487.19999999999993</v>
      </c>
      <c r="N306" s="2">
        <v>24</v>
      </c>
      <c r="O306" s="2">
        <f>BaseDeDatos!$M306*BaseDeDatos!$N306</f>
        <v>11692.8</v>
      </c>
    </row>
    <row r="307" spans="2:15" x14ac:dyDescent="0.2">
      <c r="B307">
        <v>305</v>
      </c>
      <c r="C307" s="1">
        <v>43979</v>
      </c>
      <c r="D307">
        <v>9140892367</v>
      </c>
      <c r="E307" t="s">
        <v>32</v>
      </c>
      <c r="F307" t="s">
        <v>93</v>
      </c>
      <c r="G307" t="s">
        <v>96</v>
      </c>
      <c r="H307" t="s">
        <v>7</v>
      </c>
      <c r="I307" t="s">
        <v>8</v>
      </c>
      <c r="J307" t="s">
        <v>33</v>
      </c>
      <c r="K307" t="s">
        <v>60</v>
      </c>
      <c r="L307" t="s">
        <v>49</v>
      </c>
      <c r="M307" s="2">
        <v>140</v>
      </c>
      <c r="N307" s="2">
        <v>36</v>
      </c>
      <c r="O307" s="2">
        <f>BaseDeDatos!$M307*BaseDeDatos!$N307</f>
        <v>5040</v>
      </c>
    </row>
    <row r="308" spans="2:15" x14ac:dyDescent="0.2">
      <c r="B308">
        <v>306</v>
      </c>
      <c r="C308" s="1">
        <v>44037</v>
      </c>
      <c r="D308">
        <v>7570396760</v>
      </c>
      <c r="E308" t="s">
        <v>32</v>
      </c>
      <c r="F308" t="s">
        <v>93</v>
      </c>
      <c r="G308" t="s">
        <v>96</v>
      </c>
      <c r="H308" t="s">
        <v>7</v>
      </c>
      <c r="I308" t="s">
        <v>8</v>
      </c>
      <c r="J308" t="s">
        <v>33</v>
      </c>
      <c r="K308" t="s">
        <v>38</v>
      </c>
      <c r="L308" t="s">
        <v>39</v>
      </c>
      <c r="M308" s="2">
        <v>560</v>
      </c>
      <c r="N308" s="2">
        <v>24</v>
      </c>
      <c r="O308" s="2">
        <f>BaseDeDatos!$M308*BaseDeDatos!$N308</f>
        <v>13440</v>
      </c>
    </row>
    <row r="309" spans="2:15" x14ac:dyDescent="0.2">
      <c r="B309">
        <v>307</v>
      </c>
      <c r="C309" s="1">
        <v>44085</v>
      </c>
      <c r="D309">
        <v>5368769086</v>
      </c>
      <c r="E309" t="s">
        <v>42</v>
      </c>
      <c r="F309" t="s">
        <v>91</v>
      </c>
      <c r="G309" t="s">
        <v>91</v>
      </c>
      <c r="H309" t="s">
        <v>43</v>
      </c>
      <c r="I309" t="s">
        <v>8</v>
      </c>
      <c r="J309" t="s">
        <v>17</v>
      </c>
      <c r="K309" t="s">
        <v>61</v>
      </c>
      <c r="L309" t="s">
        <v>13</v>
      </c>
      <c r="M309" s="2">
        <v>140</v>
      </c>
      <c r="N309" s="2">
        <v>20</v>
      </c>
      <c r="O309" s="2">
        <f>BaseDeDatos!$M309*BaseDeDatos!$N309</f>
        <v>2800</v>
      </c>
    </row>
    <row r="310" spans="2:15" x14ac:dyDescent="0.2">
      <c r="B310">
        <v>308</v>
      </c>
      <c r="C310" s="1">
        <v>44162</v>
      </c>
      <c r="D310">
        <v>443042127</v>
      </c>
      <c r="E310" t="s">
        <v>42</v>
      </c>
      <c r="F310" t="s">
        <v>91</v>
      </c>
      <c r="G310" t="s">
        <v>91</v>
      </c>
      <c r="H310" t="s">
        <v>43</v>
      </c>
      <c r="I310" t="s">
        <v>16</v>
      </c>
      <c r="K310" t="s">
        <v>12</v>
      </c>
      <c r="L310" t="s">
        <v>13</v>
      </c>
      <c r="M310" s="2">
        <v>49</v>
      </c>
      <c r="N310" s="2">
        <v>11</v>
      </c>
      <c r="O310" s="2">
        <f>BaseDeDatos!$M310*BaseDeDatos!$N310</f>
        <v>539</v>
      </c>
    </row>
    <row r="311" spans="2:15" x14ac:dyDescent="0.2">
      <c r="B311">
        <v>309</v>
      </c>
      <c r="C311" s="1">
        <v>43840</v>
      </c>
      <c r="D311">
        <v>3198859022</v>
      </c>
      <c r="E311" t="s">
        <v>50</v>
      </c>
      <c r="F311" t="s">
        <v>85</v>
      </c>
      <c r="G311" t="s">
        <v>83</v>
      </c>
      <c r="H311" t="s">
        <v>41</v>
      </c>
      <c r="I311" t="s">
        <v>25</v>
      </c>
      <c r="K311" t="s">
        <v>38</v>
      </c>
      <c r="L311" t="s">
        <v>39</v>
      </c>
      <c r="M311" s="2">
        <v>560</v>
      </c>
      <c r="N311" s="2">
        <v>78</v>
      </c>
      <c r="O311" s="2">
        <f>BaseDeDatos!$M311*BaseDeDatos!$N311</f>
        <v>43680</v>
      </c>
    </row>
    <row r="312" spans="2:15" x14ac:dyDescent="0.2">
      <c r="B312">
        <v>310</v>
      </c>
      <c r="C312" s="1">
        <v>44043</v>
      </c>
      <c r="D312">
        <v>2982674072</v>
      </c>
      <c r="E312" t="s">
        <v>51</v>
      </c>
      <c r="F312" t="s">
        <v>90</v>
      </c>
      <c r="G312" t="s">
        <v>98</v>
      </c>
      <c r="H312" t="s">
        <v>24</v>
      </c>
      <c r="I312" t="s">
        <v>25</v>
      </c>
      <c r="K312" t="s">
        <v>52</v>
      </c>
      <c r="L312" t="s">
        <v>53</v>
      </c>
      <c r="M312" s="2">
        <v>257.59999999999997</v>
      </c>
      <c r="N312" s="2">
        <v>76</v>
      </c>
      <c r="O312" s="2">
        <f>BaseDeDatos!$M312*BaseDeDatos!$N312</f>
        <v>19577.599999999999</v>
      </c>
    </row>
    <row r="313" spans="2:15" x14ac:dyDescent="0.2">
      <c r="B313">
        <v>311</v>
      </c>
      <c r="C313" s="1">
        <v>44118</v>
      </c>
      <c r="D313">
        <v>1636086310</v>
      </c>
      <c r="E313" t="s">
        <v>40</v>
      </c>
      <c r="F313" t="s">
        <v>97</v>
      </c>
      <c r="G313" t="s">
        <v>88</v>
      </c>
      <c r="H313" t="s">
        <v>41</v>
      </c>
      <c r="I313" t="s">
        <v>25</v>
      </c>
      <c r="J313" t="s">
        <v>17</v>
      </c>
      <c r="K313" t="s">
        <v>22</v>
      </c>
      <c r="L313" t="s">
        <v>11</v>
      </c>
      <c r="M313" s="2">
        <v>644</v>
      </c>
      <c r="N313" s="2">
        <v>57</v>
      </c>
      <c r="O313" s="2">
        <f>BaseDeDatos!$M313*BaseDeDatos!$N313</f>
        <v>36708</v>
      </c>
    </row>
    <row r="314" spans="2:15" x14ac:dyDescent="0.2">
      <c r="B314">
        <v>312</v>
      </c>
      <c r="C314" s="1">
        <v>44069</v>
      </c>
      <c r="D314">
        <v>9879315200</v>
      </c>
      <c r="E314" t="s">
        <v>54</v>
      </c>
      <c r="F314" t="s">
        <v>89</v>
      </c>
      <c r="G314" t="s">
        <v>84</v>
      </c>
      <c r="H314" t="s">
        <v>55</v>
      </c>
      <c r="I314" t="s">
        <v>16</v>
      </c>
      <c r="J314" t="s">
        <v>9</v>
      </c>
      <c r="K314" t="s">
        <v>34</v>
      </c>
      <c r="L314" t="s">
        <v>35</v>
      </c>
      <c r="M314" s="2">
        <v>135.1</v>
      </c>
      <c r="N314" s="2">
        <v>14</v>
      </c>
      <c r="O314" s="2">
        <f>BaseDeDatos!$M314*BaseDeDatos!$N314</f>
        <v>1891.3999999999999</v>
      </c>
    </row>
    <row r="315" spans="2:15" x14ac:dyDescent="0.2">
      <c r="B315">
        <v>313</v>
      </c>
      <c r="C315" s="1">
        <v>43953</v>
      </c>
      <c r="D315">
        <v>3833780472</v>
      </c>
      <c r="E315" t="s">
        <v>6</v>
      </c>
      <c r="F315" t="s">
        <v>80</v>
      </c>
      <c r="G315" t="s">
        <v>95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s="2">
        <v>196</v>
      </c>
      <c r="N315" s="2">
        <v>14</v>
      </c>
      <c r="O315" s="2">
        <f>BaseDeDatos!$M315*BaseDeDatos!$N315</f>
        <v>2744</v>
      </c>
    </row>
    <row r="316" spans="2:15" x14ac:dyDescent="0.2">
      <c r="B316">
        <v>314</v>
      </c>
      <c r="C316" s="1">
        <v>44161</v>
      </c>
      <c r="D316">
        <v>1343389818</v>
      </c>
      <c r="E316" t="s">
        <v>6</v>
      </c>
      <c r="F316" t="s">
        <v>80</v>
      </c>
      <c r="G316" t="s">
        <v>95</v>
      </c>
      <c r="H316" t="s">
        <v>7</v>
      </c>
      <c r="I316" t="s">
        <v>8</v>
      </c>
      <c r="J316" t="s">
        <v>9</v>
      </c>
      <c r="K316" t="s">
        <v>12</v>
      </c>
      <c r="L316" t="s">
        <v>13</v>
      </c>
      <c r="M316" s="2">
        <v>49</v>
      </c>
      <c r="N316" s="2">
        <v>70</v>
      </c>
      <c r="O316" s="2">
        <f>BaseDeDatos!$M316*BaseDeDatos!$N316</f>
        <v>3430</v>
      </c>
    </row>
    <row r="317" spans="2:15" x14ac:dyDescent="0.2">
      <c r="B317">
        <v>315</v>
      </c>
      <c r="C317" s="1">
        <v>43897</v>
      </c>
      <c r="D317">
        <v>3066920858</v>
      </c>
      <c r="E317" t="s">
        <v>14</v>
      </c>
      <c r="F317" t="s">
        <v>81</v>
      </c>
      <c r="G317" t="s">
        <v>94</v>
      </c>
      <c r="H317" t="s">
        <v>15</v>
      </c>
      <c r="I317" t="s">
        <v>16</v>
      </c>
      <c r="J317" t="s">
        <v>17</v>
      </c>
      <c r="K317" t="s">
        <v>18</v>
      </c>
      <c r="L317" t="s">
        <v>13</v>
      </c>
      <c r="M317" s="2">
        <v>420</v>
      </c>
      <c r="N317" s="2">
        <v>100</v>
      </c>
      <c r="O317" s="2">
        <f>BaseDeDatos!$M317*BaseDeDatos!$N317</f>
        <v>42000</v>
      </c>
    </row>
    <row r="318" spans="2:15" x14ac:dyDescent="0.2">
      <c r="B318">
        <v>316</v>
      </c>
      <c r="C318" s="1">
        <v>44075</v>
      </c>
      <c r="D318">
        <v>3596038071</v>
      </c>
      <c r="E318" t="s">
        <v>14</v>
      </c>
      <c r="F318" t="s">
        <v>81</v>
      </c>
      <c r="G318" t="s">
        <v>94</v>
      </c>
      <c r="H318" t="s">
        <v>15</v>
      </c>
      <c r="I318" t="s">
        <v>16</v>
      </c>
      <c r="J318" t="s">
        <v>17</v>
      </c>
      <c r="K318" t="s">
        <v>19</v>
      </c>
      <c r="L318" t="s">
        <v>13</v>
      </c>
      <c r="M318" s="2">
        <v>742</v>
      </c>
      <c r="N318" s="2">
        <v>27</v>
      </c>
      <c r="O318" s="2">
        <f>BaseDeDatos!$M318*BaseDeDatos!$N318</f>
        <v>20034</v>
      </c>
    </row>
    <row r="319" spans="2:15" x14ac:dyDescent="0.2">
      <c r="B319">
        <v>317</v>
      </c>
      <c r="C319" s="1">
        <v>44055</v>
      </c>
      <c r="D319">
        <v>8280434895</v>
      </c>
      <c r="E319" t="s">
        <v>14</v>
      </c>
      <c r="F319" t="s">
        <v>81</v>
      </c>
      <c r="G319" t="s">
        <v>94</v>
      </c>
      <c r="H319" t="s">
        <v>15</v>
      </c>
      <c r="I319" t="s">
        <v>16</v>
      </c>
      <c r="J319" t="s">
        <v>17</v>
      </c>
      <c r="K319" t="s">
        <v>12</v>
      </c>
      <c r="L319" t="s">
        <v>13</v>
      </c>
      <c r="M319" s="2">
        <v>49</v>
      </c>
      <c r="N319" s="2">
        <v>70</v>
      </c>
      <c r="O319" s="2">
        <f>BaseDeDatos!$M319*BaseDeDatos!$N319</f>
        <v>3430</v>
      </c>
    </row>
    <row r="320" spans="2:15" x14ac:dyDescent="0.2">
      <c r="B320">
        <v>318</v>
      </c>
      <c r="C320" s="1">
        <v>44146</v>
      </c>
      <c r="D320">
        <v>7983505639</v>
      </c>
      <c r="E320" t="s">
        <v>20</v>
      </c>
      <c r="F320" t="s">
        <v>80</v>
      </c>
      <c r="G320" t="s">
        <v>95</v>
      </c>
      <c r="H320" t="s">
        <v>7</v>
      </c>
      <c r="I320" t="s">
        <v>8</v>
      </c>
      <c r="J320" t="s">
        <v>17</v>
      </c>
      <c r="K320" t="s">
        <v>21</v>
      </c>
      <c r="L320" t="s">
        <v>11</v>
      </c>
      <c r="M320" s="2">
        <v>252</v>
      </c>
      <c r="N320" s="2">
        <v>57</v>
      </c>
      <c r="O320" s="2">
        <f>BaseDeDatos!$M320*BaseDeDatos!$N320</f>
        <v>14364</v>
      </c>
    </row>
    <row r="321" spans="2:15" x14ac:dyDescent="0.2">
      <c r="B321">
        <v>319</v>
      </c>
      <c r="C321" s="1">
        <v>43997</v>
      </c>
      <c r="D321">
        <v>4943792001</v>
      </c>
      <c r="E321" t="s">
        <v>20</v>
      </c>
      <c r="F321" t="s">
        <v>80</v>
      </c>
      <c r="G321" t="s">
        <v>95</v>
      </c>
      <c r="H321" t="s">
        <v>7</v>
      </c>
      <c r="I321" t="s">
        <v>8</v>
      </c>
      <c r="J321" t="s">
        <v>17</v>
      </c>
      <c r="K321" t="s">
        <v>22</v>
      </c>
      <c r="L321" t="s">
        <v>11</v>
      </c>
      <c r="M321" s="2">
        <v>644</v>
      </c>
      <c r="N321" s="2">
        <v>83</v>
      </c>
      <c r="O321" s="2">
        <f>BaseDeDatos!$M321*BaseDeDatos!$N321</f>
        <v>53452</v>
      </c>
    </row>
    <row r="322" spans="2:15" x14ac:dyDescent="0.2">
      <c r="B322">
        <v>320</v>
      </c>
      <c r="C322" s="1">
        <v>43857</v>
      </c>
      <c r="D322">
        <v>2679766092</v>
      </c>
      <c r="E322" t="s">
        <v>23</v>
      </c>
      <c r="F322" t="s">
        <v>86</v>
      </c>
      <c r="G322" t="s">
        <v>82</v>
      </c>
      <c r="H322" t="s">
        <v>24</v>
      </c>
      <c r="I322" t="s">
        <v>25</v>
      </c>
      <c r="J322" t="s">
        <v>17</v>
      </c>
      <c r="K322" t="s">
        <v>26</v>
      </c>
      <c r="L322" t="s">
        <v>27</v>
      </c>
      <c r="M322" s="2">
        <v>128.79999999999998</v>
      </c>
      <c r="N322" s="2">
        <v>76</v>
      </c>
      <c r="O322" s="2">
        <f>BaseDeDatos!$M322*BaseDeDatos!$N322</f>
        <v>9788.7999999999993</v>
      </c>
    </row>
    <row r="323" spans="2:15" x14ac:dyDescent="0.2">
      <c r="B323">
        <v>321</v>
      </c>
      <c r="C323" s="1">
        <v>44155</v>
      </c>
      <c r="D323">
        <v>6256032641</v>
      </c>
      <c r="E323" t="s">
        <v>14</v>
      </c>
      <c r="F323" t="s">
        <v>81</v>
      </c>
      <c r="G323" t="s">
        <v>94</v>
      </c>
      <c r="H323" t="s">
        <v>15</v>
      </c>
      <c r="I323" t="s">
        <v>25</v>
      </c>
      <c r="J323" t="s">
        <v>9</v>
      </c>
      <c r="K323" t="s">
        <v>26</v>
      </c>
      <c r="L323" t="s">
        <v>27</v>
      </c>
      <c r="M323" s="2">
        <v>128.79999999999998</v>
      </c>
      <c r="N323" s="2">
        <v>80</v>
      </c>
      <c r="O323" s="2">
        <f>BaseDeDatos!$M323*BaseDeDatos!$N323</f>
        <v>10303.999999999998</v>
      </c>
    </row>
    <row r="324" spans="2:15" x14ac:dyDescent="0.2">
      <c r="B324">
        <v>322</v>
      </c>
      <c r="C324" s="1">
        <v>43867</v>
      </c>
      <c r="D324">
        <v>8317306577</v>
      </c>
      <c r="E324" t="s">
        <v>28</v>
      </c>
      <c r="F324" t="s">
        <v>89</v>
      </c>
      <c r="G324" t="s">
        <v>84</v>
      </c>
      <c r="H324" t="s">
        <v>29</v>
      </c>
      <c r="I324" t="s">
        <v>8</v>
      </c>
      <c r="J324" t="s">
        <v>9</v>
      </c>
      <c r="K324" t="s">
        <v>30</v>
      </c>
      <c r="L324" t="s">
        <v>31</v>
      </c>
      <c r="M324" s="2">
        <v>178.5</v>
      </c>
      <c r="N324" s="2">
        <v>47</v>
      </c>
      <c r="O324" s="2">
        <f>BaseDeDatos!$M324*BaseDeDatos!$N324</f>
        <v>8389.5</v>
      </c>
    </row>
    <row r="325" spans="2:15" x14ac:dyDescent="0.2">
      <c r="B325">
        <v>323</v>
      </c>
      <c r="C325" s="1">
        <v>44120</v>
      </c>
      <c r="D325">
        <v>4952054948</v>
      </c>
      <c r="E325" t="s">
        <v>32</v>
      </c>
      <c r="F325" t="s">
        <v>93</v>
      </c>
      <c r="G325" t="s">
        <v>96</v>
      </c>
      <c r="H325" t="s">
        <v>7</v>
      </c>
      <c r="I325" t="s">
        <v>8</v>
      </c>
      <c r="J325" t="s">
        <v>33</v>
      </c>
      <c r="K325" t="s">
        <v>34</v>
      </c>
      <c r="L325" t="s">
        <v>35</v>
      </c>
      <c r="M325" s="2">
        <v>135.1</v>
      </c>
      <c r="N325" s="2">
        <v>96</v>
      </c>
      <c r="O325" s="2">
        <f>BaseDeDatos!$M325*BaseDeDatos!$N325</f>
        <v>12969.599999999999</v>
      </c>
    </row>
    <row r="326" spans="2:15" x14ac:dyDescent="0.2">
      <c r="B326">
        <v>324</v>
      </c>
      <c r="C326" s="1">
        <v>44059</v>
      </c>
      <c r="D326">
        <v>7792270317</v>
      </c>
      <c r="E326" t="s">
        <v>36</v>
      </c>
      <c r="F326" t="s">
        <v>92</v>
      </c>
      <c r="G326" t="s">
        <v>99</v>
      </c>
      <c r="H326" t="s">
        <v>37</v>
      </c>
      <c r="I326" t="s">
        <v>8</v>
      </c>
      <c r="J326" t="s">
        <v>17</v>
      </c>
      <c r="K326" t="s">
        <v>38</v>
      </c>
      <c r="L326" t="s">
        <v>39</v>
      </c>
      <c r="M326" s="2">
        <v>560</v>
      </c>
      <c r="N326" s="2">
        <v>32</v>
      </c>
      <c r="O326" s="2">
        <f>BaseDeDatos!$M326*BaseDeDatos!$N326</f>
        <v>17920</v>
      </c>
    </row>
    <row r="327" spans="2:15" x14ac:dyDescent="0.2">
      <c r="B327">
        <v>325</v>
      </c>
      <c r="C327" s="1">
        <v>44045</v>
      </c>
      <c r="D327">
        <v>8753687299</v>
      </c>
      <c r="E327" t="s">
        <v>40</v>
      </c>
      <c r="F327" t="s">
        <v>97</v>
      </c>
      <c r="G327" t="s">
        <v>88</v>
      </c>
      <c r="H327" t="s">
        <v>41</v>
      </c>
      <c r="I327" t="s">
        <v>25</v>
      </c>
      <c r="J327" t="s">
        <v>9</v>
      </c>
      <c r="K327" t="s">
        <v>22</v>
      </c>
      <c r="L327" t="s">
        <v>11</v>
      </c>
      <c r="M327" s="2">
        <v>644</v>
      </c>
      <c r="N327" s="2">
        <v>16</v>
      </c>
      <c r="O327" s="2">
        <f>BaseDeDatos!$M327*BaseDeDatos!$N327</f>
        <v>10304</v>
      </c>
    </row>
    <row r="328" spans="2:15" x14ac:dyDescent="0.2">
      <c r="B328">
        <v>326</v>
      </c>
      <c r="C328" s="1">
        <v>43867</v>
      </c>
      <c r="D328">
        <v>3276376437</v>
      </c>
      <c r="E328" t="s">
        <v>23</v>
      </c>
      <c r="F328" t="s">
        <v>86</v>
      </c>
      <c r="G328" t="s">
        <v>82</v>
      </c>
      <c r="H328" t="s">
        <v>24</v>
      </c>
      <c r="I328" t="s">
        <v>25</v>
      </c>
      <c r="J328" t="s">
        <v>9</v>
      </c>
      <c r="K328" t="s">
        <v>30</v>
      </c>
      <c r="L328" t="s">
        <v>31</v>
      </c>
      <c r="M328" s="2">
        <v>178.5</v>
      </c>
      <c r="N328" s="2">
        <v>41</v>
      </c>
      <c r="O328" s="2">
        <f>BaseDeDatos!$M328*BaseDeDatos!$N328</f>
        <v>7318.5</v>
      </c>
    </row>
    <row r="329" spans="2:15" x14ac:dyDescent="0.2">
      <c r="B329">
        <v>327</v>
      </c>
      <c r="C329" s="1">
        <v>44087</v>
      </c>
      <c r="D329">
        <v>6189400875</v>
      </c>
      <c r="E329" t="s">
        <v>42</v>
      </c>
      <c r="F329" t="s">
        <v>91</v>
      </c>
      <c r="G329" t="s">
        <v>91</v>
      </c>
      <c r="H329" t="s">
        <v>43</v>
      </c>
      <c r="I329" t="s">
        <v>8</v>
      </c>
      <c r="J329" t="s">
        <v>17</v>
      </c>
      <c r="K329" t="s">
        <v>44</v>
      </c>
      <c r="L329" t="s">
        <v>11</v>
      </c>
      <c r="M329" s="2">
        <v>41.86</v>
      </c>
      <c r="N329" s="2">
        <v>41</v>
      </c>
      <c r="O329" s="2">
        <f>BaseDeDatos!$M329*BaseDeDatos!$N329</f>
        <v>1716.26</v>
      </c>
    </row>
    <row r="330" spans="2:15" x14ac:dyDescent="0.2">
      <c r="B330">
        <v>328</v>
      </c>
      <c r="C330" s="1">
        <v>43927</v>
      </c>
      <c r="D330">
        <v>3440571177</v>
      </c>
      <c r="E330" t="s">
        <v>45</v>
      </c>
      <c r="F330" t="s">
        <v>87</v>
      </c>
      <c r="G330" t="s">
        <v>87</v>
      </c>
      <c r="H330" t="s">
        <v>24</v>
      </c>
      <c r="K330" t="s">
        <v>22</v>
      </c>
      <c r="L330" t="s">
        <v>11</v>
      </c>
      <c r="M330" s="2">
        <v>644</v>
      </c>
      <c r="N330" s="2">
        <v>41</v>
      </c>
      <c r="O330" s="2">
        <f>BaseDeDatos!$M330*BaseDeDatos!$N330</f>
        <v>26404</v>
      </c>
    </row>
    <row r="331" spans="2:15" x14ac:dyDescent="0.2">
      <c r="B331">
        <v>329</v>
      </c>
      <c r="C331" s="1">
        <v>43975</v>
      </c>
      <c r="D331">
        <v>8874798513</v>
      </c>
      <c r="E331" t="s">
        <v>42</v>
      </c>
      <c r="F331" t="s">
        <v>91</v>
      </c>
      <c r="G331" t="s">
        <v>91</v>
      </c>
      <c r="H331" t="s">
        <v>43</v>
      </c>
      <c r="I331" t="s">
        <v>16</v>
      </c>
      <c r="K331" t="s">
        <v>46</v>
      </c>
      <c r="L331" t="s">
        <v>47</v>
      </c>
      <c r="M331" s="2">
        <v>350</v>
      </c>
      <c r="N331" s="2">
        <v>94</v>
      </c>
      <c r="O331" s="2">
        <f>BaseDeDatos!$M331*BaseDeDatos!$N331</f>
        <v>32900</v>
      </c>
    </row>
    <row r="332" spans="2:15" x14ac:dyDescent="0.2">
      <c r="B332">
        <v>330</v>
      </c>
      <c r="C332" s="1">
        <v>43992</v>
      </c>
      <c r="D332">
        <v>9730368433</v>
      </c>
      <c r="E332" t="s">
        <v>42</v>
      </c>
      <c r="F332" t="s">
        <v>91</v>
      </c>
      <c r="G332" t="s">
        <v>91</v>
      </c>
      <c r="H332" t="s">
        <v>43</v>
      </c>
      <c r="I332" t="s">
        <v>16</v>
      </c>
      <c r="K332" t="s">
        <v>48</v>
      </c>
      <c r="L332" t="s">
        <v>49</v>
      </c>
      <c r="M332" s="2">
        <v>308</v>
      </c>
      <c r="N332" s="2">
        <v>20</v>
      </c>
      <c r="O332" s="2">
        <f>BaseDeDatos!$M332*BaseDeDatos!$N332</f>
        <v>6160</v>
      </c>
    </row>
    <row r="333" spans="2:15" x14ac:dyDescent="0.2">
      <c r="B333">
        <v>331</v>
      </c>
      <c r="C333" s="1">
        <v>43870</v>
      </c>
      <c r="D333">
        <v>6592275352</v>
      </c>
      <c r="E333" t="s">
        <v>42</v>
      </c>
      <c r="F333" t="s">
        <v>91</v>
      </c>
      <c r="G333" t="s">
        <v>91</v>
      </c>
      <c r="H333" t="s">
        <v>43</v>
      </c>
      <c r="I333" t="s">
        <v>16</v>
      </c>
      <c r="K333" t="s">
        <v>26</v>
      </c>
      <c r="L333" t="s">
        <v>27</v>
      </c>
      <c r="M333" s="2">
        <v>128.79999999999998</v>
      </c>
      <c r="N333" s="2">
        <v>13</v>
      </c>
      <c r="O333" s="2">
        <f>BaseDeDatos!$M333*BaseDeDatos!$N333</f>
        <v>1674.3999999999999</v>
      </c>
    </row>
    <row r="334" spans="2:15" x14ac:dyDescent="0.2">
      <c r="B334">
        <v>332</v>
      </c>
      <c r="C334" s="1">
        <v>43882</v>
      </c>
      <c r="D334">
        <v>9303282439</v>
      </c>
      <c r="E334" t="s">
        <v>50</v>
      </c>
      <c r="F334" t="s">
        <v>85</v>
      </c>
      <c r="G334" t="s">
        <v>83</v>
      </c>
      <c r="H334" t="s">
        <v>41</v>
      </c>
      <c r="I334" t="s">
        <v>25</v>
      </c>
      <c r="K334" t="s">
        <v>12</v>
      </c>
      <c r="L334" t="s">
        <v>13</v>
      </c>
      <c r="M334" s="2">
        <v>49</v>
      </c>
      <c r="N334" s="2">
        <v>74</v>
      </c>
      <c r="O334" s="2">
        <f>BaseDeDatos!$M334*BaseDeDatos!$N334</f>
        <v>3626</v>
      </c>
    </row>
    <row r="335" spans="2:15" x14ac:dyDescent="0.2">
      <c r="B335">
        <v>333</v>
      </c>
      <c r="C335" s="1">
        <v>43940</v>
      </c>
      <c r="D335">
        <v>8998167680</v>
      </c>
      <c r="E335" t="s">
        <v>50</v>
      </c>
      <c r="F335" t="s">
        <v>85</v>
      </c>
      <c r="G335" t="s">
        <v>83</v>
      </c>
      <c r="H335" t="s">
        <v>41</v>
      </c>
      <c r="I335" t="s">
        <v>25</v>
      </c>
      <c r="K335" t="s">
        <v>44</v>
      </c>
      <c r="L335" t="s">
        <v>11</v>
      </c>
      <c r="M335" s="2">
        <v>41.86</v>
      </c>
      <c r="N335" s="2">
        <v>53</v>
      </c>
      <c r="O335" s="2">
        <f>BaseDeDatos!$M335*BaseDeDatos!$N335</f>
        <v>2218.58</v>
      </c>
    </row>
    <row r="336" spans="2:15" x14ac:dyDescent="0.2">
      <c r="B336">
        <v>334</v>
      </c>
      <c r="C336" s="1">
        <v>43874</v>
      </c>
      <c r="D336">
        <v>2058395697</v>
      </c>
      <c r="E336" t="s">
        <v>51</v>
      </c>
      <c r="F336" t="s">
        <v>90</v>
      </c>
      <c r="G336" t="s">
        <v>98</v>
      </c>
      <c r="H336" t="s">
        <v>24</v>
      </c>
      <c r="K336" t="s">
        <v>21</v>
      </c>
      <c r="L336" t="s">
        <v>11</v>
      </c>
      <c r="M336" s="2">
        <v>252</v>
      </c>
      <c r="N336" s="2">
        <v>99</v>
      </c>
      <c r="O336" s="2">
        <f>BaseDeDatos!$M336*BaseDeDatos!$N336</f>
        <v>24948</v>
      </c>
    </row>
    <row r="337" spans="2:15" x14ac:dyDescent="0.2">
      <c r="B337">
        <v>335</v>
      </c>
      <c r="C337" s="1">
        <v>43832</v>
      </c>
      <c r="D337">
        <v>5534305664</v>
      </c>
      <c r="E337" t="s">
        <v>51</v>
      </c>
      <c r="F337" t="s">
        <v>90</v>
      </c>
      <c r="G337" t="s">
        <v>98</v>
      </c>
      <c r="H337" t="s">
        <v>24</v>
      </c>
      <c r="K337" t="s">
        <v>22</v>
      </c>
      <c r="L337" t="s">
        <v>11</v>
      </c>
      <c r="M337" s="2">
        <v>644</v>
      </c>
      <c r="N337" s="2">
        <v>89</v>
      </c>
      <c r="O337" s="2">
        <f>BaseDeDatos!$M337*BaseDeDatos!$N337</f>
        <v>57316</v>
      </c>
    </row>
    <row r="338" spans="2:15" x14ac:dyDescent="0.2">
      <c r="B338">
        <v>336</v>
      </c>
      <c r="C338" s="1">
        <v>43988</v>
      </c>
      <c r="D338">
        <v>5417309832</v>
      </c>
      <c r="E338" t="s">
        <v>51</v>
      </c>
      <c r="F338" t="s">
        <v>90</v>
      </c>
      <c r="G338" t="s">
        <v>98</v>
      </c>
      <c r="H338" t="s">
        <v>24</v>
      </c>
      <c r="K338" t="s">
        <v>44</v>
      </c>
      <c r="L338" t="s">
        <v>11</v>
      </c>
      <c r="M338" s="2">
        <v>41.86</v>
      </c>
      <c r="N338" s="2">
        <v>64</v>
      </c>
      <c r="O338" s="2">
        <f>BaseDeDatos!$M338*BaseDeDatos!$N338</f>
        <v>2679.04</v>
      </c>
    </row>
    <row r="339" spans="2:15" x14ac:dyDescent="0.2">
      <c r="B339">
        <v>337</v>
      </c>
      <c r="C339" s="1">
        <v>44101</v>
      </c>
      <c r="D339">
        <v>7626114952</v>
      </c>
      <c r="E339" t="s">
        <v>40</v>
      </c>
      <c r="F339" t="s">
        <v>97</v>
      </c>
      <c r="G339" t="s">
        <v>88</v>
      </c>
      <c r="H339" t="s">
        <v>41</v>
      </c>
      <c r="I339" t="s">
        <v>25</v>
      </c>
      <c r="J339" t="s">
        <v>17</v>
      </c>
      <c r="K339" t="s">
        <v>34</v>
      </c>
      <c r="L339" t="s">
        <v>35</v>
      </c>
      <c r="M339" s="2">
        <v>135.1</v>
      </c>
      <c r="N339" s="2">
        <v>98</v>
      </c>
      <c r="O339" s="2">
        <f>BaseDeDatos!$M339*BaseDeDatos!$N339</f>
        <v>13239.8</v>
      </c>
    </row>
    <row r="340" spans="2:15" x14ac:dyDescent="0.2">
      <c r="B340">
        <v>338</v>
      </c>
      <c r="C340" s="1">
        <v>43879</v>
      </c>
      <c r="D340">
        <v>7075151442</v>
      </c>
      <c r="E340" t="s">
        <v>40</v>
      </c>
      <c r="F340" t="s">
        <v>97</v>
      </c>
      <c r="G340" t="s">
        <v>88</v>
      </c>
      <c r="H340" t="s">
        <v>41</v>
      </c>
      <c r="I340" t="s">
        <v>25</v>
      </c>
      <c r="J340" t="s">
        <v>17</v>
      </c>
      <c r="K340" t="s">
        <v>52</v>
      </c>
      <c r="L340" t="s">
        <v>53</v>
      </c>
      <c r="M340" s="2">
        <v>257.59999999999997</v>
      </c>
      <c r="N340" s="2">
        <v>86</v>
      </c>
      <c r="O340" s="2">
        <f>BaseDeDatos!$M340*BaseDeDatos!$N340</f>
        <v>22153.599999999999</v>
      </c>
    </row>
    <row r="341" spans="2:15" x14ac:dyDescent="0.2">
      <c r="B341">
        <v>339</v>
      </c>
      <c r="C341" s="1">
        <v>44167</v>
      </c>
      <c r="D341">
        <v>4170346813</v>
      </c>
      <c r="E341" t="s">
        <v>54</v>
      </c>
      <c r="F341" t="s">
        <v>89</v>
      </c>
      <c r="G341" t="s">
        <v>84</v>
      </c>
      <c r="H341" t="s">
        <v>55</v>
      </c>
      <c r="I341" t="s">
        <v>16</v>
      </c>
      <c r="J341" t="s">
        <v>9</v>
      </c>
      <c r="K341" t="s">
        <v>56</v>
      </c>
      <c r="L341" t="s">
        <v>57</v>
      </c>
      <c r="M341" s="2">
        <v>273</v>
      </c>
      <c r="N341" s="2">
        <v>20</v>
      </c>
      <c r="O341" s="2">
        <f>BaseDeDatos!$M341*BaseDeDatos!$N341</f>
        <v>5460</v>
      </c>
    </row>
    <row r="342" spans="2:15" x14ac:dyDescent="0.2">
      <c r="B342">
        <v>340</v>
      </c>
      <c r="C342" s="1">
        <v>43982</v>
      </c>
      <c r="D342">
        <v>7181884746</v>
      </c>
      <c r="E342" t="s">
        <v>54</v>
      </c>
      <c r="F342" t="s">
        <v>89</v>
      </c>
      <c r="G342" t="s">
        <v>84</v>
      </c>
      <c r="H342" t="s">
        <v>55</v>
      </c>
      <c r="I342" t="s">
        <v>16</v>
      </c>
      <c r="J342" t="s">
        <v>9</v>
      </c>
      <c r="K342" t="s">
        <v>58</v>
      </c>
      <c r="L342" t="s">
        <v>59</v>
      </c>
      <c r="M342" s="2">
        <v>487.19999999999993</v>
      </c>
      <c r="N342" s="2">
        <v>69</v>
      </c>
      <c r="O342" s="2">
        <f>BaseDeDatos!$M342*BaseDeDatos!$N342</f>
        <v>33616.799999999996</v>
      </c>
    </row>
    <row r="343" spans="2:15" x14ac:dyDescent="0.2">
      <c r="B343">
        <v>341</v>
      </c>
      <c r="C343" s="1">
        <v>44196</v>
      </c>
      <c r="D343">
        <v>654398232</v>
      </c>
      <c r="E343" t="s">
        <v>36</v>
      </c>
      <c r="F343" t="s">
        <v>92</v>
      </c>
      <c r="G343" t="s">
        <v>99</v>
      </c>
      <c r="H343" t="s">
        <v>37</v>
      </c>
      <c r="I343" t="s">
        <v>8</v>
      </c>
      <c r="J343" t="s">
        <v>17</v>
      </c>
      <c r="K343" t="s">
        <v>10</v>
      </c>
      <c r="L343" t="s">
        <v>11</v>
      </c>
      <c r="M343" s="2">
        <v>196</v>
      </c>
      <c r="N343" s="2">
        <v>68</v>
      </c>
      <c r="O343" s="2">
        <f>BaseDeDatos!$M343*BaseDeDatos!$N343</f>
        <v>13328</v>
      </c>
    </row>
    <row r="344" spans="2:15" x14ac:dyDescent="0.2">
      <c r="B344">
        <v>342</v>
      </c>
      <c r="C344" s="1">
        <v>43891</v>
      </c>
      <c r="D344">
        <v>6559752885</v>
      </c>
      <c r="E344" t="s">
        <v>23</v>
      </c>
      <c r="F344" t="s">
        <v>86</v>
      </c>
      <c r="G344" t="s">
        <v>82</v>
      </c>
      <c r="H344" t="s">
        <v>24</v>
      </c>
      <c r="I344" t="s">
        <v>8</v>
      </c>
      <c r="J344" t="s">
        <v>9</v>
      </c>
      <c r="K344" t="s">
        <v>38</v>
      </c>
      <c r="L344" t="s">
        <v>39</v>
      </c>
      <c r="M344" s="2">
        <v>560</v>
      </c>
      <c r="N344" s="2">
        <v>52</v>
      </c>
      <c r="O344" s="2">
        <f>BaseDeDatos!$M344*BaseDeDatos!$N344</f>
        <v>29120</v>
      </c>
    </row>
    <row r="345" spans="2:15" x14ac:dyDescent="0.2">
      <c r="B345">
        <v>343</v>
      </c>
      <c r="C345" s="1">
        <v>44023</v>
      </c>
      <c r="D345">
        <v>9428165637</v>
      </c>
      <c r="E345" t="s">
        <v>23</v>
      </c>
      <c r="F345" t="s">
        <v>86</v>
      </c>
      <c r="G345" t="s">
        <v>82</v>
      </c>
      <c r="H345" t="s">
        <v>24</v>
      </c>
      <c r="I345" t="s">
        <v>8</v>
      </c>
      <c r="J345" t="s">
        <v>9</v>
      </c>
      <c r="K345" t="s">
        <v>26</v>
      </c>
      <c r="L345" t="s">
        <v>27</v>
      </c>
      <c r="M345" s="2">
        <v>128.79999999999998</v>
      </c>
      <c r="N345" s="2">
        <v>40</v>
      </c>
      <c r="O345" s="2">
        <f>BaseDeDatos!$M345*BaseDeDatos!$N345</f>
        <v>5151.9999999999991</v>
      </c>
    </row>
    <row r="346" spans="2:15" x14ac:dyDescent="0.2">
      <c r="B346">
        <v>344</v>
      </c>
      <c r="C346" s="1">
        <v>43843</v>
      </c>
      <c r="D346">
        <v>9902612158</v>
      </c>
      <c r="E346" t="s">
        <v>62</v>
      </c>
      <c r="F346" t="s">
        <v>91</v>
      </c>
      <c r="G346" t="s">
        <v>91</v>
      </c>
      <c r="H346" t="s">
        <v>43</v>
      </c>
      <c r="I346" t="s">
        <v>16</v>
      </c>
      <c r="J346" t="s">
        <v>33</v>
      </c>
      <c r="K346" t="s">
        <v>67</v>
      </c>
      <c r="L346" t="s">
        <v>27</v>
      </c>
      <c r="M346" s="2">
        <v>140</v>
      </c>
      <c r="N346" s="2">
        <v>100</v>
      </c>
      <c r="O346" s="2">
        <f>BaseDeDatos!$M346*BaseDeDatos!$N346</f>
        <v>14000</v>
      </c>
    </row>
    <row r="347" spans="2:15" x14ac:dyDescent="0.2">
      <c r="B347">
        <v>345</v>
      </c>
      <c r="C347" s="1">
        <v>44034</v>
      </c>
      <c r="D347">
        <v>9601886174</v>
      </c>
      <c r="E347" t="s">
        <v>63</v>
      </c>
      <c r="F347" t="s">
        <v>85</v>
      </c>
      <c r="G347" t="s">
        <v>83</v>
      </c>
      <c r="H347" t="s">
        <v>41</v>
      </c>
      <c r="I347" t="s">
        <v>25</v>
      </c>
      <c r="J347" t="s">
        <v>17</v>
      </c>
      <c r="K347" t="s">
        <v>68</v>
      </c>
      <c r="L347" t="s">
        <v>69</v>
      </c>
      <c r="M347" s="2">
        <v>298.90000000000003</v>
      </c>
      <c r="N347" s="2">
        <v>88</v>
      </c>
      <c r="O347" s="2">
        <f>BaseDeDatos!$M347*BaseDeDatos!$N347</f>
        <v>26303.200000000004</v>
      </c>
    </row>
    <row r="348" spans="2:15" x14ac:dyDescent="0.2">
      <c r="B348">
        <v>346</v>
      </c>
      <c r="C348" s="1">
        <v>43958</v>
      </c>
      <c r="D348">
        <v>9194823962</v>
      </c>
      <c r="E348" t="s">
        <v>63</v>
      </c>
      <c r="F348" t="s">
        <v>85</v>
      </c>
      <c r="G348" t="s">
        <v>83</v>
      </c>
      <c r="H348" t="s">
        <v>41</v>
      </c>
      <c r="I348" t="s">
        <v>25</v>
      </c>
      <c r="J348" t="s">
        <v>17</v>
      </c>
      <c r="K348" t="s">
        <v>34</v>
      </c>
      <c r="L348" t="s">
        <v>35</v>
      </c>
      <c r="M348" s="2">
        <v>135.1</v>
      </c>
      <c r="N348" s="2">
        <v>46</v>
      </c>
      <c r="O348" s="2">
        <f>BaseDeDatos!$M348*BaseDeDatos!$N348</f>
        <v>6214.5999999999995</v>
      </c>
    </row>
    <row r="349" spans="2:15" x14ac:dyDescent="0.2">
      <c r="B349">
        <v>347</v>
      </c>
      <c r="C349" s="1">
        <v>43832</v>
      </c>
      <c r="D349">
        <v>3580433044</v>
      </c>
      <c r="E349" t="s">
        <v>63</v>
      </c>
      <c r="F349" t="s">
        <v>85</v>
      </c>
      <c r="G349" t="s">
        <v>83</v>
      </c>
      <c r="H349" t="s">
        <v>41</v>
      </c>
      <c r="I349" t="s">
        <v>25</v>
      </c>
      <c r="J349" t="s">
        <v>17</v>
      </c>
      <c r="K349" t="s">
        <v>52</v>
      </c>
      <c r="L349" t="s">
        <v>53</v>
      </c>
      <c r="M349" s="2">
        <v>257.59999999999997</v>
      </c>
      <c r="N349" s="2">
        <v>93</v>
      </c>
      <c r="O349" s="2">
        <f>BaseDeDatos!$M349*BaseDeDatos!$N349</f>
        <v>23956.799999999996</v>
      </c>
    </row>
    <row r="350" spans="2:15" x14ac:dyDescent="0.2">
      <c r="B350">
        <v>348</v>
      </c>
      <c r="C350" s="1">
        <v>43959</v>
      </c>
      <c r="D350">
        <v>7020598503</v>
      </c>
      <c r="E350" t="s">
        <v>28</v>
      </c>
      <c r="F350" t="s">
        <v>89</v>
      </c>
      <c r="G350" t="s">
        <v>84</v>
      </c>
      <c r="H350" t="s">
        <v>29</v>
      </c>
      <c r="I350" t="s">
        <v>8</v>
      </c>
      <c r="J350" t="s">
        <v>9</v>
      </c>
      <c r="K350" t="s">
        <v>10</v>
      </c>
      <c r="L350" t="s">
        <v>11</v>
      </c>
      <c r="M350" s="2">
        <v>196</v>
      </c>
      <c r="N350" s="2">
        <v>96</v>
      </c>
      <c r="O350" s="2">
        <f>BaseDeDatos!$M350*BaseDeDatos!$N350</f>
        <v>18816</v>
      </c>
    </row>
    <row r="351" spans="2:15" x14ac:dyDescent="0.2">
      <c r="B351">
        <v>349</v>
      </c>
      <c r="C351" s="1">
        <v>44101</v>
      </c>
      <c r="D351">
        <v>8040421717</v>
      </c>
      <c r="E351" t="s">
        <v>36</v>
      </c>
      <c r="F351" t="s">
        <v>92</v>
      </c>
      <c r="G351" t="s">
        <v>99</v>
      </c>
      <c r="H351" t="s">
        <v>37</v>
      </c>
      <c r="I351" t="s">
        <v>25</v>
      </c>
      <c r="J351" t="s">
        <v>9</v>
      </c>
      <c r="K351" t="s">
        <v>30</v>
      </c>
      <c r="L351" t="s">
        <v>31</v>
      </c>
      <c r="M351" s="2">
        <v>178.5</v>
      </c>
      <c r="N351" s="2">
        <v>12</v>
      </c>
      <c r="O351" s="2">
        <f>BaseDeDatos!$M351*BaseDeDatos!$N351</f>
        <v>2142</v>
      </c>
    </row>
    <row r="352" spans="2:15" x14ac:dyDescent="0.2">
      <c r="B352">
        <v>350</v>
      </c>
      <c r="C352" s="1">
        <v>43958</v>
      </c>
      <c r="D352">
        <v>3654530055</v>
      </c>
      <c r="E352" t="s">
        <v>14</v>
      </c>
      <c r="F352" t="s">
        <v>81</v>
      </c>
      <c r="G352" t="s">
        <v>94</v>
      </c>
      <c r="H352" t="s">
        <v>15</v>
      </c>
      <c r="I352" t="s">
        <v>16</v>
      </c>
      <c r="J352" t="s">
        <v>17</v>
      </c>
      <c r="K352" t="s">
        <v>70</v>
      </c>
      <c r="L352" t="s">
        <v>47</v>
      </c>
      <c r="M352" s="2">
        <v>1134</v>
      </c>
      <c r="N352" s="2">
        <v>38</v>
      </c>
      <c r="O352" s="2">
        <f>BaseDeDatos!$M352*BaseDeDatos!$N352</f>
        <v>43092</v>
      </c>
    </row>
    <row r="353" spans="2:15" x14ac:dyDescent="0.2">
      <c r="B353">
        <v>351</v>
      </c>
      <c r="C353" s="1">
        <v>43884</v>
      </c>
      <c r="D353">
        <v>2061527783</v>
      </c>
      <c r="E353" t="s">
        <v>14</v>
      </c>
      <c r="F353" t="s">
        <v>81</v>
      </c>
      <c r="G353" t="s">
        <v>94</v>
      </c>
      <c r="H353" t="s">
        <v>15</v>
      </c>
      <c r="I353" t="s">
        <v>16</v>
      </c>
      <c r="J353" t="s">
        <v>17</v>
      </c>
      <c r="K353" t="s">
        <v>71</v>
      </c>
      <c r="L353" t="s">
        <v>72</v>
      </c>
      <c r="M353" s="2">
        <v>98</v>
      </c>
      <c r="N353" s="2">
        <v>42</v>
      </c>
      <c r="O353" s="2">
        <f>BaseDeDatos!$M353*BaseDeDatos!$N353</f>
        <v>4116</v>
      </c>
    </row>
    <row r="354" spans="2:15" x14ac:dyDescent="0.2">
      <c r="B354">
        <v>352</v>
      </c>
      <c r="C354" s="1">
        <v>43958</v>
      </c>
      <c r="D354">
        <v>7896754000</v>
      </c>
      <c r="E354" t="s">
        <v>23</v>
      </c>
      <c r="F354" t="s">
        <v>86</v>
      </c>
      <c r="G354" t="s">
        <v>82</v>
      </c>
      <c r="H354" t="s">
        <v>24</v>
      </c>
      <c r="I354" t="s">
        <v>25</v>
      </c>
      <c r="J354" t="s">
        <v>17</v>
      </c>
      <c r="K354" t="s">
        <v>58</v>
      </c>
      <c r="L354" t="s">
        <v>59</v>
      </c>
      <c r="M354" s="2">
        <v>487.19999999999993</v>
      </c>
      <c r="N354" s="2">
        <v>100</v>
      </c>
      <c r="O354" s="2">
        <f>BaseDeDatos!$M354*BaseDeDatos!$N354</f>
        <v>48719.999999999993</v>
      </c>
    </row>
    <row r="355" spans="2:15" x14ac:dyDescent="0.2">
      <c r="B355">
        <v>353</v>
      </c>
      <c r="C355" s="1">
        <v>44185</v>
      </c>
      <c r="D355">
        <v>7608023281</v>
      </c>
      <c r="E355" t="s">
        <v>32</v>
      </c>
      <c r="F355" t="s">
        <v>93</v>
      </c>
      <c r="G355" t="s">
        <v>96</v>
      </c>
      <c r="H355" t="s">
        <v>7</v>
      </c>
      <c r="I355" t="s">
        <v>8</v>
      </c>
      <c r="J355" t="s">
        <v>33</v>
      </c>
      <c r="K355" t="s">
        <v>60</v>
      </c>
      <c r="L355" t="s">
        <v>49</v>
      </c>
      <c r="M355" s="2">
        <v>140</v>
      </c>
      <c r="N355" s="2">
        <v>89</v>
      </c>
      <c r="O355" s="2">
        <f>BaseDeDatos!$M355*BaseDeDatos!$N355</f>
        <v>12460</v>
      </c>
    </row>
    <row r="356" spans="2:15" x14ac:dyDescent="0.2">
      <c r="B356">
        <v>354</v>
      </c>
      <c r="C356" s="1">
        <v>44158</v>
      </c>
      <c r="D356">
        <v>1088259448</v>
      </c>
      <c r="E356" t="s">
        <v>32</v>
      </c>
      <c r="F356" t="s">
        <v>93</v>
      </c>
      <c r="G356" t="s">
        <v>96</v>
      </c>
      <c r="H356" t="s">
        <v>7</v>
      </c>
      <c r="I356" t="s">
        <v>8</v>
      </c>
      <c r="J356" t="s">
        <v>33</v>
      </c>
      <c r="K356" t="s">
        <v>38</v>
      </c>
      <c r="L356" t="s">
        <v>39</v>
      </c>
      <c r="M356" s="2">
        <v>560</v>
      </c>
      <c r="N356" s="2">
        <v>12</v>
      </c>
      <c r="O356" s="2">
        <f>BaseDeDatos!$M356*BaseDeDatos!$N356</f>
        <v>6720</v>
      </c>
    </row>
    <row r="357" spans="2:15" x14ac:dyDescent="0.2">
      <c r="B357">
        <v>355</v>
      </c>
      <c r="C357" s="1">
        <v>43872</v>
      </c>
      <c r="D357">
        <v>8019968936</v>
      </c>
      <c r="E357" t="s">
        <v>42</v>
      </c>
      <c r="F357" t="s">
        <v>91</v>
      </c>
      <c r="G357" t="s">
        <v>91</v>
      </c>
      <c r="H357" t="s">
        <v>43</v>
      </c>
      <c r="I357" t="s">
        <v>8</v>
      </c>
      <c r="J357" t="s">
        <v>17</v>
      </c>
      <c r="K357" t="s">
        <v>61</v>
      </c>
      <c r="L357" t="s">
        <v>13</v>
      </c>
      <c r="M357" s="2">
        <v>140</v>
      </c>
      <c r="N357" s="2">
        <v>97</v>
      </c>
      <c r="O357" s="2">
        <f>BaseDeDatos!$M357*BaseDeDatos!$N357</f>
        <v>13580</v>
      </c>
    </row>
    <row r="358" spans="2:15" x14ac:dyDescent="0.2">
      <c r="B358">
        <v>356</v>
      </c>
      <c r="C358" s="1">
        <v>43849</v>
      </c>
      <c r="D358">
        <v>767630917</v>
      </c>
      <c r="E358" t="s">
        <v>42</v>
      </c>
      <c r="F358" t="s">
        <v>91</v>
      </c>
      <c r="G358" t="s">
        <v>91</v>
      </c>
      <c r="H358" t="s">
        <v>43</v>
      </c>
      <c r="I358" t="s">
        <v>16</v>
      </c>
      <c r="K358" t="s">
        <v>12</v>
      </c>
      <c r="L358" t="s">
        <v>13</v>
      </c>
      <c r="M358" s="2">
        <v>49</v>
      </c>
      <c r="N358" s="2">
        <v>53</v>
      </c>
      <c r="O358" s="2">
        <f>BaseDeDatos!$M358*BaseDeDatos!$N358</f>
        <v>2597</v>
      </c>
    </row>
    <row r="359" spans="2:15" x14ac:dyDescent="0.2">
      <c r="B359">
        <v>357</v>
      </c>
      <c r="C359" s="1">
        <v>44148</v>
      </c>
      <c r="D359">
        <v>8764802979</v>
      </c>
      <c r="E359" t="s">
        <v>50</v>
      </c>
      <c r="F359" t="s">
        <v>85</v>
      </c>
      <c r="G359" t="s">
        <v>83</v>
      </c>
      <c r="H359" t="s">
        <v>41</v>
      </c>
      <c r="I359" t="s">
        <v>25</v>
      </c>
      <c r="K359" t="s">
        <v>38</v>
      </c>
      <c r="L359" t="s">
        <v>39</v>
      </c>
      <c r="M359" s="2">
        <v>560</v>
      </c>
      <c r="N359" s="2">
        <v>61</v>
      </c>
      <c r="O359" s="2">
        <f>BaseDeDatos!$M359*BaseDeDatos!$N359</f>
        <v>34160</v>
      </c>
    </row>
    <row r="360" spans="2:15" x14ac:dyDescent="0.2">
      <c r="B360">
        <v>358</v>
      </c>
      <c r="C360" s="1">
        <v>44136</v>
      </c>
      <c r="D360">
        <v>1212476279</v>
      </c>
      <c r="E360" t="s">
        <v>51</v>
      </c>
      <c r="F360" t="s">
        <v>90</v>
      </c>
      <c r="G360" t="s">
        <v>98</v>
      </c>
      <c r="H360" t="s">
        <v>24</v>
      </c>
      <c r="I360" t="s">
        <v>25</v>
      </c>
      <c r="K360" t="s">
        <v>52</v>
      </c>
      <c r="L360" t="s">
        <v>53</v>
      </c>
      <c r="M360" s="2">
        <v>257.59999999999997</v>
      </c>
      <c r="N360" s="2">
        <v>45</v>
      </c>
      <c r="O360" s="2">
        <f>BaseDeDatos!$M360*BaseDeDatos!$N360</f>
        <v>11591.999999999998</v>
      </c>
    </row>
    <row r="361" spans="2:15" x14ac:dyDescent="0.2">
      <c r="B361">
        <v>359</v>
      </c>
      <c r="C361" s="1">
        <v>43990</v>
      </c>
      <c r="D361">
        <v>8659179079</v>
      </c>
      <c r="E361" t="s">
        <v>40</v>
      </c>
      <c r="F361" t="s">
        <v>97</v>
      </c>
      <c r="G361" t="s">
        <v>88</v>
      </c>
      <c r="H361" t="s">
        <v>41</v>
      </c>
      <c r="I361" t="s">
        <v>25</v>
      </c>
      <c r="J361" t="s">
        <v>17</v>
      </c>
      <c r="K361" t="s">
        <v>22</v>
      </c>
      <c r="L361" t="s">
        <v>11</v>
      </c>
      <c r="M361" s="2">
        <v>644</v>
      </c>
      <c r="N361" s="2">
        <v>43</v>
      </c>
      <c r="O361" s="2">
        <f>BaseDeDatos!$M361*BaseDeDatos!$N361</f>
        <v>27692</v>
      </c>
    </row>
    <row r="362" spans="2:15" x14ac:dyDescent="0.2">
      <c r="B362">
        <v>360</v>
      </c>
      <c r="C362" s="1">
        <v>43938</v>
      </c>
      <c r="D362">
        <v>4311827425</v>
      </c>
      <c r="E362" t="s">
        <v>54</v>
      </c>
      <c r="F362" t="s">
        <v>89</v>
      </c>
      <c r="G362" t="s">
        <v>84</v>
      </c>
      <c r="H362" t="s">
        <v>55</v>
      </c>
      <c r="I362" t="s">
        <v>16</v>
      </c>
      <c r="J362" t="s">
        <v>9</v>
      </c>
      <c r="K362" t="s">
        <v>34</v>
      </c>
      <c r="L362" t="s">
        <v>35</v>
      </c>
      <c r="M362" s="2">
        <v>135.1</v>
      </c>
      <c r="N362" s="2">
        <v>18</v>
      </c>
      <c r="O362" s="2">
        <f>BaseDeDatos!$M362*BaseDeDatos!$N362</f>
        <v>2431.7999999999997</v>
      </c>
    </row>
    <row r="363" spans="2:15" x14ac:dyDescent="0.2">
      <c r="B363">
        <v>361</v>
      </c>
      <c r="C363" s="1">
        <v>44010</v>
      </c>
      <c r="D363">
        <v>7400116244</v>
      </c>
      <c r="E363" t="s">
        <v>36</v>
      </c>
      <c r="F363" t="s">
        <v>92</v>
      </c>
      <c r="G363" t="s">
        <v>99</v>
      </c>
      <c r="H363" t="s">
        <v>37</v>
      </c>
      <c r="I363" t="s">
        <v>8</v>
      </c>
      <c r="J363" t="s">
        <v>17</v>
      </c>
      <c r="K363" t="s">
        <v>30</v>
      </c>
      <c r="L363" t="s">
        <v>31</v>
      </c>
      <c r="M363" s="2">
        <v>178.5</v>
      </c>
      <c r="N363" s="2">
        <v>41</v>
      </c>
      <c r="O363" s="2">
        <f>BaseDeDatos!$M363*BaseDeDatos!$N363</f>
        <v>7318.5</v>
      </c>
    </row>
    <row r="364" spans="2:15" x14ac:dyDescent="0.2">
      <c r="B364">
        <v>362</v>
      </c>
      <c r="C364" s="1">
        <v>43946</v>
      </c>
      <c r="D364">
        <v>8550780121</v>
      </c>
      <c r="E364" t="s">
        <v>23</v>
      </c>
      <c r="F364" t="s">
        <v>86</v>
      </c>
      <c r="G364" t="s">
        <v>82</v>
      </c>
      <c r="H364" t="s">
        <v>24</v>
      </c>
      <c r="I364" t="s">
        <v>8</v>
      </c>
      <c r="J364" t="s">
        <v>9</v>
      </c>
      <c r="K364" t="s">
        <v>30</v>
      </c>
      <c r="L364" t="s">
        <v>31</v>
      </c>
      <c r="M364" s="2">
        <v>178.5</v>
      </c>
      <c r="N364" s="2">
        <v>19</v>
      </c>
      <c r="O364" s="2">
        <f>BaseDeDatos!$M364*BaseDeDatos!$N364</f>
        <v>3391.5</v>
      </c>
    </row>
    <row r="365" spans="2:15" x14ac:dyDescent="0.2">
      <c r="B365">
        <v>363</v>
      </c>
      <c r="C365" s="1">
        <v>44042</v>
      </c>
      <c r="D365">
        <v>9461451917</v>
      </c>
      <c r="E365" t="s">
        <v>62</v>
      </c>
      <c r="F365" t="s">
        <v>91</v>
      </c>
      <c r="G365" t="s">
        <v>91</v>
      </c>
      <c r="H365" t="s">
        <v>43</v>
      </c>
      <c r="I365" t="s">
        <v>16</v>
      </c>
      <c r="J365" t="s">
        <v>33</v>
      </c>
      <c r="K365" t="s">
        <v>48</v>
      </c>
      <c r="L365" t="s">
        <v>49</v>
      </c>
      <c r="M365" s="2">
        <v>308</v>
      </c>
      <c r="N365" s="2">
        <v>65</v>
      </c>
      <c r="O365" s="2">
        <f>BaseDeDatos!$M365*BaseDeDatos!$N365</f>
        <v>20020</v>
      </c>
    </row>
    <row r="366" spans="2:15" x14ac:dyDescent="0.2">
      <c r="B366">
        <v>364</v>
      </c>
      <c r="C366" s="1">
        <v>44026</v>
      </c>
      <c r="D366">
        <v>3160888933</v>
      </c>
      <c r="E366" t="s">
        <v>63</v>
      </c>
      <c r="F366" t="s">
        <v>85</v>
      </c>
      <c r="G366" t="s">
        <v>83</v>
      </c>
      <c r="H366" t="s">
        <v>41</v>
      </c>
      <c r="I366" t="s">
        <v>25</v>
      </c>
      <c r="J366" t="s">
        <v>17</v>
      </c>
      <c r="K366" t="s">
        <v>46</v>
      </c>
      <c r="L366" t="s">
        <v>47</v>
      </c>
      <c r="M366" s="2">
        <v>350</v>
      </c>
      <c r="N366" s="2">
        <v>13</v>
      </c>
      <c r="O366" s="2">
        <f>BaseDeDatos!$M366*BaseDeDatos!$N366</f>
        <v>4550</v>
      </c>
    </row>
    <row r="367" spans="2:15" x14ac:dyDescent="0.2">
      <c r="B367">
        <v>365</v>
      </c>
      <c r="C367" s="1">
        <v>44046</v>
      </c>
      <c r="D367">
        <v>6433254443</v>
      </c>
      <c r="E367" t="s">
        <v>28</v>
      </c>
      <c r="F367" t="s">
        <v>89</v>
      </c>
      <c r="G367" t="s">
        <v>84</v>
      </c>
      <c r="H367" t="s">
        <v>29</v>
      </c>
      <c r="I367" t="s">
        <v>8</v>
      </c>
      <c r="J367" t="s">
        <v>9</v>
      </c>
      <c r="K367" t="s">
        <v>64</v>
      </c>
      <c r="L367" t="s">
        <v>65</v>
      </c>
      <c r="M367" s="2">
        <v>546</v>
      </c>
      <c r="N367" s="2">
        <v>54</v>
      </c>
      <c r="O367" s="2">
        <f>BaseDeDatos!$M367*BaseDeDatos!$N367</f>
        <v>29484</v>
      </c>
    </row>
    <row r="368" spans="2:15" x14ac:dyDescent="0.2">
      <c r="B368">
        <v>366</v>
      </c>
      <c r="C368" s="1">
        <v>43986</v>
      </c>
      <c r="D368">
        <v>8977261174</v>
      </c>
      <c r="E368" t="s">
        <v>36</v>
      </c>
      <c r="F368" t="s">
        <v>92</v>
      </c>
      <c r="G368" t="s">
        <v>99</v>
      </c>
      <c r="H368" t="s">
        <v>37</v>
      </c>
      <c r="I368" t="s">
        <v>25</v>
      </c>
      <c r="J368" t="s">
        <v>9</v>
      </c>
      <c r="K368" t="s">
        <v>18</v>
      </c>
      <c r="L368" t="s">
        <v>13</v>
      </c>
      <c r="M368" s="2">
        <v>420</v>
      </c>
      <c r="N368" s="2">
        <v>33</v>
      </c>
      <c r="O368" s="2">
        <f>BaseDeDatos!$M368*BaseDeDatos!$N368</f>
        <v>13860</v>
      </c>
    </row>
    <row r="369" spans="2:15" x14ac:dyDescent="0.2">
      <c r="B369">
        <v>367</v>
      </c>
      <c r="C369" s="1">
        <v>43939</v>
      </c>
      <c r="D369">
        <v>7770716054</v>
      </c>
      <c r="E369" t="s">
        <v>36</v>
      </c>
      <c r="F369" t="s">
        <v>92</v>
      </c>
      <c r="G369" t="s">
        <v>99</v>
      </c>
      <c r="H369" t="s">
        <v>37</v>
      </c>
      <c r="I369" t="s">
        <v>25</v>
      </c>
      <c r="J369" t="s">
        <v>9</v>
      </c>
      <c r="K369" t="s">
        <v>19</v>
      </c>
      <c r="L369" t="s">
        <v>13</v>
      </c>
      <c r="M369" s="2">
        <v>742</v>
      </c>
      <c r="N369" s="2">
        <v>34</v>
      </c>
      <c r="O369" s="2">
        <f>BaseDeDatos!$M369*BaseDeDatos!$N369</f>
        <v>25228</v>
      </c>
    </row>
    <row r="370" spans="2:15" x14ac:dyDescent="0.2">
      <c r="B370">
        <v>368</v>
      </c>
      <c r="C370" s="1">
        <v>44179</v>
      </c>
      <c r="D370">
        <v>2754807386</v>
      </c>
      <c r="E370" t="s">
        <v>14</v>
      </c>
      <c r="F370" t="s">
        <v>81</v>
      </c>
      <c r="G370" t="s">
        <v>94</v>
      </c>
      <c r="H370" t="s">
        <v>15</v>
      </c>
      <c r="K370" t="s">
        <v>66</v>
      </c>
      <c r="L370" t="s">
        <v>57</v>
      </c>
      <c r="M370" s="2">
        <v>532</v>
      </c>
      <c r="N370" s="2">
        <v>59</v>
      </c>
      <c r="O370" s="2">
        <f>BaseDeDatos!$M370*BaseDeDatos!$N370</f>
        <v>31388</v>
      </c>
    </row>
    <row r="371" spans="2:15" x14ac:dyDescent="0.2">
      <c r="B371">
        <v>369</v>
      </c>
      <c r="C371" s="1">
        <v>43987</v>
      </c>
      <c r="D371">
        <v>3873424489</v>
      </c>
      <c r="E371" t="s">
        <v>32</v>
      </c>
      <c r="F371" t="s">
        <v>93</v>
      </c>
      <c r="G371" t="s">
        <v>96</v>
      </c>
      <c r="H371" t="s">
        <v>7</v>
      </c>
      <c r="K371" t="s">
        <v>44</v>
      </c>
      <c r="L371" t="s">
        <v>11</v>
      </c>
      <c r="M371" s="2">
        <v>41.86</v>
      </c>
      <c r="N371" s="2">
        <v>24</v>
      </c>
      <c r="O371" s="2">
        <f>BaseDeDatos!$M371*BaseDeDatos!$N371</f>
        <v>1004.64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8D01-7507-4636-A29A-D33CA450E01A}">
  <dimension ref="A1:E70"/>
  <sheetViews>
    <sheetView topLeftCell="A45" workbookViewId="0">
      <selection activeCell="A59" sqref="A59:B69"/>
    </sheetView>
  </sheetViews>
  <sheetFormatPr baseColWidth="10" defaultRowHeight="15" x14ac:dyDescent="0.2"/>
  <cols>
    <col min="1" max="1" width="15.83203125" bestFit="1" customWidth="1"/>
    <col min="2" max="2" width="13.33203125" bestFit="1" customWidth="1"/>
  </cols>
  <sheetData>
    <row r="1" spans="1:2" x14ac:dyDescent="0.2">
      <c r="A1" s="6" t="s">
        <v>101</v>
      </c>
      <c r="B1" t="s">
        <v>119</v>
      </c>
    </row>
    <row r="2" spans="1:2" x14ac:dyDescent="0.2">
      <c r="A2" s="7" t="s">
        <v>103</v>
      </c>
      <c r="B2" s="8">
        <v>548269.44000000006</v>
      </c>
    </row>
    <row r="3" spans="1:2" x14ac:dyDescent="0.2">
      <c r="A3" s="7" t="s">
        <v>104</v>
      </c>
      <c r="B3" s="8">
        <v>372911.1</v>
      </c>
    </row>
    <row r="4" spans="1:2" x14ac:dyDescent="0.2">
      <c r="A4" s="7" t="s">
        <v>105</v>
      </c>
      <c r="B4" s="8">
        <v>339486.2</v>
      </c>
    </row>
    <row r="5" spans="1:2" x14ac:dyDescent="0.2">
      <c r="A5" s="7" t="s">
        <v>106</v>
      </c>
      <c r="B5" s="8">
        <v>628816.22000000009</v>
      </c>
    </row>
    <row r="6" spans="1:2" x14ac:dyDescent="0.2">
      <c r="A6" s="7" t="s">
        <v>107</v>
      </c>
      <c r="B6" s="8">
        <v>539950.79999999993</v>
      </c>
    </row>
    <row r="7" spans="1:2" x14ac:dyDescent="0.2">
      <c r="A7" s="7" t="s">
        <v>108</v>
      </c>
      <c r="B7" s="8">
        <v>477189.04</v>
      </c>
    </row>
    <row r="8" spans="1:2" x14ac:dyDescent="0.2">
      <c r="A8" s="7" t="s">
        <v>109</v>
      </c>
      <c r="B8" s="8">
        <v>464734.8</v>
      </c>
    </row>
    <row r="9" spans="1:2" x14ac:dyDescent="0.2">
      <c r="A9" s="7" t="s">
        <v>110</v>
      </c>
      <c r="B9" s="8">
        <v>564966.5</v>
      </c>
    </row>
    <row r="10" spans="1:2" x14ac:dyDescent="0.2">
      <c r="A10" s="7" t="s">
        <v>111</v>
      </c>
      <c r="B10" s="8">
        <v>504202.0199999999</v>
      </c>
    </row>
    <row r="11" spans="1:2" x14ac:dyDescent="0.2">
      <c r="A11" s="7" t="s">
        <v>112</v>
      </c>
      <c r="B11" s="8">
        <v>525999.46</v>
      </c>
    </row>
    <row r="12" spans="1:2" x14ac:dyDescent="0.2">
      <c r="A12" s="7" t="s">
        <v>113</v>
      </c>
      <c r="B12" s="8">
        <v>331783.3</v>
      </c>
    </row>
    <row r="13" spans="1:2" x14ac:dyDescent="0.2">
      <c r="A13" s="7" t="s">
        <v>114</v>
      </c>
      <c r="B13" s="8">
        <v>339323.60000000003</v>
      </c>
    </row>
    <row r="14" spans="1:2" x14ac:dyDescent="0.2">
      <c r="A14" s="7" t="s">
        <v>102</v>
      </c>
      <c r="B14" s="8">
        <v>5637632.4799999986</v>
      </c>
    </row>
    <row r="16" spans="1:2" x14ac:dyDescent="0.2">
      <c r="A16" s="6" t="s">
        <v>101</v>
      </c>
      <c r="B16" t="s">
        <v>119</v>
      </c>
    </row>
    <row r="17" spans="1:2" x14ac:dyDescent="0.2">
      <c r="A17" s="7" t="s">
        <v>41</v>
      </c>
      <c r="B17" s="8">
        <v>1251166.6800000002</v>
      </c>
    </row>
    <row r="18" spans="1:2" x14ac:dyDescent="0.2">
      <c r="A18" s="7" t="s">
        <v>15</v>
      </c>
      <c r="B18" s="8">
        <v>838518.6</v>
      </c>
    </row>
    <row r="19" spans="1:2" x14ac:dyDescent="0.2">
      <c r="A19" s="7" t="s">
        <v>29</v>
      </c>
      <c r="B19" s="8">
        <v>213076</v>
      </c>
    </row>
    <row r="20" spans="1:2" x14ac:dyDescent="0.2">
      <c r="A20" s="7" t="s">
        <v>43</v>
      </c>
      <c r="B20" s="8">
        <v>558625.54</v>
      </c>
    </row>
    <row r="21" spans="1:2" x14ac:dyDescent="0.2">
      <c r="A21" s="7" t="s">
        <v>37</v>
      </c>
      <c r="B21" s="8">
        <v>496528</v>
      </c>
    </row>
    <row r="22" spans="1:2" x14ac:dyDescent="0.2">
      <c r="A22" s="7" t="s">
        <v>7</v>
      </c>
      <c r="B22" s="8">
        <v>500056.22</v>
      </c>
    </row>
    <row r="23" spans="1:2" x14ac:dyDescent="0.2">
      <c r="A23" s="7" t="s">
        <v>24</v>
      </c>
      <c r="B23" s="8">
        <v>1375221.24</v>
      </c>
    </row>
    <row r="24" spans="1:2" x14ac:dyDescent="0.2">
      <c r="A24" s="7" t="s">
        <v>55</v>
      </c>
      <c r="B24" s="8">
        <v>404440.19999999995</v>
      </c>
    </row>
    <row r="25" spans="1:2" x14ac:dyDescent="0.2">
      <c r="A25" s="7" t="s">
        <v>102</v>
      </c>
      <c r="B25" s="8">
        <v>5637632.4800000004</v>
      </c>
    </row>
    <row r="28" spans="1:2" x14ac:dyDescent="0.2">
      <c r="A28" s="6" t="s">
        <v>101</v>
      </c>
      <c r="B28" t="s">
        <v>119</v>
      </c>
    </row>
    <row r="29" spans="1:2" x14ac:dyDescent="0.2">
      <c r="A29" s="7" t="s">
        <v>69</v>
      </c>
      <c r="B29" s="8">
        <v>186513.60000000003</v>
      </c>
    </row>
    <row r="30" spans="1:2" x14ac:dyDescent="0.2">
      <c r="A30" s="7" t="s">
        <v>11</v>
      </c>
      <c r="B30" s="8">
        <v>1389201.38</v>
      </c>
    </row>
    <row r="31" spans="1:2" x14ac:dyDescent="0.2">
      <c r="A31" s="7" t="s">
        <v>53</v>
      </c>
      <c r="B31" s="8">
        <v>341108.59999999992</v>
      </c>
    </row>
    <row r="32" spans="1:2" x14ac:dyDescent="0.2">
      <c r="A32" s="7" t="s">
        <v>49</v>
      </c>
      <c r="B32" s="8">
        <v>274148</v>
      </c>
    </row>
    <row r="33" spans="1:2" x14ac:dyDescent="0.2">
      <c r="A33" s="7" t="s">
        <v>31</v>
      </c>
      <c r="B33" s="8">
        <v>229457</v>
      </c>
    </row>
    <row r="34" spans="1:2" x14ac:dyDescent="0.2">
      <c r="A34" s="7" t="s">
        <v>13</v>
      </c>
      <c r="B34" s="8">
        <v>296324</v>
      </c>
    </row>
    <row r="35" spans="1:2" x14ac:dyDescent="0.2">
      <c r="A35" s="7" t="s">
        <v>65</v>
      </c>
      <c r="B35" s="8">
        <v>97188</v>
      </c>
    </row>
    <row r="36" spans="1:2" x14ac:dyDescent="0.2">
      <c r="A36" s="7" t="s">
        <v>72</v>
      </c>
      <c r="B36" s="8">
        <v>40376</v>
      </c>
    </row>
    <row r="37" spans="1:2" x14ac:dyDescent="0.2">
      <c r="A37" s="7" t="s">
        <v>47</v>
      </c>
      <c r="B37" s="8">
        <v>711364</v>
      </c>
    </row>
    <row r="38" spans="1:2" x14ac:dyDescent="0.2">
      <c r="A38" s="7" t="s">
        <v>57</v>
      </c>
      <c r="B38" s="8">
        <v>267174</v>
      </c>
    </row>
    <row r="39" spans="1:2" x14ac:dyDescent="0.2">
      <c r="A39" s="7" t="s">
        <v>27</v>
      </c>
      <c r="B39" s="8">
        <v>247889.40000000002</v>
      </c>
    </row>
    <row r="40" spans="1:2" x14ac:dyDescent="0.2">
      <c r="A40" s="7" t="s">
        <v>59</v>
      </c>
      <c r="B40" s="8">
        <v>428123.1999999999</v>
      </c>
    </row>
    <row r="41" spans="1:2" x14ac:dyDescent="0.2">
      <c r="A41" s="7" t="s">
        <v>39</v>
      </c>
      <c r="B41" s="8">
        <v>916645</v>
      </c>
    </row>
    <row r="42" spans="1:2" x14ac:dyDescent="0.2">
      <c r="A42" s="7" t="s">
        <v>35</v>
      </c>
      <c r="B42" s="8">
        <v>212120.3</v>
      </c>
    </row>
    <row r="43" spans="1:2" x14ac:dyDescent="0.2">
      <c r="A43" s="7" t="s">
        <v>5</v>
      </c>
      <c r="B43" s="8"/>
    </row>
    <row r="44" spans="1:2" x14ac:dyDescent="0.2">
      <c r="A44" s="7" t="s">
        <v>102</v>
      </c>
      <c r="B44" s="8">
        <v>5637632.4799999995</v>
      </c>
    </row>
    <row r="46" spans="1:2" x14ac:dyDescent="0.2">
      <c r="A46" s="6" t="s">
        <v>101</v>
      </c>
      <c r="B46" t="s">
        <v>119</v>
      </c>
    </row>
    <row r="47" spans="1:2" x14ac:dyDescent="0.2">
      <c r="A47" s="7" t="s">
        <v>116</v>
      </c>
      <c r="B47" s="8">
        <v>2196532.58</v>
      </c>
    </row>
    <row r="48" spans="1:2" x14ac:dyDescent="0.2">
      <c r="A48" s="7" t="s">
        <v>117</v>
      </c>
      <c r="B48" s="8">
        <v>1428140.7</v>
      </c>
    </row>
    <row r="49" spans="1:5" x14ac:dyDescent="0.2">
      <c r="A49" s="7" t="s">
        <v>118</v>
      </c>
      <c r="B49" s="8">
        <v>1411799.2</v>
      </c>
    </row>
    <row r="50" spans="1:5" x14ac:dyDescent="0.2">
      <c r="A50" s="7" t="s">
        <v>123</v>
      </c>
      <c r="B50" s="8">
        <v>309722</v>
      </c>
    </row>
    <row r="51" spans="1:5" x14ac:dyDescent="0.2">
      <c r="A51" s="7" t="s">
        <v>124</v>
      </c>
      <c r="B51" s="8">
        <v>180306</v>
      </c>
    </row>
    <row r="52" spans="1:5" x14ac:dyDescent="0.2">
      <c r="A52" s="7" t="s">
        <v>125</v>
      </c>
      <c r="B52" s="8">
        <v>111132</v>
      </c>
    </row>
    <row r="53" spans="1:5" x14ac:dyDescent="0.2">
      <c r="A53" s="7" t="s">
        <v>102</v>
      </c>
      <c r="B53" s="8">
        <v>5637632.4800000004</v>
      </c>
    </row>
    <row r="58" spans="1:5" x14ac:dyDescent="0.2">
      <c r="A58" s="6" t="s">
        <v>101</v>
      </c>
      <c r="B58" t="s">
        <v>119</v>
      </c>
      <c r="D58" t="s">
        <v>120</v>
      </c>
      <c r="E58" t="s">
        <v>115</v>
      </c>
    </row>
    <row r="59" spans="1:5" x14ac:dyDescent="0.2">
      <c r="A59" s="7" t="s">
        <v>95</v>
      </c>
      <c r="B59" s="8">
        <v>156996</v>
      </c>
      <c r="D59" s="7" t="s">
        <v>95</v>
      </c>
      <c r="E59" s="8">
        <f>GETPIVOTDATA("Ventas",$A$58,"Provincia","Azuay")</f>
        <v>156996</v>
      </c>
    </row>
    <row r="60" spans="1:5" x14ac:dyDescent="0.2">
      <c r="A60" s="7" t="s">
        <v>94</v>
      </c>
      <c r="B60" s="8">
        <v>838518.6</v>
      </c>
      <c r="D60" s="7" t="s">
        <v>94</v>
      </c>
      <c r="E60" s="8">
        <f>GETPIVOTDATA("Ventas",$A$58,"Provincia","Canar")</f>
        <v>838518.6</v>
      </c>
    </row>
    <row r="61" spans="1:5" x14ac:dyDescent="0.2">
      <c r="A61" s="7" t="s">
        <v>82</v>
      </c>
      <c r="B61" s="8">
        <v>675829</v>
      </c>
      <c r="D61" s="7" t="s">
        <v>82</v>
      </c>
      <c r="E61" s="8">
        <f>GETPIVOTDATA("Ventas",$A$58,"Provincia","Chimborazo")</f>
        <v>675829</v>
      </c>
    </row>
    <row r="62" spans="1:5" x14ac:dyDescent="0.2">
      <c r="A62" s="7" t="s">
        <v>96</v>
      </c>
      <c r="B62" s="8">
        <v>343060.22</v>
      </c>
      <c r="D62" s="7" t="s">
        <v>96</v>
      </c>
      <c r="E62" s="8">
        <f>GETPIVOTDATA("Ventas",$A$58,"Provincia","El Oro")</f>
        <v>343060.22</v>
      </c>
    </row>
    <row r="63" spans="1:5" x14ac:dyDescent="0.2">
      <c r="A63" s="7" t="s">
        <v>91</v>
      </c>
      <c r="B63" s="8">
        <v>558625.54</v>
      </c>
      <c r="D63" s="7" t="s">
        <v>91</v>
      </c>
      <c r="E63" s="8">
        <f>GETPIVOTDATA("Ventas",$A$58,"Provincia","Esmeraldas")</f>
        <v>558625.54</v>
      </c>
    </row>
    <row r="64" spans="1:5" x14ac:dyDescent="0.2">
      <c r="A64" s="7" t="s">
        <v>87</v>
      </c>
      <c r="B64" s="8">
        <v>229765</v>
      </c>
      <c r="D64" s="7" t="s">
        <v>87</v>
      </c>
      <c r="E64" s="8">
        <f>GETPIVOTDATA("Ventas",$A$58,"Provincia","Guaranda")</f>
        <v>229765</v>
      </c>
    </row>
    <row r="65" spans="1:5" x14ac:dyDescent="0.2">
      <c r="A65" s="7" t="s">
        <v>84</v>
      </c>
      <c r="B65" s="8">
        <v>617516.20000000019</v>
      </c>
      <c r="D65" s="7" t="s">
        <v>84</v>
      </c>
      <c r="E65" s="8">
        <f>GETPIVOTDATA("Ventas",$A$58,"Provincia","Guayas")</f>
        <v>617516.20000000019</v>
      </c>
    </row>
    <row r="66" spans="1:5" x14ac:dyDescent="0.2">
      <c r="A66" s="7" t="s">
        <v>99</v>
      </c>
      <c r="B66" s="8">
        <v>496528</v>
      </c>
      <c r="D66" s="7" t="s">
        <v>99</v>
      </c>
      <c r="E66" s="8">
        <f>GETPIVOTDATA("Ventas",$A$58,"Provincia","Imbabura")</f>
        <v>496528</v>
      </c>
    </row>
    <row r="67" spans="1:5" x14ac:dyDescent="0.2">
      <c r="A67" s="7" t="s">
        <v>88</v>
      </c>
      <c r="B67" s="8">
        <v>550792.19999999995</v>
      </c>
      <c r="D67" s="7" t="s">
        <v>88</v>
      </c>
      <c r="E67" s="8">
        <f>GETPIVOTDATA("Ventas",$A$58,"Provincia","Manabi")</f>
        <v>550792.19999999995</v>
      </c>
    </row>
    <row r="68" spans="1:5" x14ac:dyDescent="0.2">
      <c r="A68" s="7" t="s">
        <v>83</v>
      </c>
      <c r="B68" s="8">
        <v>700374.47999999986</v>
      </c>
      <c r="D68" s="7" t="s">
        <v>83</v>
      </c>
      <c r="E68" s="8">
        <f>GETPIVOTDATA("Ventas",$A$58,"Provincia","Pichincha")</f>
        <v>700374.47999999986</v>
      </c>
    </row>
    <row r="69" spans="1:5" x14ac:dyDescent="0.2">
      <c r="A69" s="7" t="s">
        <v>98</v>
      </c>
      <c r="B69" s="8">
        <v>469627.23999999987</v>
      </c>
      <c r="D69" s="7" t="s">
        <v>98</v>
      </c>
      <c r="E69" s="8">
        <f>GETPIVOTDATA("Ventas",$A$58,"Provincia","Tungurahua")</f>
        <v>469627.23999999987</v>
      </c>
    </row>
    <row r="70" spans="1:5" x14ac:dyDescent="0.2">
      <c r="A70" s="7" t="s">
        <v>102</v>
      </c>
      <c r="B70" s="8">
        <v>5637632.4800000004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6F84-EE5B-4C9D-9B55-0DB55519D5B7}">
  <dimension ref="G1:L4"/>
  <sheetViews>
    <sheetView showGridLines="0" tabSelected="1" zoomScale="110" zoomScaleNormal="110" workbookViewId="0">
      <selection activeCell="V23" sqref="V23"/>
    </sheetView>
  </sheetViews>
  <sheetFormatPr baseColWidth="10" defaultColWidth="11" defaultRowHeight="15" x14ac:dyDescent="0.2"/>
  <cols>
    <col min="1" max="16384" width="11" style="9"/>
  </cols>
  <sheetData>
    <row r="1" spans="7:12" x14ac:dyDescent="0.2">
      <c r="G1" s="10"/>
      <c r="H1" s="12" t="s">
        <v>121</v>
      </c>
      <c r="I1" s="12"/>
      <c r="J1" s="12"/>
      <c r="K1" s="12"/>
      <c r="L1" s="10"/>
    </row>
    <row r="2" spans="7:12" x14ac:dyDescent="0.2">
      <c r="G2" s="11"/>
      <c r="H2" s="13"/>
      <c r="I2" s="13"/>
      <c r="J2" s="13"/>
      <c r="K2" s="13"/>
      <c r="L2" s="11"/>
    </row>
    <row r="3" spans="7:12" x14ac:dyDescent="0.2">
      <c r="H3" s="14" t="s">
        <v>122</v>
      </c>
      <c r="I3" s="14"/>
      <c r="J3" s="14"/>
      <c r="K3" s="14"/>
    </row>
    <row r="4" spans="7:12" x14ac:dyDescent="0.2">
      <c r="H4" s="15"/>
      <c r="I4" s="15"/>
      <c r="J4" s="15"/>
      <c r="K4" s="15"/>
    </row>
  </sheetData>
  <mergeCells count="2">
    <mergeCell ref="H1:K2"/>
    <mergeCell ref="H3:K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BaseDeDatos</vt:lpstr>
      <vt:lpstr>Graficos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Francisco Teran</cp:lastModifiedBy>
  <dcterms:created xsi:type="dcterms:W3CDTF">2021-06-10T14:59:28Z</dcterms:created>
  <dcterms:modified xsi:type="dcterms:W3CDTF">2021-06-10T21:24:32Z</dcterms:modified>
</cp:coreProperties>
</file>