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el\Downloads\CURSOS\nuevosonline\Ofimatica\Excel\practica\"/>
    </mc:Choice>
  </mc:AlternateContent>
  <xr:revisionPtr revIDLastSave="0" documentId="13_ncr:1_{F95BB576-F53A-4A34-A7D8-A9B38904F4C2}" xr6:coauthVersionLast="45" xr6:coauthVersionMax="47" xr10:uidLastSave="{00000000-0000-0000-0000-000000000000}"/>
  <bookViews>
    <workbookView xWindow="-120" yWindow="-120" windowWidth="20730" windowHeight="11760" activeTab="4" xr2:uid="{6D599713-1989-43D3-A173-9FAFCAE4DAE7}"/>
  </bookViews>
  <sheets>
    <sheet name="Hoja1" sheetId="11" r:id="rId1"/>
    <sheet name="BaseDeDatos" sheetId="1" r:id="rId2"/>
    <sheet name="GRAFICO" sheetId="9" r:id="rId3"/>
    <sheet name="PANEL" sheetId="10" r:id="rId4"/>
    <sheet name="normalizar" sheetId="12" r:id="rId5"/>
    <sheet name="Hoja3" sheetId="13" r:id="rId6"/>
  </sheets>
  <definedNames>
    <definedName name="_xlnm._FilterDatabase" localSheetId="1" hidden="1">BaseDeDatos!$B$2:$O$371</definedName>
    <definedName name="_xlnm._FilterDatabase" localSheetId="4" hidden="1">normalizar!$A$1:$N$372</definedName>
    <definedName name="_xlchart.v5.0" hidden="1">GRAFICO!$D$64</definedName>
    <definedName name="_xlchart.v5.1" hidden="1">GRAFICO!$D$65:$D$75</definedName>
    <definedName name="_xlchart.v5.2" hidden="1">GRAFICO!$E$64</definedName>
    <definedName name="_xlchart.v5.3" hidden="1">GRAFICO!$E$65:$E$75</definedName>
    <definedName name="_xlchart.v5.4" hidden="1">GRAFICO!$D$64</definedName>
    <definedName name="_xlchart.v5.5" hidden="1">GRAFICO!$D$65:$D$75</definedName>
    <definedName name="_xlchart.v5.6" hidden="1">GRAFICO!$E$64</definedName>
    <definedName name="_xlchart.v5.7" hidden="1">GRAFICO!$E$65:$E$75</definedName>
    <definedName name="_xlnm.Extract" localSheetId="5">Hoja3!$P$1</definedName>
    <definedName name="cat">normalizar!$K:$K</definedName>
    <definedName name="ciudad">normalizar!$E:$E</definedName>
    <definedName name="cli">Hoja3!$A$1:$A$16</definedName>
    <definedName name="cliente">Tabla1[Cliente]</definedName>
    <definedName name="clientes2">normalizar!$D:$D</definedName>
    <definedName name="_xlnm.Criteria" localSheetId="5">Hoja3!$S$1:$S$2</definedName>
    <definedName name="empresa">normalizar!$H:$H</definedName>
    <definedName name="NativeTimeline_Fecha">#N/A</definedName>
    <definedName name="pago">normalizar!$I:$I</definedName>
    <definedName name="produc">normalizar!$J:$J</definedName>
    <definedName name="provincia">normalizar!$F:$F</definedName>
    <definedName name="SegmentaciónDeDatos_Categoría">#N/A</definedName>
    <definedName name="SegmentaciónDeDatos_Fecha">#N/A</definedName>
    <definedName name="SegmentaciónDeDatos_Provincia">#N/A</definedName>
    <definedName name="SegmentaciónDeDatos_Vendedor">#N/A</definedName>
    <definedName name="vendedor">normalizar!$G:$G</definedName>
  </definedNames>
  <calcPr calcId="191029"/>
  <pivotCaches>
    <pivotCache cacheId="2" r:id="rId7"/>
    <pivotCache cacheId="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2" i="12" l="1"/>
  <c r="N372" i="12"/>
  <c r="N371" i="12" l="1"/>
  <c r="K371" i="12"/>
  <c r="A371" i="12"/>
  <c r="A372" i="12" s="1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O5" i="1" l="1"/>
  <c r="O9" i="1"/>
  <c r="O11" i="1"/>
  <c r="O13" i="1"/>
  <c r="O21" i="1"/>
  <c r="O25" i="1"/>
  <c r="O27" i="1"/>
  <c r="O29" i="1"/>
  <c r="O3" i="1"/>
  <c r="O22" i="1"/>
  <c r="O30" i="1"/>
  <c r="O4" i="1"/>
  <c r="O6" i="1"/>
  <c r="O7" i="1"/>
  <c r="O8" i="1"/>
  <c r="O10" i="1"/>
  <c r="O12" i="1"/>
  <c r="O14" i="1"/>
  <c r="O15" i="1"/>
  <c r="O16" i="1"/>
  <c r="O17" i="1"/>
  <c r="O18" i="1"/>
  <c r="O19" i="1"/>
  <c r="O20" i="1"/>
  <c r="O23" i="1"/>
  <c r="O24" i="1"/>
  <c r="O26" i="1"/>
  <c r="O28" i="1"/>
  <c r="O31" i="1"/>
  <c r="O32" i="1"/>
  <c r="O33" i="1"/>
  <c r="O34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E75" i="9"/>
  <c r="E74" i="9"/>
  <c r="E73" i="9"/>
  <c r="E72" i="9"/>
  <c r="E71" i="9"/>
  <c r="E70" i="9"/>
  <c r="E69" i="9"/>
  <c r="E68" i="9"/>
  <c r="E67" i="9"/>
  <c r="E66" i="9"/>
  <c r="E65" i="9"/>
</calcChain>
</file>

<file path=xl/sharedStrings.xml><?xml version="1.0" encoding="utf-8"?>
<sst xmlns="http://schemas.openxmlformats.org/spreadsheetml/2006/main" count="5995" uniqueCount="133">
  <si>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</si>
  <si>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</si>
  <si>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</si>
  <si>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</si>
  <si>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</si>
  <si>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</si>
  <si>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</si>
  <si>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</si>
  <si>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</si>
  <si>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</si>
  <si>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</si>
  <si>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</si>
  <si>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</si>
  <si>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</si>
  <si>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</si>
  <si>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</si>
  <si>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</si>
  <si>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</si>
  <si>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</si>
  <si>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</si>
  <si>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</si>
  <si>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</si>
  <si>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</si>
  <si>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</si>
  <si>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</si>
  <si>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</si>
  <si>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</si>
  <si>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</si>
  <si>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</si>
  <si>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</si>
  <si>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</si>
  <si>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</si>
  <si>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</si>
  <si>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</si>
  <si>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</si>
  <si>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</si>
  <si>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</si>
  <si>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</si>
  <si>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</si>
  <si>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</si>
  <si>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</si>
  <si>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</si>
  <si>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</si>
  <si>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</si>
  <si>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</si>
  <si>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</si>
  <si>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</si>
  <si>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</si>
  <si>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</si>
  <si>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</si>
  <si>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</si>
  <si>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</si>
  <si>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</si>
  <si>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</si>
  <si>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</si>
  <si>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</si>
  <si>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</si>
  <si>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</si>
  <si>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</si>
  <si>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</si>
  <si>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</si>
  <si>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</si>
  <si>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</si>
  <si>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</si>
  <si>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</si>
  <si>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</si>
  <si>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</si>
  <si>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</si>
  <si>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</si>
  <si>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</si>
  <si>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</si>
  <si>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</si>
  <si>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</si>
  <si>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Documento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</si>
  <si>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</si>
  <si>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</si>
  <si>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</si>
  <si>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</si>
  <si>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</si>
  <si>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</si>
  <si>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</si>
  <si>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</si>
  <si>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</si>
  <si>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</si>
  <si>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</si>
  <si>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</si>
  <si>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</si>
  <si>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</si>
  <si>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</si>
  <si>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</si>
  <si>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</si>
  <si>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</si>
  <si>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</si>
  <si>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</si>
  <si>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</si>
  <si>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</si>
  <si>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</si>
  <si>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</si>
  <si>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</si>
  <si>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</si>
  <si>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</si>
  <si>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</si>
  <si>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</si>
  <si>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</si>
  <si>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</si>
  <si>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</si>
  <si>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</si>
  <si>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</si>
  <si>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</si>
  <si>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</si>
  <si>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</si>
  <si>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</si>
  <si>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</si>
  <si>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</si>
  <si>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</si>
  <si>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Ventas</t>
  </si>
  <si>
    <t>0-20000</t>
  </si>
  <si>
    <t>20000-40000</t>
  </si>
  <si>
    <t>40000-60000</t>
  </si>
  <si>
    <t>Suma de Ventas</t>
  </si>
  <si>
    <t>60000-80000</t>
  </si>
  <si>
    <t>Cuenta de Ventas</t>
  </si>
  <si>
    <t>CONTROL DE VENTAS</t>
  </si>
  <si>
    <t>PROVINCIAS</t>
  </si>
  <si>
    <t>VENTAS</t>
  </si>
  <si>
    <t>PANEL DEL CONTROL</t>
  </si>
  <si>
    <t>Etiquetas de columna</t>
  </si>
  <si>
    <t>Empresa de embarque D</t>
  </si>
  <si>
    <t>ciudad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</si>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</sst>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Arial Black"/>
      <family val="2"/>
    </font>
    <font>
      <sz val="18"/>
      <color theme="0"/>
      <name val="Arial Black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urrency 2" xfId="2" xr:uid="{5EF3C318-5459-4240-BB8C-48CE0D3E99BE}"/>
    <cellStyle name="Millares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11"/>
      <tableStyleElement type="headerRow" dxfId="10"/>
    </tableStyle>
    <tableStyle name="Estilo de escala de tiempo 2" pivot="0" table="0" count="8" xr9:uid="{544DDC3D-0CAD-43A5-B480-25C435EBBFB1}">
      <tableStyleElement type="wholeTable" dxfId="9"/>
      <tableStyleElement type="headerRow" dxfId="8"/>
    </tableStyle>
    <tableStyle name="MiEstilo" pivot="0" table="0" count="8" xr9:uid="{E2F0BFB5-8166-4901-9388-6C1EFBAE23A6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1/relationships/timelineCache" Target="timelineCaches/timelineCach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GRAFICO!$B$2:$B$14</c:f>
              <c:numCache>
                <c:formatCode>General</c:formatCode>
                <c:ptCount val="12"/>
                <c:pt idx="0">
                  <c:v>136478.99999999997</c:v>
                </c:pt>
                <c:pt idx="1">
                  <c:v>93438.8</c:v>
                </c:pt>
                <c:pt idx="2">
                  <c:v>35119</c:v>
                </c:pt>
                <c:pt idx="3">
                  <c:v>75152.98</c:v>
                </c:pt>
                <c:pt idx="4">
                  <c:v>127651.3</c:v>
                </c:pt>
                <c:pt idx="5">
                  <c:v>52267.459999999992</c:v>
                </c:pt>
                <c:pt idx="6">
                  <c:v>51023.280000000006</c:v>
                </c:pt>
                <c:pt idx="7">
                  <c:v>96993.4</c:v>
                </c:pt>
                <c:pt idx="8">
                  <c:v>200744.6</c:v>
                </c:pt>
                <c:pt idx="9">
                  <c:v>190532.16</c:v>
                </c:pt>
                <c:pt idx="10">
                  <c:v>130488.79999999999</c:v>
                </c:pt>
                <c:pt idx="11">
                  <c:v>61275.9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BFA-92E4-EE2270FE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453487"/>
        <c:axId val="1298745855"/>
      </c:barChart>
      <c:catAx>
        <c:axId val="13544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8745855"/>
        <c:crosses val="autoZero"/>
        <c:auto val="1"/>
        <c:lblAlgn val="ctr"/>
        <c:lblOffset val="100"/>
        <c:noMultiLvlLbl val="0"/>
      </c:catAx>
      <c:valAx>
        <c:axId val="12987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44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GRAFICO!$A$19:$A$20</c:f>
              <c:strCache>
                <c:ptCount val="1"/>
                <c:pt idx="0">
                  <c:v>Ana del Valle Hinojosa</c:v>
                </c:pt>
              </c:strCache>
            </c:strRef>
          </c:cat>
          <c:val>
            <c:numRef>
              <c:f>GRAFICO!$B$19:$B$20</c:f>
              <c:numCache>
                <c:formatCode>General</c:formatCode>
                <c:ptCount val="1"/>
                <c:pt idx="0">
                  <c:v>1251166.6799999997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8CC-BE8C-99B1C2A9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9915487"/>
        <c:axId val="1295922847"/>
      </c:barChart>
      <c:catAx>
        <c:axId val="129991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5922847"/>
        <c:crosses val="autoZero"/>
        <c:auto val="1"/>
        <c:lblAlgn val="ctr"/>
        <c:lblOffset val="100"/>
        <c:noMultiLvlLbl val="0"/>
      </c:catAx>
      <c:valAx>
        <c:axId val="12959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99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GRAFICO!$A$32:$A$40</c:f>
              <c:strCache>
                <c:ptCount val="8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Frutas secas</c:v>
                </c:pt>
                <c:pt idx="4">
                  <c:v>Mermeladas y jaleas</c:v>
                </c:pt>
                <c:pt idx="5">
                  <c:v>Salsas</c:v>
                </c:pt>
                <c:pt idx="6">
                  <c:v>Sopas</c:v>
                </c:pt>
                <c:pt idx="7">
                  <c:v>Tarifa de envío</c:v>
                </c:pt>
              </c:strCache>
            </c:strRef>
          </c:cat>
          <c:val>
            <c:numRef>
              <c:f>GRAFICO!$B$32:$B$40</c:f>
              <c:numCache>
                <c:formatCode>General</c:formatCode>
                <c:ptCount val="8"/>
                <c:pt idx="0">
                  <c:v>186513.6</c:v>
                </c:pt>
                <c:pt idx="1">
                  <c:v>375437.97999999992</c:v>
                </c:pt>
                <c:pt idx="2">
                  <c:v>252236.59999999998</c:v>
                </c:pt>
                <c:pt idx="3">
                  <c:v>23009</c:v>
                </c:pt>
                <c:pt idx="4">
                  <c:v>18200</c:v>
                </c:pt>
                <c:pt idx="5">
                  <c:v>258720</c:v>
                </c:pt>
                <c:pt idx="6">
                  <c:v>137049.5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8-4D22-9351-686579BE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408271"/>
        <c:axId val="1295921183"/>
      </c:barChart>
      <c:catAx>
        <c:axId val="129740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5921183"/>
        <c:crosses val="autoZero"/>
        <c:auto val="1"/>
        <c:lblAlgn val="ctr"/>
        <c:lblOffset val="100"/>
        <c:noMultiLvlLbl val="0"/>
      </c:catAx>
      <c:valAx>
        <c:axId val="12959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74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FB-45C6-B1D8-CE0CA46261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FB-45C6-B1D8-CE0CA46261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FB-45C6-B1D8-CE0CA46261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FB-45C6-B1D8-CE0CA46261CA}"/>
              </c:ext>
            </c:extLst>
          </c:dPt>
          <c:cat>
            <c:strRef>
              <c:f>GRAFICO!$A$52:$A$56</c:f>
              <c:strCache>
                <c:ptCount val="4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</c:strCache>
            </c:strRef>
          </c:cat>
          <c:val>
            <c:numRef>
              <c:f>GRAFICO!$B$52:$B$56</c:f>
              <c:numCache>
                <c:formatCode>General</c:formatCode>
                <c:ptCount val="4"/>
                <c:pt idx="0">
                  <c:v>467858.9800000001</c:v>
                </c:pt>
                <c:pt idx="1">
                  <c:v>480123.7</c:v>
                </c:pt>
                <c:pt idx="2">
                  <c:v>241360</c:v>
                </c:pt>
                <c:pt idx="3">
                  <c:v>61824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2-4634-87EA-E2AC449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VENTAS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GRAFICO!$B$2:$B$14</c:f>
              <c:numCache>
                <c:formatCode>General</c:formatCode>
                <c:ptCount val="12"/>
                <c:pt idx="0">
                  <c:v>136478.99999999997</c:v>
                </c:pt>
                <c:pt idx="1">
                  <c:v>93438.8</c:v>
                </c:pt>
                <c:pt idx="2">
                  <c:v>35119</c:v>
                </c:pt>
                <c:pt idx="3">
                  <c:v>75152.98</c:v>
                </c:pt>
                <c:pt idx="4">
                  <c:v>127651.3</c:v>
                </c:pt>
                <c:pt idx="5">
                  <c:v>52267.459999999992</c:v>
                </c:pt>
                <c:pt idx="6">
                  <c:v>51023.280000000006</c:v>
                </c:pt>
                <c:pt idx="7">
                  <c:v>96993.4</c:v>
                </c:pt>
                <c:pt idx="8">
                  <c:v>200744.6</c:v>
                </c:pt>
                <c:pt idx="9">
                  <c:v>190532.16</c:v>
                </c:pt>
                <c:pt idx="10">
                  <c:v>130488.79999999999</c:v>
                </c:pt>
                <c:pt idx="11">
                  <c:v>61275.9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CFC-BE0B-6AA61D73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1354453487"/>
        <c:axId val="1298745855"/>
      </c:barChart>
      <c:catAx>
        <c:axId val="13544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8745855"/>
        <c:crosses val="autoZero"/>
        <c:auto val="1"/>
        <c:lblAlgn val="ctr"/>
        <c:lblOffset val="100"/>
        <c:noMultiLvlLbl val="0"/>
      </c:catAx>
      <c:valAx>
        <c:axId val="129874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44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GRAFICO!$A$19:$A$20</c:f>
              <c:strCache>
                <c:ptCount val="1"/>
                <c:pt idx="0">
                  <c:v>Ana del Valle Hinojosa</c:v>
                </c:pt>
              </c:strCache>
            </c:strRef>
          </c:cat>
          <c:val>
            <c:numRef>
              <c:f>GRAFICO!$B$19:$B$20</c:f>
              <c:numCache>
                <c:formatCode>General</c:formatCode>
                <c:ptCount val="1"/>
                <c:pt idx="0">
                  <c:v>1251166.6799999997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7-4363-82BC-C8D25A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9915487"/>
        <c:axId val="1295922847"/>
      </c:barChart>
      <c:catAx>
        <c:axId val="129991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5922847"/>
        <c:crosses val="autoZero"/>
        <c:auto val="1"/>
        <c:lblAlgn val="ctr"/>
        <c:lblOffset val="100"/>
        <c:noMultiLvlLbl val="0"/>
      </c:catAx>
      <c:valAx>
        <c:axId val="12959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99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VENTAS POR 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GRAFICO!$A$32:$A$40</c:f>
              <c:strCache>
                <c:ptCount val="8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Frutas secas</c:v>
                </c:pt>
                <c:pt idx="4">
                  <c:v>Mermeladas y jaleas</c:v>
                </c:pt>
                <c:pt idx="5">
                  <c:v>Salsas</c:v>
                </c:pt>
                <c:pt idx="6">
                  <c:v>Sopas</c:v>
                </c:pt>
                <c:pt idx="7">
                  <c:v>Tarifa de envío</c:v>
                </c:pt>
              </c:strCache>
            </c:strRef>
          </c:cat>
          <c:val>
            <c:numRef>
              <c:f>GRAFICO!$B$32:$B$40</c:f>
              <c:numCache>
                <c:formatCode>General</c:formatCode>
                <c:ptCount val="8"/>
                <c:pt idx="0">
                  <c:v>186513.6</c:v>
                </c:pt>
                <c:pt idx="1">
                  <c:v>375437.97999999992</c:v>
                </c:pt>
                <c:pt idx="2">
                  <c:v>252236.59999999998</c:v>
                </c:pt>
                <c:pt idx="3">
                  <c:v>23009</c:v>
                </c:pt>
                <c:pt idx="4">
                  <c:v>18200</c:v>
                </c:pt>
                <c:pt idx="5">
                  <c:v>258720</c:v>
                </c:pt>
                <c:pt idx="6">
                  <c:v>137049.5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8-42A8-A345-F536F1C5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408271"/>
        <c:axId val="1295921183"/>
      </c:barChart>
      <c:catAx>
        <c:axId val="1297408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5921183"/>
        <c:crosses val="autoZero"/>
        <c:auto val="1"/>
        <c:lblAlgn val="ctr"/>
        <c:lblOffset val="100"/>
        <c:noMultiLvlLbl val="0"/>
      </c:catAx>
      <c:valAx>
        <c:axId val="12959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9740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[DashBoard2021.xlsx]GRAFICO!TablaDinámica4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</c:pivotFmt>
      <c:pivotFmt>
        <c:idx val="14"/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6D8-4A2F-A5E0-B0576FEFD9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6D8-4A2F-A5E0-B0576FEFD9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6D8-4A2F-A5E0-B0576FEFD9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6D8-4A2F-A5E0-B0576FEFD9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6D8-4A2F-A5E0-B0576FEFD9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6D8-4A2F-A5E0-B0576FEFD9D9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GRAFICO!$A$52:$A$56</c:f>
              <c:strCache>
                <c:ptCount val="4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</c:strCache>
            </c:strRef>
          </c:cat>
          <c:val>
            <c:numRef>
              <c:f>GRAFICO!$B$52:$B$56</c:f>
              <c:numCache>
                <c:formatCode>General</c:formatCode>
                <c:ptCount val="4"/>
                <c:pt idx="0">
                  <c:v>467858.9800000001</c:v>
                </c:pt>
                <c:pt idx="1">
                  <c:v>480123.7</c:v>
                </c:pt>
                <c:pt idx="2">
                  <c:v>241360</c:v>
                </c:pt>
                <c:pt idx="3">
                  <c:v>61824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D8-4A2F-A5E0-B0576FEFD9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982369BB-274D-40E0-B409-C872D1C9BD3C}">
          <cx:dataId val="0"/>
          <cx:layoutPr>
            <cx:geography cultureLanguage="es-ES" cultureRegion="AR" attribution="Con tecnología de Bing">
              <cx:geoCache provider="{E9337A44-BEBE-4D9F-B70C-5C5E7DAFC167}">
                <cx:binary>1Hvpct04luarZPj30IkdZEdnRwxI3l2rZXn5w5AlmQQ3kATA7Z36xzxDv9gcOctZltJlV8VUT3SF
HbJNXtwDnPU734H//X7+t/v68W74ZW7q1v7b/fzbq8K57t9+/dXeF4/NnX3d6PvBWPPZvb43za/m
82d9//jrw3A36Tb/lSDMfr0v7gb3OL/6j3+Hb8sfzcnc3zlt2iv/OCzXj9bXzv7g3Xdf/XL30Og2
0dYN+t7h315d6vtCtyDq1S+PrdNuuVm6x99ePfvYq19+ffllfxL8Sw17c/4B1gboNeIhC8MoCrkg
KJKcRa9+qU2bf/2EDF9TEjIqQ8Sx5DLEX8Wf3zXwFX/Xrr7s6e7hYXi0Fs715c9nS58d4tmbe+Nb
96TEHPT526v03t89mOHVL9qa+PdXsXk6Shp/Ofuvzw3wH//+4gFo48WTb2z0UnU/e/UnE8WFbj6Z
4W41X5X0T7ARfh0RAb8iySSNEPz8k4UkvAwJRoxFBIfhV+G/W+jv29T3TfTt2hc2+vbV/2gj/a3N
fRtEzz7zjwYRfk1pJIWIJGhfchLRFwaKXlMBr59sI/lz4/zhz397N9+3zB8Ln239f3qA/O/V3y1f
NfBPiA0K+YswcHvKQvgp0cvYiF4TGkHiIhhHmCFBvgr/PTZ+up/vK/8vy15ExF+e/ksZJLXN43BX
P9zZr4r5W1b570ybd+0dpPRvQ+CZav/RgCSvuWTgEBhFoQw5exGO4esoREz8KRbju//6Pz/ex/e9
4eu6Z3v+7dXXx/9a/lD/cjH8M6sXfc0pBkOgiAkM+ALgwzN4Eb0OKaUECSzFd+BF+tP9fN8mX9e9
sMnXx/9SNtn6u+Guffgp7vtvjFDYwvLzFPEce/0QeEIe/tYNQvQ1/H/Pyz+X932zf133wuxfH/9L
mX3ffLr75Iefmv3v1zp6TSWngPNRGGKEGATeczM8gX3ORUiopN/LkH/Plr5vmL+ufGGav774lzLO
GZSsT/qr0/6tmvn3mwY6McnDEOEoEoBiIgyI/7ltQujVBAaQLyihhBEMjdrvFfP3kPmyo//6z68P
v7el75vmj4UvLPPH838pw9z4NoegKfw/MW4C/JpIwZ+65EgIwPjoz5CCQessaCjknzH+37el7xvn
27Uv7PPtq/+/JvrbheaPnJ/cubv0C0vxTRP947dfFADkyYulz2Dhs3N+dfX9w2+vBETLH9TH0zc8
i40/mqXfA+brgsc764AEkfw1jgh0D4RThmUkILKmxy+vIvw6JDwCkgexL6ARXrVmcMVvr/BrxglF
EK8ChRIWQi61xj+9CvhrhGEVfFMYMYYiHP5BDV2aeslN+4cq/vLvX1rfXBrdOvvbK2gRu98/9bRR
Dg4FGQF+SEjcgiEEgrr7u2tgn+DD+H+NZsiWvrQyyeZqPNFlKjcdatbtNNaN+kYt3xFFgCt4IStC
lHJEJBbQOHFQ67ey2EomU7AaJ8T0/riMjh9IXQ2qKc2quqU/rYXoVDQV1zNurPJCfu7m8IPpM6NK
Md1EdX1EQd4ql01ClYXPVRCVyyGi9qPW1X1m50XpRs+xnIbsqgipTYqIVFghkpUqaNBjiWt//eNj
QRf48lSQNwXwXDyCRpAB2vj2VDoTBdhqkck0Ib7TSzSnqOdBpUqcNcqtgXvkNixOP5b6J7uFCASG
CHHKI4bJC6kmn3ouXQt2c7jarKbh8TRQkhojwvTHojDgp29PyCV0wSFHHNIQuKqUT3b9xkeWukfF
PHg4YVYNm1ETnwbVsu7s2IjTskRlksuZ7WZm/TtdL/UGaMfuMJmouCOllj/zoxcK508wAws4PFBX
lAv+tN1vtjORSvuZBCgZqMR7MtkxQVz0H3o9mIPHvr6Y27ra/FgJL4RGXEALgaFGhlAfQ0xfCF0m
tJa8mGUSikk8rgN2J8NMn4hiqRY1l2GohvqnVn6p+t/FCqjZPAqZgFzx/KzSLVPoa0PSQrTTho3W
pl7g8FhY0u/8wu225OPnsUR433Q830QBCbY2quaYIDut6h9WggSyELwBCxbC7+e7WYChrDCtZBJR
Yra27nxsbfhQZMO0z9ZsWxQk+bFESIHfut7T+SFBEcJJCElPvpToAjZOYVTipPLLdCmjnG5Wb3WS
R9GejUPwqWr78ZO3UancsKLbH0t/EWS/S3/iRpGACBfRC+3Xks41dWWYZL6Rter6adrLkGYkHdpw
Ln5y1u+4WIjBuaSEk0ZQFZ5rF+GxK3nTyWTI+vViqAp6akpIjK1VKzHNJwKp7Cde/T3/CkEkhLjg
AhEBHfS3sbRU2vC1AYsGCOtHxhd8aHhbHgLPxvu2W8PdGDX90U/jsB8mUh8lARfsx264WWkuzn6s
b8y+o/Fn+3kRZrVeTbVigRI7NWrF7cmY0sY0mKAgzUlh2kgN1mpFyRvdkoP3g5qaJZ2ii07v2+W2
9Vtcve86dN6E7Ua0xb5cjFVRULx3uVZ6mNPWTmqC6KkClEq7fmYzU7q7m+s33jlV4DGp8R1DO5vh
2CCTWlzGJmvuhc6Svo3OTJRvNb1pUbHJfRaPU2diJptdUIxJno8bVvZp6PFBD/V+ZCYOVnstjEh7
2Ftf2SPC9pgzc1+geVVDsdxWXXZHtdsXbT2m3UACxYfigpr1YZ6LObaIOFUyx0En2RCbNazSDC1x
my+qrMNjBQ+SovjcUKmWtdyWi946ll1AYG3L0hxwY/bIzWrq8ZbVVyUxqg18Ws5Nuso5nsdmoyXa
9JFNXfHOB5ni+MZ3SzwPc9KOTeLHSq3tuOHZquxqk6w3F+C/cWOq01A3ie6CtDPkOsvDC1PWpxFl
8TLXfVLV5dGMdUwGpAj4s+pXmbbGxsHQJGNldkMlt3r1KYLRkFpkFw/5cDtRfCmy7GM+3LfzW5o/
2qVTw5Jf+YpecIfeBfABONiHcMyrWNZNair/wVO8qf2irMiLBMrv9U88E70AL0+5IIQgAQr+6RdA
s+eRworWTDrAMrG92fYk2rVF87BYclx9KxLejYrkwUNJ0FG2XOGo2LqMJbpgKlvatCYfc+ZirVsl
ex3zsY0ZGGAarwOXHzNTbPR44/w7Q7PNBO6vR3JweaOEuy+jo4iScvIxj1BiilM2n6o8bfpx00mZ
Dv0xZGdClrEYPw5Ls6GoPwZDpAjTMdVVKtpk6m6zeWdInuSd3Y9dteW62ow+2qBJfi7nA1nJ2zzv
VatDdtQZN1u5VF2KwuZxmfB9hQuocaG/GXlxn5v+3C9RYsyHYsj3PljUIMpkaNu47AH1hP6isr3C
HTsNU71ZfKAGGRlV4+GMdmWh1jk7rWZRsvDbkpkUgv5QV6VqwN9CO516XRlVleIBUHWhos5t5umd
n7N0Ap+Nu6Ldtbk5E/NsVBH2qtHZpXbkqkf1YxB1u7kMtj82Pn2acr0sQxGBtExCIBQJeWn8UqLQ
g7uFoD9BVdNjm2g8WyW6CUBre+aCaq8dSkIdbDPavTfW3k+ZfJPR8u1QtUFaBNmFoQFXhk9KTgAM
uy67Io0DH+gRVoRCdgvEFrfsphjDtEZhnXrbXK1gi7Wetp6OE4Q7uSYTVxatO7Si60jGkGHSpb/p
cqGogQTnzvDEVD8kq62SZcZgGxwPkYtLg1UTHjuhFSZBLFm/l/2hoHSbcaT6rH7TYXdd9o9UXtSj
VmW56yAftlBZq/pykBuaHcrBK+6uVvGOVTh2VfdGL+K9aT5nMt9bqFdZOIAX693CmzOHg7Mm4pu8
0nFYQeA3C6STIo64TqJIqraE3NgESgqb1ItPIPIuReuSas0POeGLGrk4VH6N0Zyd165MJHXnOrLg
gNMZYW6LMp/Wq34X5Mt70ua7rJo2xrabtSl2lXHXGmrWkneNKrLsHr4I9o6nq9rX18xl86YIKqSm
CH+aHD/ZujhBnnsTOTcpGIVeh16k69xPSan1Grd8yuKc5W+CpboV6zEody6qgjhr18+FCz5W/AFP
+6J5F4lA2WY5GU+T1Z2cX444hPM4rmgPgRJ0sSbDTqDyklf9R8BRmzXK0oUvB5LZ05DtzXzLigsO
uqRvw9adt2Xlk0l3WC3BLcnSMrgtG34+EZnSTLzrstWo2Q+ForN7v7Y2Lode8VGosQuLuF/5NZcS
PIfvhnLczqzcYYh7m9mdbqDAzUkjtqINNjnzt0N/kzN6WvI5XYr6RmcWqk/q+MUaBecL4nGBl70N
uco6sZtrC73AoLL6rmpDpetBrRkAh6tiOFvlZ1LfZLjYMlZsxdRAghQ7Ebokr3qVe69W6vZMs/NJ
9+9b6uO+C5QQ54DwSrWWTa3W/DPXUJIQbDp4y/2cDF2oWF3vumiI844mdRjtipWpMZiVLHNVL1k8
ZPneDHWsbXDA6ztoZ7aZfSib96Az1QfTBuOPbc83pO8V6cg17+GexYLP6lkkRRdteAN2Dj2A7BuO
+81MbgOClemX2DOyzaPrprPJnPdxXqNjiXk6B+bS9jaJcHbiFVWsqeIZizgvqn3BxaUFh1iDszGi
yssPgXjQXm+qcEwnkdopUk6QBHuUFITGqy+SKedTXNf20awfmtrHPr8ZljMLuQZmw2qgoxrdGk+c
f2jknET6nPNgs7YAE8dCZcxvO5erUORvIm6TqV+SOlrPRRXG1AMEkHeNQKqoRcxqqXIErjM/rLh6
l6Nip3MOyUMkpKnOqc5UWExptoAjzTT1w7DrUH6dIQ6mqZp0oSZXq+RbwMQHkTXvA76cZ80AeSNI
R89VuOhkXvgAWocunNUpxSP066R7ZKXdsXICI40mnZaiUnWklbfhhjB/XhbisV3H0wx6KJczPtod
d8WB0+5tiVHSNcO2myQ4rkgLKy4gIB/rPtuLOd/WNoKInnLw2o5/nLrSxZkITi3YtsQyZt7Fs/Rv
sjzQquXzzaKLzTwMW2h8b8c+VxgqSrg2R7v2RdJOAUsqMTSq7qOfddTfgblRCA0F8CCUYh6+YEK8
6+epqoF1ceU4XuRkITvK5uKip8IkqF/77ViuVTphvCpnQr7LQyo3NXdz2uQRJrFwWlxUtXSJ84zF
P653X7rKb0ihJ6wTRYxwBK2I5HC54DnWmYFz0HIsoc/LkT96a9kG4mdNST7QOGyz9lDKZo6pcfTa
E0ITuVK9ydz4WBRoOFvWWmwkD+Q+11UDIZ6Tw7oSv62meqUqK/30xjZu/Un38J1e8ZtdS/Sif+rk
4oBcg/4pa+bs4EY+VHHYu+VuXDIGBVezcl/WhWUqqnIBPdygg580jH/eArDsFC7KAEYAGj16avG+
oSaKPsyregpFEpW+u7AVc2nBc5PQnKGDxKS+wj2t3wflbLdEd93hx4Z7DlME8ISYAH/8ROfB/AXm
os/FR3UXBmIensi8aE2cQ+F1wUpz7Fu5qAB/RnmZxTgI+90/LJeFwE9jyYCogFHsc7lNkDGWm0Ak
tSbheR/y8aMEQlv5fIUkYUN26NbCxOPKp/f/T5Jf8iOh1iwwHvrXdQnNXpCgTfEq8GEMon4rHDBn
AESn4p5KXb37iegnbf41Sr5omxMZMkIwAxKVPAX5N8Zu8iCYRFihNFopZAqdBt1NTUHRudvUUhw4
yXatW/fELBf1UAJDW8GNiehysZ900Su0uIu5txsPuBt3faxFdUZllgwoTF2Gt1lhttlwTn27qdpD
VmQb0RxWoePZ5in0Qts1E6ewmzcCsNFarO/syDaRthvKg2MU2DTAy3aaH0p9ZQLg5DQ5j5plH5VC
IRqdL5mOG6jbK7YnbKdU0/I4jYEq22FT0M+80HHmoqMzdjt5FhccbwCSl6bfk34NFa00ADCnULgZ
NN9WJTuh/iSGWtW6OVSDP0ktP4qZARmK32kSHTjHakVd7Lx882NLfGFGfmCJl+Qc9cBJLnkDft9T
a1XD6LxbooUckET9g6B5tOVzMCZ8gFRq69mmwF1Vb3+8i+c5/Ys7SASU5FNOJxH6wn5/4w6VbERb
BsDIVjToY2gYhjgoCAGWruPpj0V958CUw6VKYAQZ0Ohwt+G564mATnTEUiYds8Nl2bY19HqMOxL3
IxnK3dS2DKxNPwPJYedDWOeSxJGoF/sTRvCpUD3TPCNwSYoyGGABS4mfrkh9GwOmBt/IgThLgHan
Z+Xi3K2teavG0DRnuKzbn2QaGG78SSDcdBPAQsOFD7h59fT+Gy3Xa0MyAHAE8NNE0tp1lYItVpup
67NHWw6yAFCOqrOiLMk2y30ZxCioRpZy25j3yKUiPxtkz5Vv1mvCMSCgIR2o73+mGBL9easUUbgr
BK7AETCmL7g1Fza9NI3P05nW855Tx5BClauidJh9+2Zd6vUBQGa4NXNZJkZ2/GJgzADZMhlOYqSn
GilTr+MN0uOs434azABdXtTeNihblnjsMvvODqRMRdDVD6HvpVeFL6NOQZECtDXMTZSpKKJtCW0B
pZ+Ey6ubltXZvbYr30JHRa7DXq5vyzbHx9Zkuo1namSlIgOOpZd8elfljT5QL+074CXxZoLLvAU0
85O5D7opK5TXjA2K9XCPMXZugMzmprwYodkqh1QGXfsmjDqY13CofA9s7qpcjTlej3mAzW4pp+zc
Zh3+xGxQpYul5V3YhewtKfly7TpKjwsLHdAK/RBdL5RVbwXK2rTPKdp2cCtoP2o9vzN9xU5LFpoL
i1m39VmRp4L24ed+maM4y0ABCrWg5zia2uzCwf3q90XXtGcDZPHTVLUmaStcbkIcdleORYapwBZD
qxpLSlWu0l05PbdsJ31bnXA7yWmzgnQUQ+cVvsnNjLZNl2Gnshmhh76mAzoy3tl0Jqje5FFRX2XE
DueeFf6T5bw5MV+1+65t5JkMqv5oAuj3fD1DhHbSLpuJFjyB82uaiC40xVUwERtzGeHW7WXRrzb2
hNmuOmv9gNcEVYVtJ+iTcTZ/qOg6rlrxZXYuO5GMijsYb+T0Pck5ZlEKuBEYv0ZH2bRvadEXcYNN
8FAYtLYqKI3HCe10fh9h331EAQpGpS2dFiAtBH90fu3vhlGwMh5mnp2bYda3tGZPdGa49kldOQZ+
GI3RToDfJGQw+cYhi49ZbVA61FO1qxuPdqul5CxouuCwcmn3NaCFtCAsPxTdUCRhNlQ3ghF7h4s2
V50NBoBQg97y3je7caF5mnEyHjIh/FU0dlKNvRzeZ57gYyEj3ag8sNmGr7y8ohJIqHG5ZzwQy37G
HH3kobVxM/cdieU4cwCFE4XWTUdwTK8r+cETize5HMPjLHNzEH0Q0qQHRJsEIhg3LanJtqxCu/Ns
dhuY+00nWtcEzMcFzC47QCI1QKJVR81HWgxmq53IH2zklje2JG2ldOA6rcIJSmrjpy5Z59VtpF7q
BEq/2KOh8TflbKZLPYM66kpnt02VkWPZGxoP3TScWhIC41YMfr3xU9R9moM8dArAYV0AnYpklfiV
LsfF5+DgqEProhYLFKGE2fKun3i5qRbSXNcN+JnyHZbKBZK9RSOm74fFhqe+CrtPtpIZjCBcUFCF
dCeP6zDgm9HCB5Q3o7nxeYi3jRT+LQUscpIDkYcaguPajMheOw0clqJ5vVxOrcE7vvbyvCgim8c1
C+c3DAx9asa+OhV2bQ4QVeDA7Im3QWJ0b7rF2Yua4CyVBRCFumgDaHaLSozKZ501ygxF8HEcSH0x
PkkXY1gnXo4umQiGYpBb6Oz1jHesCdi7qSrzD8DCj2dtgBauWgdsPZn8dFh70XwYRgnMaU/5NJ6y
goojyvoGoMQ0bk3rigTrvNjUpmliX1UBdIy+rY+TDPCscJ4BB2yRsRWAosxcV1UEvHfEZ/SBr5Se
ChS2p6IJ+E2dlfl+MkH7MEBfXcVRSNeTAcNcG9uUt1nV+iRvw7pKqqxApZJd336qeTOBrTMjN8MK
87Z+nQFyacRPhmqgB1yR808jW/XNxBeoObPtzmAWby8H5vChBLodyHE0jrecomCPWkSOfSWWRoXZ
6msYm7f8UE1ZdznLdr6QvfFX0CVFUxyhAUa9qzC3ou0usrBroAflLmE+Gq5tE1KjYG7fQmGt803A
Af0f4UbE0qqKUH03wf/++NgDNZcrGCkNnRpLJj5L7seto7mvY8EAPq7dIoFq68Ss9/WYraPKp1ZA
AaMrO4dpjrul8NdFwaARH7pyWG8dhl2WfK2BXwfCYgLSaMnO22w2s+pbXt4vkqwwMMzW+QTEraMK
sxHnsa7WADjIjA8JFmW0mcEqb1DQ9pfhPLmLvujWW0uXKFLGYqBrWzxd+rBYSkUAT4G2ugYaixwH
kCcZTH5yP4bbSOPqDAVZk6xh3u9Lkk9Qz5mMB+2LbVV3AzASUWiBSmDhSeQGx1XU8tPodLjVFsur
cMXDoepxG0ON46nmmXhYi2y8liEkz3HsokOEljJGK6neFsJ0b6u5rS5wNfdp5swCfKCb30EYw4yn
zFDqacXidQzDPfFCxku7svd86LprgoYg8XpszyemM4gPzJ7IoJzchnCemDgBmhmGjn30FhyeSAut
c9FpD1TwDPxWDRZI5wmdzRaYFV7fiSa8yEUJ46X2kqEgxSOUWqKBzLseGYotkNlTtIOWeROW7bHg
8BWQzR1UpOrj02QnwCRhHENpm+NeH5A/68zFykjcumtZblB3Syofj8GJlheI7lt2iuwl8HKoviEo
tfMlMFZoeaj6NzPaCJ20/tjmhw4mB1nj4zzYMfaho29z+9h3ce20ypeLzF+y+hC01yJDSuITxy6h
vIhX8NIcn/D6WPF7sx57uS+LT4AU48nOe9+T2AqUYtEldQ7jCGHf5QzQw8VEXQzUzdYFLVxL6RSZ
d20DZCWU+KSNpE1byErnk6VXgWax7su0oPUVkktcwIhMo/Mq/1hlNAHHTmTj4poGirmLtYawzprY
tnFeHmw+pqYlCZoPJcFpyDQkKhwTAmz8MIA635P6bQ3TvfppfMp2U3TuSw4GqGJeQWafvVo4aGUK
7leA0KrDjwWdFRTSR8LKpJyhai1ZmpOrqfiUVTeQukeAb/B1YUqDdiMDfhsF0NRP4xEunVxqYRSp
cyCP33eF2FSVP6NuOJtbGXsIF1w28dSl3ndwBgbp6QxN1Zsm1EkhVkXANgNq3i3ZEhNcn5YAHZth
OOe2vo5g4O0me1UCm7dm0wUN5mNlM6jv66wsaBrA+tL7U2ekqpqPjbY3TTO8K8NIjazdMuRg2e1Q
WqqWeTjlK4wyi8/12p+3bgTfhIQ6l1uEzkkG3GxF39SR30YldK5FoebVJJwNKdxq2RJEksD0m675
VA6XeXOLARvUVm9a/wmQaBqKB1/lZxxmxBwAvJv2wOQ9supyQReFgYHFEinZCyCth4PPZlXmwL1O
MF/AYp/x1QFTcJ6belv3UD5au2nq6qqwTrm+PRdlcYObXMYlxBnV/eXS0bhsg3O0HhtoZdeg2bTa
JIbzpMuC7Vzz6YxBBapzmjJb3Rd9s/GB2+RluR9AY30dqmyFNAapUEeXOLLbLAKmFPfAV7+X3ZVt
oy0C+psDXRoargRt0xKh2FR9zAZ5vnqk6BwqwenRAYPfdXcR9BgVhaw0SwWdcezHC4PyuNLjJWxZ
Bf07XT5I9DDreovXAhTQb6ZwhglgfTnOwKzO0xamgekadRf0icC2S65IcVGwYVZFwLZ67s6awQHx
OEIHb2OWV4qyJdG1V3R6QhVvgYS4ciuw9kYmCC1KhONuCt4My6RshWKo9zAqy1Pb3gBOAmbcJJPZ
Bc7tJNrW1ayGtdiZbI3xsG7p5JReGeg8SmSGQcmHqnhc8bmLzK4KYZr72etbKQ8NkNYeDEeOXXnK
8zxm1ftmgdb3LZ2yjRVp1EL2+6Ad2xjgw+EyU6sYzOugLoRhUymHPATNcpIB2tTtAKw/uXGy2cDF
3P9L0Xl0x4pDQfgXcQ4ZaUvqnNzOG46fe0xSAAES8OunejGbmWdPN0hX91Z9pReX88H1TWxpPOKi
z7jUiQjnRD2rhc1gI71Tc3OxtKqGJdxrslLdev3Kx/e5jlIW0AwUcGwK2L4+O1aus+2VG/N2SFxd
JgXzc4P+HkNFNmjlxa4FwZaD66L2CB9yJnkXDujeRdwP11KJlOGDNM5/ZXkJozqVHcPoHOQLJip0
kcnC/ni3xsQ+KPvDITfKZRxMIjEaq/VB7GMx/QReHsqTKQ9WP8UO2UQNz0Ol467JCrfGly5TW28r
p45xclH3k/DMgnCoGMY+6eRzdEWrup34p/Yyp9gX8zt8xMwRt7n+7uVOtBpLrU55n9XTp5ituJU6
Ns2lp4eWbkvUA8zfbXBomuHs9ilp6osklyZ8dcfl2NsvNvuSsEXt6lCK+4JDvjQ0NWO7KTGrtpF5
Km7pGrmZB1/bKsbMVHWsUH+lg7MuwBdR8FzgmEQuz2o6Yg2qtMJ8M+k4bL5E5CTUwj/wqFxeJmF5
ZkweIOHDoO0SPk5J1Ens+j4Jqygp6ntUvZbsJXJemH2VDLJGD+qgjQM8nhkEQbGaRNJzZL1b45KF
jjpUzqsRLLaEjQ7mYbz/eOkmsENiuaKCjK+O3caifOv1n+LHCO6ukjS2+y7u6OsU1Af4oXHkfTL1
XrhT3tCT7Vl7v+xT3YMr5CamlZvzlSRj6e06uW59AAFU3Ra/ysKouvsTYIQ6yFyLZLT8Ffww02BX
QEeY2Sub/psakzl1fef1cca2nTtYwoPYDOWw14bi+f72JUlms2SWssE5mGSYH1VnMGX9rAr1vDr6
7tmGh2eWX25vy2KKJRfxXJSxgJM02T8rpq4OJULaURIVNAnqNfODN6aCmPok4bTdeMBniFvFFrn2
cHZLx8kH4W6E8DY8pIAf3JhI/8qHveehfQXTBqdlwrsOTZOR6L+ZwvX/tA0BrtAn0t3NPgOP42UF
+auVFUv5NnafPvnPFP+k4Qlm7thpg5StJ7gQ/UzetPONfHhibEitz/fobesmApj6GsgPr2LgCZY0
gECrpdw4DU07TBD1PKUFxgfzmMK/pxcLhdMtfmaO5RK99O5fV3xCkkmWCC4l57dpwkKMyovLlizq
WtS6ILaMl6AL3lf1e0P+KY+mw+QmTkQSBzTKZPuJoye8aPEsObmFZwZPDdW1OKr5r6yDXFuvFQdc
i/7Jtx6+/C6aF65vbdvG3ApjtDNb4qrMX63UdtZcqAeA0KZyNjCgU8fbWsAz4bo189s4rpsRA0o4
rFkzhcAlDpphiovyCdCVpChVwa8dffv1cZ3LeFAgT2iZtQ7aInycKpnmkyvcDL3SZrW/ouCXKAyv
lKYFCoiLslRXYSanF7a+WwOs4anp0lCh05yHEAgFppZnb+LkFApa2b80NmQexcPbc9Lq12Xfh1du
NbkfWvlczulavrJBpC6xz/2qMaNEifFkCobizWtnLAiWufIrGv5TrL8x1sPZ5kljqd2KDoXTXUjw
UH2wYuWxwrwEpg/yFRv/dW6ZcN9sm+aFsjKJ1iVvnehjZt9lQFKx3oPJvWg6pr1G9wQ1o9E0lxz2
WQhkxl0zCtMU2M9ewE/i66kUOGLM+9RfMI3kgL2zzs6q7iF676OS6nPpdhMevQjGZB1o4g781NhT
Kq3jXN1noNS8ghn76sl9iQ5DspiuM5pyAZeY4amZeHSaQ1nrU1nfJ7bgkUf0GNDfoJjT2V/zqaCx
6SA636w12AZy3VXNVQ07vywg3sG8dO13OjdnPcpcBs65Z/LqzG6iwujNNH7sDCBYeBHb04A2fopd
NefO4sYlVyksx5xV5aYKoeHP6oYhOi9d1Ph6PLDFzyjIgLbuv+dgzmvbD1Jt1+9hW/w6/ccyX5xn
2zv+zmJvxCMCp2qIlfpujfWoo28H6I40P5yOe2nWDfTDuFvD01KMu2Z1DtIEaOjrYjMpnkMJ2Fph
eIS8HhsbZyaL0r7W8MzHdQ8Jat9XekfLq1BDHrTk6AUycWt5Zko+G2802OQVANyGhc2WOM7ek0XK
/GVnuA2jfsmtQW5t5xgNGv+5SiKiY7CPcQDQllVgrPw1ZTgqB/Wvbwu83XZbeico85m2z2rFO2qx
qy2V2KAnI1RTsKP7fgAvqNGgOes2qFgaBEe2QNlCsyt9dL0tPTD+UkIWk3TP/CibfBxhzLZBVzhT
nzhTmTeiKmOJY8jQdY3X6WvsHqGFuYRKDp1xtNukABI2uphWShUmtvS3a4Ot6F4t53cYN7DU87UR
2aL7XCwhau6M8rNuGtiCABgTHwe6C4a99aIN6L0NheKkpMzhcULFdmMZ6qyO6o3VrNni4ESepgsO
vzMPOhDwXl5R/Jwb7kZfp5h9j1NkPvxyvfak8ECtOEd7md8X5z/wIzRpfUFT2k2niPRnSJZJFH57
DDuA4wjR5KLH8jFJs2HGftEkRFXAa5invGs+QkaCpDQNAEmcgPU4/PChG2Nvsf5bMSZSvKBCRW+a
By4UIc3iQKAcLxH5KGX1aq0PFb03C0C78VI7zcaMUeYWv1zZb66jScy49EGaFE6GPvIHAZDgQkSI
d9lH8xbI/V9jAUyxqngcviwfFnb4yzAPgh9gSa+mAO2YfeQD3TAZ3To2x3RoAWB5u9Y+BM+xqqPX
Cku0mPE11BgMMZjSwyLqV+iXGzo4Ma0jCFIMOHUoc6OaBIbLVyC8f0Y4+GSQfYZxhL1dXnkV7KnT
2lvL+faC6Gqhj5jXejeEc26rsc4MBJi+Wq8tyBNWhoksabzUTaydbl/o5jPs6i9/RNMGsHaliJu0
gUwXnISOgZRc1kNCQWj19XaYvEc9Ap+qyxHLawXGO2XVak5BZwE4WR812qZgpHsxSDiUNYDQ7zCa
sYjCbV/aqVDF2Z/7kwIWYMx1EN6tsfpt7x1nFDx1mGcDERXz1OLnIeFJ24fnsfxHJp65/QPgzzGM
dOLKIfaBBjUB2drmZwYPIdArrijcOFRuFfroyLr4ot/LEcdzQ2Lolbu+nB686LYLRiR3VoemqE91
H247Vu3JQo50lgpd/NjthZzQf+ipTpRcwcSYcMdMnaNhyQvszLa39Y4L5GMYhLrIapLFWnMVORdK
nDIHIKWOsvKqTUTMUTTRDnUmdgOdCX85EPgKuVWGn5UttuMIRzueoxpKjahGLGou/uF2A+fuccpj
6fn7vgXWDGW171PwRAt6LHXxolY+nHn0krqiP0AXm/O6SPaYCjzmhoButTgsirAdHzKwcORW6jaE
425R1AV7s47mzRWhlwOVxTbjng/hEtXA9pZp45a1hR+vqrfWEm8tpvv/5qCWE+b7QB5LZryzD+T3
LsqCXqfWIl9u20nQo24wxk4f/PSF+z6FfR51/FIsdl5MDnYJLdC66sXaWR0aF49pEJLVU/eHm39e
fCbw1Rt1L0PtXYYoaA5OR4rEpv3VreclLhufJo6Q98qHOITt0gN0qc+qLL5a6mJz+zZs+FI1Y8yd
6EdTSpPKq7EJfTSZLaSYoZnmDI4E+oXV9o+eGxUQPMXr0ovM+CNOvXY9VCIUOcqneFlAjMQ1eNzA
M5c2JIehnvyshb/zr6NPbals97WO3kMtsFvKDs69IPrOSuq9mRKdiVtNQ1L0miZDg6PW9BB2IY90
LhuONWPLZgLOmMMIO4Zkunuz+hZ8fQyrDpO1GbdtVJ7KRl7qKEz7ZuxvvqkXaGwVVODVbtOg8suk
C5vdwiqe9pBcP5+ZhXguKxmrtmixtwHW6LDBxEe7MAcj2GYtBo3cYX5KvEkmHipZEa5546jwYGaF
WW9B6stm+qUPqlOLk1OZ4s798MPI8MyXKpsbf6ca98vxGMl5ibO0HyJUKI/sGC3eQjHY2w6jvCXY
f9puG0iHcFLUivHfDpe3yXKDrFrcMZ0njNhqOOiwRulysmiKzh3prrZvsWzprDppSKdiYo04H+bZ
2RgzrWk7qkc7kuejVDrtGv4Ye/uNRIXKQAJ2aYenz5sy2pIeVKqk/mcv5JFW+MO0ZlHelfUtqsiJ
oRTVNqSYsS0PfgQTwaqZl06iMWCsQoj7S2PfiWrmAydA82yl3d268O5igTNORkyZaUAiiMxCApwT
z6XTwvmNLTVsS0yCcCicuOxAJ0PWQuWHabeAt2rcpZYZlGc7b32nTkknIOBJHi9AxWNbi/HXm1aR
BbYXRwyT4Myax2xcIbfVYvvvAS0YpDygRzdZGdonvdT1txJ9V6LJ8F2WzmolS+6FfIDAFZZiSR0d
YkrjfvOfsucAokbF+ntkiC+OTjd7W9849OaoSneYfUvUGsGIIT+0w5SATouWUcbA1UP4HYi+DGqd
UlHC6G48Lb5MTYMHcHQg7WsncxcytJ1HSjuomjamoHTFEQiVaxwhFocWv/t21zUH0jxPPexGp/nW
AffhjMP92s7kOVMb4zvgQyIMkIXHUj2hU4LxdWh9NqEl698V6/aLGyAC0t6dQBms93A8dC3FRija
+6Knv1D4qbMEOW/D3drP2dziUKuFOPtKHDHYnq12vrbhdIRL8tOZ7hqU1tma5QG2WRubqcrgG29q
Oed4zX+N475ONUajsS8/CZsDqHB2iakbYgSn+qsk61Zb7EPb5XOx5oE7ZL79qGArhUF18DmCJFZZ
7caotOLKdnlut2CFUWppGrZrLiMLAydvS1RDse8GdpUlxwTjZUGp4qUAK6v1gSx/TsARlnGubeNh
BPOhAYTjezMF5qh7d9l6lPw2Y/BTIz3idsgsyAEigHIPcIlif0b7VQ9fY+v/zOO0n4f2jPTJ9NM2
NbuWCEs6MYm0i/GB61hgTmrV/AnsSqlsiAh+mxWoBat7JNsG4vDeWrSL+I4MEsClB29Z8noVDMI+
zLFaOvdl6Kykm8WvXICXOxCCRBitCQPTn5NyuggInuClR+AxKFPnnvduFxN/7e4N5AfIww219gMl
p7VXSDS2f6RRuY9YXW4V9dFuhvAOHUTmTj+F6VSgdWFBiKIOkQrUypShWLCLZRBl8Lplo4j7HY19
anlRRjBcRKBBOpugd6rwKSf7H41MFbcF/0JbdW1ItMSIqy4g88l59OeNWv5rFLSkJ05uVHcUip59
qc/jUu180KVpZHc65YOTFgVc77Y4U4N1PS7Rvbeay2AAuLrdN0Hc98qdJgCTXCiYKvbwY4V230BO
7yrEpMp7NzrvpSoEIkSlTmWhEMbphikeWDk/f2j99pplAAFeQ7VE9PZDtN22mozcsaBVWcGLADle
D8Y0bS+W1nkpOR4E4XPuhn5qE0jTsHpARhZ+82XXA/TzENK9f/BoxU3itupSFWZ997g7PZTX2S5s
pynDQL+TxDvNkTPkFMhzqaNtMfpwttmbQePD5/Vg3Jsz3QoIaZ5lv5hyhirnZRGYOyiO2z4id7sH
Sq0vorS3AhGmaJ0Os8B5xZwS+o6ln90/3Js8MH5wr2ycDS3oAZx6wFlmGYLLhi2dEZyna1XfLeAL
CXg2EBptmZrF+iFiit5aUt50IF66GjAx9ed8cgqYMlMezk42VF6mXRZHLQ47M11GS35jpET95bsK
JrCYvxGPBo5nMBJD/ZyanSX5zRdvKI2JaeS51MBSqqCmO7spttQXdqzr9qK6/lD7GnmicEdnskHH
eROQGRemU8PnY21b++cIhQhfYoUFTjFoKI26DAWFcCXfh7nOK8SjuTowBaNidF+mqjvMfEWv2RWH
emaxPYy5PazHYfZRYudtiFSXRYKvqdAx744BAuOitxLe+GmAAJ2LSHBTrwhSuOnSlbmRGyv8tkn7
KbF1mhC2kI2Qdvtm2uHsw8sWb6M88EmiCSZ5A6ZraRagM1uB+TkYSeqYH2J/NTSr1w+mvkb3lXrb
fkX2YE9xVptlVxoX/Md2Ql/sI0qgwjYZeZMMvo4dnpAGHpz6J8USI3if9Lgakc+XVr5plDpO//ND
IIyY8ijSb8TszADgBRNq85Q+6Lfu3NxG5+PRC4nOkX+c1KaaXhx3Z8HRRNEw7IigOlKxB9hVFHpd
pT578qXWm0ZUYNTQv3SHSMXnQJGmUBsPTQZCmTHpH26vsV1v0n6bMVDaZsCYHex9qfYWnrUaELVe
7nR9JXWfquYZ8Nm1IxpE9ePT18CIxIN2MrZB4lTYrBz9KhuyFsEPfg+8N9vDRFekFPIMuwfRPpxO
/bwjz5xcfwWenpamjpmX49DE7Dknlo9IiIjgu1foU7Gj7kNdJHJUsQ1Puf0w7mWUJmfeXnNYJwg9
V81n0VopGx8M7YA3eVgnp67eWlDjOXwHqfAyC7Fd1h9qX2HQbKwZU/SuhCBHqn0Ie8//k3RHIaEP
+i8aNkC4twJgjIOn0iKXiH6SJUhMxNy2kbEXWQcph5ybUj9/eUrKXcsSYvrUtyBpQTNDh4WXK81D
zgDMyFfV/NMhWnp4vaw9cob0pQWhEEYA4i76DjE6ZgRSN8w29LvJBBpCGCetARhFfIIuM2QRfLAR
3wRqAtJfJ9l/KWQFkIpJO+i8Xg21COqbxjT4HBQEOyLWEev229VkX4s2K5c5HZ46Nl1h8G9VeK6D
d8/aoslOLRi9tIxN+zqE7157ZsDCwneybMSKJYY2ZhYYvPHokH2jJvZXFQ9T/ddD0h+x3cdqZ9pP
sfxbUUQcKZKg33jNfqIbGf7UVrgPbQfbYOuYKXW9t8o/TCH0g8qOrenaWjSHNgz5tI3bqsGZeqm8
9qdRG6qyLuTvQX9C05M73E5Ey7Ja29CZG/TKeTt4KANO3Ftg3Md/To9vtrrQFr2Ehypn7FQs7W4i
74R6YErywr4DEUia0N/T4KsrX73OudluEogy7Vb3PGidORzBDvfXljyJIrFt7GYzRonn9rEHxM0F
75iKcT4hyVyiWUZRFQyStdT6ZPfIS64aMfmnHDvsPHTowBxPmGjSpTJbZuAdzygd/SoP2h/3vhFm
x1V/d4GDBKg4vXxucoUn843GiS7ersItoQRupdtu3AXzf/TbmH4LqdFa0BIOyMUVyLgCGqkrZ8ho
QxQaD2B36E7yZw6sgn2/tOrKe7lnKKIGAeAO0bupWjJs5QzIR9ZqlQ4BCAvy7yl9O8MHQRVXw6lE
eILYWyN/IEjufbJ3Ucla9EhucGX1RlQRkLqfaP52jLh70ZJCccrVE/NS5cavo9wpltRCC+/wL4rF
CZosYbXGfRjjxiFLijjuBhQgjuso4Qwrk70Fwwel87VDWcDDubRArtypSWcO7AH+wtDBh0DaEHdr
wF1ckgIqcmHB/2HBdVr+KeQN5VzE1TBsndrLixkG4Tycq+4CM0OZ6xjdAvZFfJ4J5KUYwQR1lwvU
OBRZBX3bmWnMwR9KI3LIFWnJRSKZE3fu0R0xj7wb+9YWJMY0Glv+rh1AMPoePgbw3Z+hAT2yAMI0
OBTt32HaWu1XuB5nOGfijp3IR72THAGk5WNq38ewy+lgJWV9GmElFZC7e5NE9J+2/tHn/oYnLT8s
QfLAmtK1uRkY33PwFs2ZD2TK8xqEvr4dlycVEo6wc3pvM0MIH70qs+c1HaIXv5wAIuWV2vWTSgXL
pSwhYX4b56Nn6tygyhaoBMt15aDErG8kcRPjvFbWw1N/CvTbUG+i9cYwWDEdbsUMYcJVadnLtJPT
fgBjLckeIEdqR4+g3GE4hM2/6WGnS1igI+A+r9+oCbYhPVd1bvcvPRTvYP6tQbWoD8GizJrhR6tH
sZKDgnwbIE4E1gYDWSytXDQQwjt47yvMl1cowID/qjRCvXMqPILipBlJI3ivHQZyJ2x3ehLXpfag
mfmJArrsT189HIbQCvbCPjj4UEXwElZw3WHy/okKQATfusNH294K51yNELHGfwT5bohsxUqvnEOz
4mWx5aHZcwzZ0h4+PdNecQsJJu8iYWgP4oUjSCZd7LRo63jhPSTGgWmLXhHenWxfRNXkCywgwqyN
WQzuMLFA6KPK35U4E++9GnisVC70Vdd77pRx2H8N61vkvbDgfWT/gC/41cl5Vt3xe2bzuWx/kX7a
cPkV9riKBtiaCyjHC+MQ4w1OaNMe5bjRBdRJJzbzmxEAdXi1wdU6eJ4Xut5xkiRqOne9GyNL8+qV
QwykdN+OCIWXO9AKiY6SCge0ymq8i8EFBo4LCxCmhWFxbpEk8X9Xr4oDngQeIod4JWvlJaUdQhPB
ySyzoFHIa7vps6foBkDjSF76BkX9Iex3PV55eNbTRVu/vN3W6j+fLkmnLjoima2/V/8kuxeyvhj4
vFCCfRhQ0N2T5hfTXRKSZQtBExMVKhPuxAhQesZ0dRz4zLcw2heY8wNsmYOvkPPt9BW3DqUDsRNn
OaNRcJojizbEyQXrk4afunY/hzftArFaW4wz+dQ+ou6tt/eugUpYJKJT73z5ZtaUu+4NwkcIF2/o
D0I16SShYBYPqz+1dhQP1X4orHunDnKiWGsubi3Yyq7NyXOIxlE1BAwxOzil08/g8niux48V/gH3
jkinxj69KG9OdFukVU/TGaLE0EiUvENR843g38S1ssF70hjQHNEwI224WZHel5GNNdDkxVpnbvj6
JIKczeAAwUUIi6ORZbinwNjpAgWNV9Ao9bCvOC4BCK6kOc3hYxgYTlUrqQTQysnFhKjQIjyoO+cz
UCTd7UDcoru991DPpwr6vNMmIVh8gdaNNC++9+5HkKjCHOkrEPwoA3UPU9jbILKZGFJtRhuj8kdN
y11Ta4RkDxFMC9HtIcMi1nwR85Li0MEcgha03ys0rXYlEm2wkQfcsQAOu8TVGKyI1+7c1mdQklsd
iq1bzokfbLyaIdRXwRfBYTmeB6isId1NFmLcHwXLe3Ks8ePK/n5mUif3rcd0tX6jD1cSn+4NFbbB
kBnOj6nKNS23VblHqhFa4j2KcK9MomGZu0B71PoVtchwAgS1ZIZgW87JyYXBXmr0024Li3uOy34b
Nn0SgWjG1t763QzR6G6FGDGLVNrIWXWfEwsSXhSXULmfrTytNs9Gx8unHimlOsxtNxvVt9Wj4prg
EGj8FguEY1AEBsQGEG9AyLD29JqMAkyHUuIA+D+v3GFbWWgv2PTT8PnQD6vYCFtOiUDyi/tIUkNj
DUAShtCSmOftbGIefQGyY2mKDasQTselCQb5NdDWBU1F3QjgTvLLCN9FT2okjigk3BoaGPSCw1tQ
VPgDtNr1aimK1FccXUXd/xJc9J3QeX3hvALSUP01vnOeQyFvwNus7SrIsYjYS8ghn3CEvGcAAbMr
cjtk4onlvazCOi241kIw+WJw5c+uXsMtDVUSOGxbYw9UkqfDSt/NQo9QXcmA+laDsgoF8qHjxarA
tWrc9QBoC7zVmpcz31ugEWGUwRw0m9kg+4ocqRhJbPMDY7hFoneKPBIOQwtG/4vUsBkozws2npSP
hzz051qyLUSo3YB9Ukv/A5mkl4Bh7wz8Sh20ZlSdYCcjTQ/CZigw/WKEL2cPB/zaYdrylnQKolde
o066eOqgXsBY0f+8Qe5H26DUrN9ja14cbXEIkgipk38rYnIjbGWCXejhC9AOd63wONAbLnBMX8b2
K+CAN7ukwXsopgl45wrqzI0n7cH9241Vvsz7xbCUr+XGVGHqS//HbjhQpjobw4PvKgybaFtwmQNM
EHR5qoF6kKDCIMnV+CIlukgh8DE3ZzZyPFC+V7j18QyH5pk3GF5XqOFmhlfW4n6YAgGF8Q8nIwwa
a75KF9EGheoPl5J8g3bXoPJwai1jAHs/6bqrQqZGbmZYuEgAerE1srhyMlfzpEdFxgUy67EcvsEz
2ssZPEpAfgKRVOXf0O+5ea9H1NPzEJxwpYmsTmbdAcvs29cOEueyoRqK8NBvGBQm4BVqurDxsxjy
dnwaTTlUsFHsK4b+/EWgfJUvk966xbsG2MgvYXGyHxyc2nIzbg6g0ITbmhyH4VABoMGtBkODsH6K
+jIEN4IbafDRyBKj5SnhrAA6XZcjuBA4e2u4h7hQ8LxkN1xZYPrD0O4W/WKbf31/LnF3SpdjKKS/
zEprcP0hbimo10fngCBuX7R3w5KFbeq6rxHuBkAr1GJnjjJ1nbT7xr/CjSoTwuaYvJvv2bwJb29X
GxNuWkzAYa9AumFRo9F/VXTnQkqbUg/dq/qw9N2bfjz+O1XnVeIXYNAZs7VJ/cpJlz8TvDr0bdWb
NUSDino/uVCjdiGoJ0r/XH8r5VZ4d4zonGOIynkUZCOOh/JrcM8dLuceIKJ9CQrK17YS1wdUsxPF
zwT+tnkg3sH8+3IrWJHZNWBRc7WAKjKonT+e2LS4PQIfSdtrHADxDBD3r+c/Ui/AkQEFzAn1grgG
W+d5Lz5GW6d3YXY66B4z18NRnTUGfAu4uUUk+JsnfI5Nw05OsEfetGjS4R0wFp1BFvxI3Jk04i6V
cQvlxJXnpdmu1i5g+FnMVzNO4LgB4K/HA52cZClz4LqYSXHtWgnsQzwwQhm7Sx21ZVZe6czuP3Cn
EC40qaAbGAxmMoXNYLffUZTQ8Wykm2r+3XhPRvlGyq1jn3oTt92jqnH10rwdyANfy21uVpN2bBfK
He2/veE82Wd7SAOG/1WTDd016k417ghww2+oNGT8ROBCghOzIFSfFA5UeAZI7VUoBbiVA2cEyAO9
EiB5x6DBbQj/E3Ymy40rSRb9IpgF5sCWJDiTkihq3MCUSgmBeR6/vg+6N12vzKpq9eoNSkkEItyv
33uc/vvByZ+4MJjHYNQ1pbuuvEtAAf7DGONkMnLtcl8quBrCQ3C+V4rBKXWFnA9WduxijkzjEx0C
ZMns7rGRzMstXT7Z+kY3GBvsK/gIyMGQWzK3gJX40jgfJrpBbR/H0B86zDK3GOZBjVGnXoV0JcPZ
yN5Djr5JHiWD5+E0i8/Zvs/tQ4yLA1Eu2bfZLsWaGTF7b9NL6j2nJiYNqjn+PxpJbFySGCGm3gB0
YsgVdnuvQe2Dz+TsbWvLOFakZz05UuW4wTnDkFfE5wBlRq5yfaPGXR78lsxGS8zuWFE957uXOMFp
0YOPYsp2QKLWbboGxEEycRO370X5EWOnm4Oz3v/RBgubzTnB0WT3H5nup+XWJSW3HDXe2pl+53Cr
8kvergbzb0ybMpaHQshNWvum3BKfCaJ2hfi5NqonMT2riUc7Yl0Iiq+R/PDajzUhiL8Whbmq7yPu
0Dbtcf2fEuTl6COCMoY80KSfleszk8yXZtW3zyJHsHstZEkegdgRuk7iEaLea0a+MnBmZxVqYLlz
RsIEeyvYY+jQcx9AFlLmtY7ey/7B/QR8E7e3DrZX4qzq8hQ5O7y3CZdHUT8nph8zonVXbnbB3lYM
/mIUrLe6iRvmWjYXUl2bJDFoRvbt8Nvx1FSXnuYzIUsoG9cvp++p0bhtik2mFZs6nBjb742WyuTS
lIhnKcSNTyu1N8gvtkOpOHFO8V5yJbx58ZFZi92fM4v30oGp8UgvbBFSnXcS68iANc0+FDa/Ef2i
9P2IkEon7dpvivpoKvd2jNUYj/PQPibTnwBbUQP2M+m67TB6u6SCj5T1a74xDIggV+SwqTL7qZbD
24xAVsYp9wDJWnxEfYtw3TMDzW3CwZqLmdn0ZWA9OO0SarfNvUyroxunpOM7PxzTjVnnRyI/TGAr
8e1Wwym1y4uXqY3dnQikDOXfmFky5gUISD6uFcxEd/Jr+wb132IUX/DMmdU+dbRD4rnBqpszkv7d
VoXBvcE5ZejY9rjIdfB1Y1fvM0K/IjUZY1OvMiYvI4F8X6/7DlxB7bwapv0TZMYqns7KJpMTgRgY
mAjoz2ms/JnENbNb1Nx42LQp92NHNMA7Ggj7pY0AETrb1s6ZjLy5MthEnH8Jp7d0kovrDkcGj9s8
13d50t2m+CMQ7xi+HmKUlgQH/hCXlCwNdDNxcRCt9fRgDgOGBLT34iaCZpNIZmLBugyGNbUsPvl3
EezC+agJzmFjZL5wDR1QT6b0w4bxCRjJYD2bP7SBSZOdIs7PjPfcsdNNKD5F9ncW0rcRFyd8uKN2
H6JhFXXzLpPzqeZt6lwsoXGyExqZFif+o7JkZ5WnUHzPFI/sTuG+gQsDBcxZaFLCxm7p4mE9DjpH
nwGvwP3p4/JFptk2TuwDhY9vwOoyhw+j1v0Z2UwbsDAyB03oeaJsbaEyQVzclxaWHsFUKTWjZzse
vsmq7mdwK55AdvSqdANtc6DjaOlhMHJ5xq205E2O5Vsjm+MI/CbvxKUJ503vEtDPz0ODNw/CUoWx
xyP7kAw7Owz3JJG3U5mtR8hEFcFRQQCkMZOfkRlS3FKcDmJX0Jtq+s0u020UnKvqKSpvmY6ffioY
7eQPSnUA9xSEiC8lu/UcfVqNc07yYZ0QOCBLvqvyiRDDfMjoRryObsnr/SBZilaxN8t5LQNvN+Kp
SBLzlA41jU9KYlc/J4CHIhEugWcyfLZfVEtARPktxkBvLDe5MMm45Ut/dDN7OrNUj/9kqvNNCBZa
1j4k9muj8IQ24hzNwaEv2rttv089Cc5w/pGd+hgTDXmN+AGR0jYJVo0ONW5ggtuOT0VVrBX0O5l1
SEowt+zX0SUQoXTjj8KOXlVkM2rYhzmzKwTInMAE0+rWuwfuOnTvOZ8mjvkdbO9TqvInJ2m48fA0
AfnRU7UZKXSM4WPo/Ekc5rL002onJTME19tOMlxrAbVXyT0fXyfwXVrmAhoq9+GAuc98serTZO9H
jjKLbi+xUAoEg4kxRjhjtpIw3RjwaYVMg4j4NrHYC8HsFKmmlO9WFTyqLN2Tj8eYi9Sqt1urY97j
9NdgMcEDVvA85ptErfpQvNqFs5aoRUnwpVW3In11u3prBMUx1q2N2fBMl7Vv2JVf0Ycpy/zIc/fZ
8JhmDZxfofvlRHTRBTV8aKEmJruBQzfBNK/6hUMX7hIR7VJNXSyTIUhMW5xU6rUU1nFpQJ30Yhp3
Ypg89u3OMhiVBcRJp49objcR6q2FpNRHuO/P+RAfuh7AwEIkqIJ2b+Kvd5Uzruxo8J0C6S8pNz3l
advpu9l4kRH/zLHte1JS5qMngBo+wLvZ4w1HwkCkLkg0TJX5OBTmu7CQGLDd7Ma236eKM4NIg4ab
va4+jUkdS447l9oAgZ7aNNy7SmzG3L6HC4oHhKeKo62MwFLpDR/osCc8Ta3rXQDtru0B/xCmjnio
J/7ZxMQiOTid7k/8WVkq0LqZyzkOCkMLcnHaWlmLaqA+5sTFn+Y+6467dzROZ9cb+Rd6EFsIemNH
tlxf50X5NNgBHhwNdzPfQZDQbakPKxXv4RC8QJlZR3V08PTwcZZ08XMVEjJsHhq7O6cMJiRjr7DK
LnXpnHUOliaimrCxRPKpTiq8aCI+DGhCTjBfdLN9VqiJ5HR2BuAYEaidofSHrgh2TcegtDEOcTgA
iVOnvmSmqagWmugjlTEV0HcASWxQcI2d+hLl9TVw68WrexeSFyzuVkNIGdB9eESRMPvtbZ3Bngy3
JUO5MXNXtmWt3O4xJvFYZNNliuuj46iXKI/OtdOs9WbYoZgxdkoXXOom1EisJPM5467Mun3dcg1G
N3OqgODAICXRbk+7mQHuVPN+Da0vCWoFw7Rze7Xh5nq082Bnte3ZJrc25h/hrJDjM0qW7CAMfBWe
2vQMPHImMU48XfnXz62V3HVpXDvQqYVnc86Lra5Gv5k1CvYE+TI8uvm17uKVcoJtXkJ1nRv6RAvj
pzUwNWij+GAl7h+YP5dhoHIs+vZu6d1urrSbVaGUDHbzbtgcHFOeo/lZJHSNlL9C4cJ+UEZEGqf+
u2yrfqNZJbWwmf92SQ/TO+2Q3C0cDlKWuHUwMru5Ff2YRV8ekQn1IxFi7Vkkk/7UuMsVZiPvwzm6
uCZyWIHH1HAvpqbNvtYzx9Si6Ss3ccjQkpfmdyOWoKmwX9MkfYhEjTnYA61uaIwQh472riAwmWqV
ty5zk8hwV39IRy7kzx7Bj3LCK7+9YsLV2nsYl2bx6waaWJNiIXg2MbrSRvp/TSXusWUclBa9tc57
1FdnxvICvlsu8DPJ3Cr4Y4/VdyOdvRlrjym1Ua26I7ZRZxU28i2Okyti3Vq1RIjd6CNM9Z1iBN44
2l2S/V4Frp747RDfprJhwEM40m3S82Du3OC1bUs/yP+aFdP7ZiNIwpthuOm1GuCxx3MH8QEzgF1R
OEzxZXBnMgjqc3l8pxEsU+EsOYRNRS54jDHP5J6fxT/9aGyysd57090oq0c96Z6a6ku590Qf6SNw
NxBTdJ3oeea/L3us//JoV8cpRlxxfnVjL/C9empv2Z8ZqKC+6O4Gxl3dvjf6RNnqq/E3mjmAieO2
5c6Ie97VUVXrrqHym2coMFSfj0lU75u890di1FR20y++dsSWr0FGz5l+saxjJnBvUqMV2DNnsz3N
PaPgNPahvD5l3rPnkfON/JCEyiRd7JNvVY37uH4p6qegByv6rimLKAf27PSUGgRTweWUYh1NkALy
9WyJfrtAF3O8aTivvezLLJ8N+xtuK+YMi6lhdet1UMaudWkd0hBt8zaOp5SW027TnaXn24ifX7Mf
gojjkR9LFx86I8axqRlOYmiA6O8Hnn1cjDf2IlvUyYV8FBmgt0lEaFLYaPHUdIVaQ8U4Di4Kp8c4
kcFMrvPZBfZ6Hp8dSicczATwGEIyp9s1zjue083Y85hPn264ncDfOl+yOtlGvE5qbcWaAcwlr4AV
GWUc9JmCiiY3CIqNat1Xj/uv7KPzhFjZuQgbyuLvc671DhHT2sSX+BwO8wb9ZT/mTFGC4N5l2Ag4
rLNUgyqRU7RrOENDCLz5eY6cY0Tmpe4xRXF8TbP2kNEX6CSv+5NGEayM51R7D6y3fgn8PEWzgciL
wBGt04zYM3Dyjuz9clrrVGQmYl9bfU1D/l7jd9Cxmoj6IynUBxr1KWxafyHgLFZVPE2d8zzag9+S
lwIq9NUm4+/otQS/zAO9kc8XeQwwU2+zqUYNK4O3qXf+JFz0q85sfweaMjcVXIe5mfiixnTumMOb
MvhMr21nzBhuSBjjbAJidPFo31SXPRj4nOtaO5ayLTcaIVj8GytNYbAnUUdKeLV4SPPsDGny0hbW
s4bWMHoLVCbbDn11afPimvXNOQ76dUfFPmkfGojhKmFC9ziIn5Sjue9/EjLo2fxqId537sVO7KfW
DjeNoaH3o2+ulBXRKSWXBiSt3iikom8D09AwUM45KmWkXGd3E0kxlyTC+/EgyALx6m2osbYulUtP
Pd8h38SolFMxHmE+bL3Q4HbF8VMQ7eTrRI+uPT6wh/Q5N82tPgQ4HulsHRgJHeS2SrfPdYE6ToU0
oSKAprLq7ojn6Bj2HqapfFu1uA94QaMhPpmWeIeF9B4ypu4JVBiq9NlccKpktBtw+7sKYEsc7gIq
26pwnjRcW0WseGv2A51LkYldmImDQDcoDHS9MhkAHoXItdqduPL76KBVGjPjLByynC32/F648Vvh
VU9BzY9UOd1r5XKFMDxQDNnkHavstYyWzsPsgm1gV/GuoQVdOsgrzFKS517yPc7ZexcYVGbzffSS
NTyRYdM1SbGeks68wOYQ1yGrb04rX2fNvA5uFe47yEJ+kwwfpBYWo81W5vlPmDeoyjNSokaNm8Ik
F2pgiABq6EFnacROrxCNzLH8k3Reu+prenN9Tm7CG9+ywbqNzoIfqM2dBvmzyxLf1IzxWo7ZY9CS
b1Wm99rpwnt0c+fFSrLvJEbtADDSMCxmgm+ymGWtDy8FgjbHmz6Sc0FW7/7EyXhtGzJhberusUQS
JFbHwCKKh+0egDTz/IhM3QvW1bPOsKkV6PUWT/x0KvhhcGtndX+ztHEdMhtDSBV2tNYZWzTtnpQ3
rJmZw01LERGKtdcVH02bX8P0a0A3baf4OHq0UPpTFrMQJRuCXSTJIDAMqTSnXlHG76Mxw8tk72oL
LVAmGTkHOBx6s56wdAss0B4zN88ID2WZ+JUR7fTSOzW1uOVIYKUa3gMv3zbeV9KDFwtaUq3Foc6Z
pCM5mcbIl6Bm4a/rEZzUEPzO9fQdid00Z5cFVd/TopkVC10eJp47EoU5UbUWkSq7Zz3YVw2XTw06
um/+YkOuUk7kLNkMbr2NcovJCB5ebXjQM3L9KtDO0vLOcwNvUcfNl1L4x9s+Dl6TJtrDXF8PpCVc
HpI2X6gXkl5GnBQp3hwrwSQlgSq1ZpcOYkVB+x+eevGwMM4HiNYIsA2fxkL/cpgN4TIcuT8yVfsd
53EWKkYWpDGReDL2cthM/OHN8WAzjAc01Zj3rECZ1H8KkW4Ylu+s7Luyu10RtJ+19w5FYdu1l5Rp
z7iMX4LX2YGYgE6ZMd8x+OsWpdM2n8o4PMJ4X1YWkJNWD4nbbXsUbZCslJIY/GxxaLj3uoh6Q7UU
Wd8Zjg0c8ZtWAUiO+LRLcUG+r/pg3y8UYwKhBnxKkEdowdwcpbfWzG2EvyfmIdN1+3FgzKRr2Lz5
1ZdjcMgzcUQWuEkhH+oEgzzBrKSccPbZhwTjXQmjZ6bIbjGyNpCbiYo/MNDEFMl3ptoHW1wM5jRz
4P14qKK5yZvJyxpr2q5t48eYxHJSvA9cvKNxsrgYQsFE2zROUzQSuYVzWyEA260/ZfewvGls/lBj
u6rYuyCwI8nOPSpDbuQU7G2kPCYBaTidRvSgGHbyOEG+kRbFDbJaCgLPznYe5T3V8Lnv5Mltf/Xx
R9G7FAN3KeRwrPQZu4ikCrmzmTzk/brV4rMwmR6zkSis9SMxoDcjosCzXOoV+pFlg5Hh3eqIeUfo
EkGuGNbIeRTECrXDWFcHIJyN+gxgkBVW/9zw+Im2eQ7ZWFDx7zvGtYChFKTMw5v+TS1fjvReTHzE
zexNPNNvhPrD6ImHMMfn2ZXrJIAb5rV+7zFpsKGKBvpehxsmcYqEebAxCSW7mrNiHdW21JJ9QA7B
QYr39MHvO7RI5ptwrbcTHgcrGJ5r6cFpYKtK9eaGX9B+mE28JqTXW7GeEwbOGKdqfpnG0noRQ4Nx
S30briVwvWbgkwJ6YUvDd1HCa34t5J94smYCB8GWiS+/XupydWuMiioc5UFN6xbMQ1Ntgx7+i/gZ
MSDomu7rbknNBz4VPcLAbjEPBkcAE0ZmHXN0cxlmVPXV01hkUE27dB6OAwEcqFGIszWDiTNRxj9h
3ZzDoifxYgJSSg+VVO+k88K1gQt4lqDnjYgR3oAkb9NAgFF/TSlnbVHuW8dehTO+tkZfm7h0FMrG
CJdhToBsWwR2QvmrWeKn1bKrYxt3Fn5dxRDdUhm8aIQQTfzVrkGq3tJftCj/SPVu09asw5isg9C+
SxK0ZHToPZgv1tZ4trGEgMeF3RmxpKHDGR5P20qhQoQIvnFsP82QVkiwtzTmFCyEEQD3QGsNrfHm
INArhu5ZnxwGsbjMnUs6LeAzr7pHJr8bmxwvc8cgcfw4ao/JJC72knqFIAWPG5+gfMu6kdDhZ5vj
ztJcX/X7gGz3UP528rke7sxuccY15IKwKUPEifQzimC4uB5QUctoExT7wXhc/LMNjsW4Iwf84RXF
esxqGnbE8gfhecjxCl1Op6jiMqaRSHV2FESv/Fdt/8eC5C0j8KSYb/QPXWr4fugvscCpbktqAdvj
mcUOzFw/QVdsKgNXcZFs4yy6DBACxvi16CusB9TSklU9ChkIv7HFI+qBaX9R8sntOAyxE2KmqfBN
eei8rFZZSUw4rFXaYw4u0TYjyRVyEsAQOF4oJNji5TsWI1HnLU2/Gudq8QniigrbW8BLWEHIoCyZ
vtXAkotl/Yd4ITB7m6vvHBe6XcE20wjhJrsJcFeFSbnX553GWyK3SXaLJO8mtiMhFUtfokcj+0JI
MdODCKmoi/Sk0ZpNQJSVnHDcHQ1yquInYtcCvxxz4T0kPJ/IS7PJuNjNTsOgrWlAfUu/20Gw6tWt
dfYq+Mn7D9IrMy29bl05aPL5NWYQBLw/+9BdVAuWlLV3p36tQIlFN3u4Eb3omxurh1qN5G79QsbK
s7iy8T1w0/V0o9kvS1CYYkdy7+Y4ctCgkKKn8p6p15iADroqTktK/68ZHvG079wz+lKZxz6Eq4V8
pM8XYVjQ11/g4IWrPsVz3Qd0EojcHDqCm4yUQIkdr24epGWvRW7w5Ujdh3cnfdbCmxFco8Xm8ccm
BJ+92BxavRNu3O7FdDcmn89EB0pUep3RNyQWa4EA3lOHmMKvMIl6zj0jIWphYGXGtBm1RzIv+4Sy
SJ/iXc1Xm1q8FB8cl/sseQ9rJoRAEMr+jXLOiQkpENbtrk65NhmENN0tGT+t6TuYDr2JhXs/RS+e
wlncbjPMxdl0W9JWSjvEwSUlyD9cEs7AcZ/NxNVXLC0AIjV7d0vdkuhkDl8AMszpZnpvBS9keZYc
vpl2SwFnigeJ9uaBMo8OAltGyFATjFW6GWakhJH2pvyMOu/sYPeL8buZyBtS2wl82eT6GQ6dWir8
KN46zlNV4EzlKpsZvDeLwUpb5bgobRrs6VDZO/aorVJm5xPFb3EVE9AjMDYObsDX1tMxIxKnm6Ha
lTc3/CHmVGNwprPTsaRxbAm6ZsKsPEVHbTnCcUO2z3p/C8i1kimCk4bmDrznwMwGQM6wUckbKz3w
zLjztzVcKus0Y+4yStQWk3VH2yAWW9Eh+KDpsNBo8caDdJowrboAa8W+o72Wg3WYpr1tvNr6eSqf
0/RqkQWMM9qB7ZT9YLj3otdseCzraygloJCjOVHqUuKDW5xvnfwcQWu7FCnGIauOuVlstfFYYHjz
3t1pQZyCROsZdPhT97frf3F8bU0kYomjLiMtykeFP3IxO6Qrw4ifzcbemFXz0teW7yj3PMagXgbz
uFhGeB6KbH6vHfshB3PB5PmtNm0WqxifC9rf0pLTJBdyS/s4RgCLAl6fW8YH5mCUMMizwybDzM/A
l9jXWtM03vpzZYabKeIYf58UyZeOEvBpRhoMMcfV7VOK+jZD+st47YrkNOdLnfJkegPx0ccxuWtU
zssCHp0GX2Uxr+jKnF8sFL9ewXbV/ZAlaFF41pgK5fN7W/7pdYJE8XNBhjGpP1T/1WiHiHmYXTH8
sxfUzMPcv2uSCIQOUqK8GNRiQFPxNI++cJtNU5z74m+OwcebnU2t3ry0orV/6+fVZJTXIud5tMld
y0eCPy6TaJHAcjjnXM5qZg8JCzP4vCbnNcsPoyIAnR3i8d6a706nPcXsJclwN3TWZz5zu/O6JUbI
yisErwR21NFEwLJ+nOHDZF8T6hjcqgRr9jlvv8KQXy55rahvLoYD/ky7EDoNh71ZO0wcocM+RqGO
ews1WD4oDKyJZ3HRvYcG10lk0AbQXrH/whUoEHb7XFmlbzHkNdiU1WKNiKaTuWjKKRf697LYI8fQ
pUrWM7H3K/iQ8rOOd1HybIJxLtCchX2rcPrmfBLIZZswwc2C0qGdCGTTaNKf4VhyvRdzStaFeeyY
L2ZLB05ZYwFrt6qMfEX3znRy04SEMfhdFoW3nqwnE7NLRnQIWP3RSLAnEkpw0586Kw+qCs4w04+J
cdW0X2FeGwaKDt2JXmxRNtwg5O945JSOOc7TYUEto2+IqcdTyGk/7cT8VnnboAz92n0cWzwx7VaO
h9TEzRRv9TrBwf8Seu9DU22ykjOcn5RViGtj7Hex423VgsDL8cca7Udsums94jQchrUjRvRRihb4
Cg0naY0ROnWyjRM9lLI79VTvAKp2c0ztYrFwtCyYpEHjoMYaC7XSy2dwVqew3ZmST73GOu6R/SaB
hVrlpRM0LvMA/uk0wufTVOszW+GsXWzcuCXIiaKiJY+sf1pP0ZeuA7LwEIDkWhFt8rSnkHilbVSX
Ef2o7J5KkHyIi6Zmrwvb8aFd5ixFivGvlZHnJyS4NCa5Fc7jYT4xJdh0st4tZU/GbHTmyLZw/usM
SZwlOsOmGvuXog9aVEVGM30O2HSXsigojo9TxRluqLPq0q2pa0dpOr7FjjhrgUtV+oYw9Z6wK/O8
GfQ2jrAEh3xnbJtau4CD8itsBaoLNgE7TGt8mqwj0vUIDy9Gpk6cRfueoxSI+CXSD1qKoyHlmEFM
aew/A9E7q6lYD3opXH5hJjloCFZMu/U59gtimwNfaXDjHVPdU1dxn0/G36oaHiBq4yOkVI7Gp2yS
UGKIpIHzP4Wp5rtmuW7gGYbDQ8qjZYXagcroGMEv4bjaB7o8WsEZoO5+Cg+EaZkI6IAa27WlTU/G
ILZt7q1rPrgqo0sTYVL4gePunIB6zvtjJOPPHKNj4chJC6Z7kemCcZrxB0V5oN2ArDJQMR0Da28Q
UMqF7BoccoYOoelpJ62LCKuXk3b0krD+SOn8TnUhg2vvmvmtS4qYjQlW8Arrrf8jisqFdSpcxQCA
t7gUsb62QB0+ZHOUUnFZfDAeyyE5CwsmKemEGjApG9xnXm7rdPqrc3Le857YfyvmCySjv9Kd4axK
69AnPOlaz3rEWC3z+jiOkpWuaawkijTPuRIbwxdnRxYDX438FoU1RUVWTzZWW9w67YzjPI7qAXNy
H9xlLrJd2y1YrTyOOSWGuri4uhkxZlPBumM5Jkb+IDpObQVXH9DvzhHcoh4Jhq2ZRQD44gX9bORN
vS0NI3wQSK+rIKq0YEmgexvlhtbOIoP4wb7JHAPKaKPBjHF1izS5Lar0WuoVOHA4I0RUq/IRYPlJ
Z1WRp/AShQ6BjOTXjTnWto1snXWZGf0fmbWAWjUznK6yLHsbY0Da7M2IuRb2ahLWZTiFgG9oGOCC
zrgNbDOwMeqb4R4fQgZOqm2m2+hN445oY3armq47FcRmH7RMX2ZsJVd+3FTiSu1EcAJwiK+1+Ywd
plDHukqji+5MQBjIDedbQ/G7ymMZbuAdlc9VbvIZ2TUe4Tywn/iJYfkl8KKIhXnLgLW3hsdgHJfL
sMBFSYqDjUtTXzC2jLvZ+UZRdfuVKy2HBBAgaQuVIMEtgSaLI7Jux+gYawJAbBEW4T22EV95LJgy
/h8MrTTpNitZvpFaURsr64LdKAvmrZEnrqHF+oR5srKb0lrJKKMpPY7+3r6YStOgQYJmZs1WzFXY
BS1c1dZrWvA1Et4/RlnlvpUIi96qkVl84GMI7yIoJdsq3ZR8hSup4T3RuO12Ep7W+6GXoYkCSnbO
ljLILvV5sqtZr/OYoPj+l904xr+ta7FYx+Dp6BCuIfjfP9YxWDpZvmRmP4c1Bu+5y4PZxM3fqesO
ISubvbTeuiaeFSKVTZtts0bB7CH6hJsEaO3FpXYQDXU0e4/bsXyGnfk6Ynf7z4s9/n2dhiUwdy3r
LRzDMo1/fI9ZHsxu0cPMD1rUiGDwCJhxSrG5GgMlDJv/sk3j31aW2IL0p+mZglXiuqn/Yw1VMGfh
LDmBNjip1FPKOXzIxTK8xtix/c8/mc4W+3/dFLL8Waau68J1TFO3/7GyJBeTmxG8ZLtt1C0JHvLV
22ImDpADu+ZFhJzFLsNkmxnLVuG8J9Fma+yfUVHmW+6iORedXDt6Ef6XX4K17Cj5lx0m//uduR4P
BsI+e7z/daWIOUs5uKlHX1jTpVNHtg23LpucHArHrs4PUdrLc1hKTCEzKdq5YVNfaaXykT1aLbnh
1v4sNDt76/UoOzlVpH+V7tjT0sSgtE1c4UI2mR+Xc/ZR6A0kooUugp/PtY2eGYAxsCRKLOQkdgmZ
FXABaDijvsgFap9PdXNsJz5/u8Ngh0hm3FOBBNth6MishKCtgwVSOowhByarj8Lw4CRpdhDvwVZS
RqTRuHcRp7aFkdY/bDNk6M3gAfPGf/6E/+3Z5dYSjnQpcRyDP+Ufz66OB0O0Luu3sgIiJqN2ED/t
LUlDEq94gf7LjjLd+PdP7V/+uOWf/79FMOby0yQRmjRYfAnTKh+g3XGuEyNjvl09cdQTYR9uCcwI
05RcQ5aF1ztn9PKff25sfP/6rUAKEpbh2st0iRfJNf7xABVQJruqE8Gm0zARznS+KOvdgvzVusNU
RHuw9Lh0n0b9gbjcbmoZDlPPwZphFRdpre9YpcCYSdnlVKrtJUFqNpmu6dofMNQ4kw6yfhCInAlp
tVJ5flfM65JZPiGxIUWFusYBq87YNazzc5oYSz3c9uwe+rK7+tWc2FdJewj+novn13Zf9OlcW5ch
/gEP48sGa0UwMLZBTtJgMJ1mexxX5dCyHQO0j+JajhssuhAU8lMF5VmprZxgP7+Z1GI1sQmNbGpk
PppkLYg9uBQWBWGMumfXcnILjJ6LsQOOwN+mUV+35JHYnQGhiu+TrVk5DXUufentlgQzEo7ONDSc
ziz1YXlJqWknF3tG1iRnC/5mMXPP9uzHi34SnDZcUtWydfeYyG0IWj55EtplVG8RfPDZpjZdSnqE
gpSp61Q+pOBwuvpUU98pdD7X9HauxyRI/x619wU2wY4LVH/tTuGysdpvF4MBQryfEqzuaHOXqGtk
9DuVYljG8tgT8UTnY9Po37kxbsAQHyePtq0mkDnsg85Zs+SAjLU6ZWivlLAb+EX/O9jImxdX/6za
v2XvbHuH58V4zlGlQR6Qd31pqH/mwmZp9LvJw6OzYWQidmFjiZfGkyMjP2ueSZSuVXMtvBfpbdPq
Mdb/Km/GyXKRmHfVsWOk1mJ1MZje98FwaaZr4/5qcMlMgRV7H2H9FZXvep9T/psZEzKstQlpVzSp
Q/BxsBQqP4PlHnCnQwrxKqSMPCTj82Wa1q4nMUYcf9MvyyDoXQFu+hW6OMKHh35kKCjmJgMiK3ma
GvxgFP2Y0ONdT+FXPOGvYTvfpw0RB7vVhjXDlyUNU3/WS9shd2Pvaw48FtAtMM/opsk646G8Tu43
JvWBxW7gBQNtLyydNaokdOty28AYZ5HjhgoAcRfndLer0xd3xkCMS92NKiZm1GVeyKoqtrJ2MzSd
6Tcf8UeW+UNnvU/1szab62G0fV3EF8fqj437YYcESfJ9Hy6OQjbrMnjGuleUbx3re/+HsPNYbhzL
tugXIQIXHlPRgp4UKVGaIEQZeO/x9W8h36QquyJzUN0RndUpQ+DeY/Zeu2bPYuRi5g1krJFYS6Ra
i+KD5a+S17PKjPdNoKzY3C0ZzU990l+OXU38dn/9On5U4lRsgDOaZf9+/IS94msaMipkTRnus2xW
CoTs52Kg9hUA11LmDx0vd3+PG5sJxQmN11OPCwEyxcwopWUIXQJBZeLXs7RimllH4VnOxFnL1WqB
Am9rlWA6G+uXVsmdqTWZ38pXgz8hSDIGKwdD4XoOr0rwCOmkXUC/vbkhtXje9We9qZ7CSkblQ389
QTFeiiEltzWHrEIisQx6y9RobklNYZLMoF6t+f8HvKxeKZ8VrVqHA/9ynOermgZKn1LWVdKB1Ftb
dMsIe6inLAzGD3B8WHoidAF/8Oj870qAzlNfNRIiyqsnvXkMpGNOKWvVeM8Z6t3UPNoVWUn7gG1n
hpeZZbbLupCUAABBkFQY5krTkz8pDuze6asfCIfrysffVow7Uy+uicW3PZSfZRLuk5RZL1BbrSvR
pLLXUs3qjUkakJgPTUeEmOnbvvJ3kcrhn5F3kPk8PeZzBIEpHuKLHCVPLZG8VQ/xxBOLoFdQb+It
q+mgo+wtmqS1drNxs5rWvIEoiPkWJLWSWauR1IBJJ6XU1q1sxFvaxk7NcMlUK1LCaN1aegrjkhsV
HN1wriSvZm6RhcLoN3sfBnAo1quhfLmWy7Ps2IBEw5QOoltJ2YdevcRFtW16HExUaga69QEMsxGx
+2ONM1TBqZRJO24LBjSErwQKIJdLUvdOp6F4rpct6TjgcUso0ipYBsj+KfdLNmzJNJwJ70480ROs
0lUsQKeJCTRMnBLTlTi66jQ2fs4ODs2G1ZZbEhcZwnWwtJoV67NeHtD2rpmmWfwLnTZxvsJ5YB5l
aFS1+YtpZEGyr2sDsKmTGd8d8cAjB379ag4PwYcrl7cQaPPQbQguX9gCK9jKZ/NiQeJPk8+8BXdO
yz9ilgcHviiGL5siI8Mtao4fJqxoidCvmMnboB/5viV9m2CaZoKIXZC8oSHa2cMnaONoWOUy7xg2
aVfDXMjOxsbh9KzC01f9M7bTWRyytsey0iVs9PFTZdiOTHwDQA+ny77yfwYSZtSOT/xqyskuYuE/
60g8IUu72EBTfRIVTHVxVbXvQDqM1mWEIGBPOm04K2wPGf9L1TaF0eE5NRO6qJzrwVtDggAG20oB
rn2khpD7S8DSQAOOmf/k2s+gi2OAL7R2jWMNRMCTFj1KoiF2RokZNhVHLn92IYd2ET2YE88FCAq7
Te8BcOGRaqgEvEMlq057iWKe2RVuxPo6xiFBAAF57qe2UO+DtItcMgSuuVhJLkzLeuebb/2AWqOc
GcYH1JFZMmGhu0/SpdDgF8O2wItpn/HUFNm5NGJo3kuTv33ED4BcZOAYAd731JT6zAgL9DgonQnB
MFysu3ezXzXxuBw0nK7jZcw8ghlinB9vg1bOa2wISPnpvdCE1e5MynBHoaCvhmklVDGZ0gvCCvpl
Wj1L34OJIl+diwT1b/AY0RH3LLuEteWtmx6WOrizQfDJ+eVeL85Dfgip8ZAGazVT4R5z/yvGmLUb
jmfJHnehiR16XtYpCRM2DzWT98EuVwnIE/8vpetv/d//3xyWmNoem+Q49bf0xqGUkJoVky/eSMUW
VhUIKYnoca2MZOfPVbJp/ecXY2wrLFvYmqL9VrBLgxVm0ejDigp1hziUY9eqO6OfR9JLTnNN4RKq
Z6VxQmosScOe1zPdU3OYSdwUbKxitO1cwBjdCrE2M8upqEyA70t1we/9VVJeZMUhv6pWhpldOlAH
1wqWwLRkbvuQBRmpw8OG54c6R6TJCqQCbnR05hNKyH0qPRvzH7MfDnhpoyYOQV+2uuvRcsBH09ND
hkGPrWbFf7et0zKQT6lD6lReevxNUCoRVT+k+qBVMUtt8o9LlWlM96RXR0mYSzV4uKhFJzlRpKSz
aQViTvqERt7Eg1NTgij4BlJDPOnycnIV5dP4iWnl5H8oJgKIDqDf15b8XGg7+xPnXhs/SgIY5T6d
t6U9z5rTkHHHxZNL4GwNO7WFmjky8OVfiie/HqKI0DCpXLaC8fhEtO79jYkWoQOk01VsWSdJu4sX
5slHyGnh8E3AELiOGFbIa1X9wpRupo3PJt25n64T7y3v7UUBmcI8VvhXg+7HwIyQUciq7ruV5Fsp
JHnZ126hZl4ydDidoa4b1dr06R4Nma+OB+xsNLIPCBqgGlW2J/ZWDkNihQg94rloGC3Ge6VbZv1Z
6s113rxYyFI9vcd4tMbPmTTWwhTs400HZWgJlNzKdWAcRNL7lIEjRpi5Z2wlnREUu24KfGucDzbV
7VQuT1YveO34PLLm9itn0NB4uwdQLmw70aznSnD2i/eIwi02D5m0FdG68d81dpFmRsKQ9Q4Qe6bJ
wql08+Knl3wYECGk9KWuk1fHPC9vfCJTQnpMr3Pu7HpLuV7yG7cAMNfGyUXxAHMpNXf2d4yGLovQ
U/gLGH0Yw6AEyfywTPy4tpr+MgHa8lfBQnTU8O+APrciPFMc26QvU2vbl1BBbzgcbYIdql4ipOhW
A26jJVfXIZKLvNjkBqq5juQwj5KiyXpoPlKkP+kC92XPZ2z420YWs7ryHAMKt9GhJlIBB/jxDzMo
8F6X2MD/Q5VXojEiRUOTkMzEb4rpaPQndFs05ALQAy7aeCCzo+d9CY8MLHjenhL1maJN9n6saKlT
cqot2NnqYo9vI2IGwUQOY6Qlz2XZSTH4q/qXqn1BGHQMDCW65uAgemJT9BSgFRJeRi3g3u2qmmtE
kIfwCeAJeo2+z2pW3IBxSScfjW0VI95HVtyVTmCuA8iPcsWymCQupoKAQVc2KzHZ5Ux5bWsf5Q1v
DN16+gWub4ZDrxwWnruS0TH5IWy5jKb71IOx0ikAU2LRNHsivSKMyK998ZzE7axX3poEqlzDTSTc
Y4nlI8Vgp/O06shGEBB7iOb06GOUTxo0B1fFhtJwDyK8WlbdB6VNWx0FUHh2GQnALrxfU/hOWl1N
dP40hhleXoEeSIIsADgNXLTpHrvqMgEuBS28ilXc01hltcuuwbgQGPNIl1dK/iitCCSMYB+L4pMQ
OFAVNz95i6KTYkNxiEzqqHrtAy7QS7AG+JbQjYJxkhNc4OqO4qtrLbhsb2b6yV4eGheWxwhdgwc2
tMAkWTLkZjJddnDJt54STehP1AUfWg7Wv98ycEWLE8xaGamUf1MpU8jH8RMsASuvPgysLTMT9aT8
MYiHoJiym30UkLqwEf15TDGYKDy4YhNL8bpMijdDYyUwao7f93e3+BWkcQv68hCL66TdRHq4wLmK
3IC548DeSEO/wVpU8bAeKSW6iJ9K4ZfUFmBslnl00CPxJAseXL3j9bPmEXQhfhxPPqgG67by6qMZ
RwNtxqu02ypgioMRs/3Sl94GDwN2FlFxx8SbfA3hFlV7wDuno/6Y9d62gG9MKhdjZj9dgRZF8m7A
XHESiaiMgzTecrQZgXYB++LCDaiKkZZFdfwG4QJgc8jSZeGU7PkHw9/HCmv5ADZtTg6b9xb28Zqi
q2qewMcxNmIFAjh0qSvepsiVBRTjEWWSod1ymiU/dSyiYSp6prTbj7j9vXhtdrAXBDiMAx5mJpA4
TUDMFC1MkQaynhUgQftMMFwHQCU0l52ES28WfpGdBD2Y8tbksEI7SqssOjq1HjhleHRpuiUWWYr3
2bb1Jijv4WRINn2Ksas2CQ3iT8tX1hqilRhWWSioekeYZeh/IupkZo68sxevWkOanmXGp5vkM105
mzo8lK5c9hVVn2av0kGZpGVcQzPPximWcashdRSsxRQwurK5LGAYknDSXCpkljLNZV5/F8XNx0RS
+N+KZ6+tsWQz+iYS8iOukvwDprkzTnV0R7LUNQ0cEYYR1KfoXggXzDpcZsSSUrLOWpdYU0fAVfG6
DVec63/1yaKtns3qSjA2coN9wOelyeq5sXPClz9hHUOOV+Y8H2m4CWBGlswM4ui1ZRPhg9UPeAIM
DDkDYSBp8dq2N5Xf96ja+PZwH8I79X40axu4PxjfkvjDR587IuVuBBddePPorGr079wiJsOAyISN
03Q0WWdiwRBaXrJMvfYxMK8EitNUZMIqYJTN5fsh4KRQdy5i9yRaHLmAfOL8UPGJKBaDSw8q1lRr
7PyMOUuApiSAWsQmuVUDB/jcGkvAkyTHTjmZ1gnpoHnqkdZ3iO9tc1H3YCIT/Mj0QqGmbGRw5GRU
VNQ/dMVaLzZ+OMxG42pjfZ3MberAmBAp0EJPyOSRXhO5wY5bTk06D0S3yPKNwfwu0nz26f0TGdkM
2TH6ockcLk0jL6xo1+ifdgini74fc5+IHoiOq4oo32w7DleDMr6qD3IcLpus3rLQcwbfQlWBa1ME
ThFJD7cNOKu7jy5rvxRSFiw0CdpXiWphBHpQ8Eh7p1LsAy6EfnDYs9OApE+WX0LSM61HF+ULJgaL
8evPtfWvPc0/Nhi/6nhN1tkZWYLVkVD/PQv3ek/ESYjXH8+yicRVa5flgG3BxYT0KONAWtgWYsiy
IbtTQdu2E9aZ0XPyleShgEUZAoWQAEOCwWez55vu4i/f4H9NyDnHbOLqZaLQfx9RGUGQeMxN+QaT
IV0gNNVmXh1F/HJ7bVGLCENwL9viKEKZBq2wKnUhMOXBzvWRqBQheOM/f0f/NTPTDNnk6LQNwRLs
37+xwGtbswpgROFLkw+CqvEky4Xx0rY9ApPO1gCpRUM7/OUXoU6rgN8+KV1lE47mwlQUYf7WccVS
ICotIX6mL63yWfGh+rZuL+0ygxDB2tXto1vYdQmRMu8WgRRJs9EODUDrrnKOyLUF2oYzwyxqk3qG
w1bP+mEphUwWbdnCa1WVw6rV1AIVKeW9H4VIWCWrO6a+gmTL0qpt1bWc8X4EPK02JbIEQnKX8ml/
Ox0RSjfipk614j1HIUUocfFdFQZEvH5ayA3DsFDyJP7L1vP3Xc70/OqYAEmk1vi9MMP896eRNbRz
TMXsufDdEXQAnCffNx+GpFfPoUZ9m/cpPVNVa6uwh44UCQDTKJ9YeUltefvzo2H/12ekCd1mWawo
pi1Pjew/Nks4Oyw99Cp7PgJrHV31yaAqKahGdZcoaBDcRuHoRveQYvKBLd0pXQ7Rvt6M3njkVbyL
JlhGQQOZulkWZDIgl1wTBc9c54zi8GrJ6VJzR27k5k3vn0WKeTtEEasvK2XKJmLaQ59GhOeMfnne
5AXRlt68QB8TKMOSxTF2P5xLJI8IMYJYlRip4P4h9ZKDHuZUlT1D31+a9XMN8CjCl1Io+UKn9cni
s2nPrS47tvG1ZgGPMJw3EoePuBTNCd3nRnbX1YQWZeLq28cei0DL1pPqMyTMIsQOFJ+adCsyeUGi
W9udAqwmfZYvesmaG3njqO5WZpMbAGc0zHDfZI5vbDHtcFU0GaWbMutlynYM50Jh5MwFfrExMbdq
u8vYtv/5k/xtI/nrsfrnBzn9+T8+SAs4BXtQFFXY8TWsBqayAgNpYKSLUrKRwMp1fxmo/MexomsA
Lad1oKFzIv/7K2p9oQ1twFdULLnbp6AgbnoXd1vVCsAPVTmjNS/SLn/+Mafn8fczhVPftAxDx8r5
++E6RFI2WF1szwfRENWamc0lDKk85LBu/jLFsf78pdTfZjiKZQD8qyJ7boNQExJxumKU96Maf9RM
beeejgkzDMePP/+A/3k+aJYlc32Yqop84N+/Vpl4aoudLvGLqYLrRwbjA7g9XPR5Gi8kjTAdrSvC
bWv21AwkZM/7qod5otqwD+K2/ttxZf/vx6wgljCEadtssPiP374fPIm2VU80055bVrTUmhLbR+g3
wNk/TXR0YZMAasUGk9X1dzWUpBx4uzY2FgYNm9tqC81jwdXQg5olY59WOxCjMEml0CU2IZixtmM/
mXqgWGsi2zws0Ak8NFhCI7CI5FPgHRv1BgbIp2HA7nB1gLTelJjVfhqjmBHUCFkmWxl+NbeTctnJ
GbgIDIgsrgRmWkm9ArfnRDmUrGE7jv+qocHB/w6q06GktjuFTTKmQKMgE+saYeIlPnHVCoo7Gh8U
Z2F5x1gFpR+RDIBVOcHQ72MOZ9lYgcZMbVLelH1bTqD/V3mq8xR37ZOe3Cd3k5tM6yuStrALT6A+
HUgn2Qg5O+LwU8t11ptUaCQOSpB2DGhqan8KbJ/F5rAUU99goyvUiWfCgoaRFfRNCAGPgWDVuitL
k5aBJS0a91udIlNhSSUdX9/CYNKDTiJjTXa5bkNp3rMkyMt3ze85MP154PaONG51lrYKYWRtfVSA
kCxkSDqaa2JFQstfMjYm0w9wJhJwPbNmdui7yzIq1qFLu6KqCw+8RR8kXzLOOMXcySxc5bF8yUIZ
2xUyAQsv78Qnw3kKGCZYiA7E11Az3K6Tc1r0R0UMfETRxMdM0BcTkHId2SwHH2lrr8mewY6R7CrZ
X2ZxQd5cx49pnhLZeq7j+iNGX1ykwbxswwWiZ7/BJcRnrOBprJPmINeHuqsd2+Bkkuatz3uS3pEK
zpUGK2tCUhO/KtVSluEg5jEGELys2L5hVBJHW64lHsFI42PKoX1NOmBwcn9526e3+d/n2fR2UZZx
BZs6usp/v10+eHU5dvlwrFBCQqAMNUJLs1j4kYozbMCImQeVdjelIviJez+8hmGJ20ip8mqNun3y
eNSi3P/5u/pNvsRdwjdlq4ZhmrqGYur3k33QvSjXMmnuBVaHVaOWIM/m3fufv4qY6s7/+dn/8WWm
A/gfVxamupHCMOeDMVD+Q6RNkZSUUtJEq14T/qWUjexsDqq7M2TJgljFpkZOYu9hm4HyF2HU/94r
iopSTldtU1Zkw/zt1B06Xc+als9BwBmhp8RwRbJWxVitLuXXP//giv67DGv6DXNx2oqiK3xF3Zz0
e//40bG/DQmqK3cuT6r1YFyO/i0u4UjyNjM2lCLWX42jkQeIA7l4atBgKfobbc7G4NBMBsgVrlOD
iyH9QgmhDSIw9RJniir10n6dWyRbwlkzIpB/0HgyqJmujw1tZNUPAl9+sgJc7dmuDk4xIBSBUSyH
ne8xhxLZwtcAaAbK1phQlyzTQeQM2nOG96Dy2WhCzi7YDvDGMyD5FtK+q+wVQXRMdmxQL5CbmJxE
yEhljYmsC18Ck506KfMR5bB61pS775PFCWzCNn4ixo91jM2nlW+Fy7aJbbUdc7+6l4xlfaeqs1pe
FUW5qZhyFrI/NzK0BdlE1YMNvHPjm4FqBWrDzBRblw3ggAFd4oLxUiY64GNDIK8hpiJmTR4aGgUQ
j9bTDt4nV72i76DI7goSalVcLfFkec6htN5o4GRGvTEDa38QaGpTWmXYJAExhnNU7ELeCJybQhbL
lsUvrCIYxtUsVim2UnmRVpajYgUKsQXk/kbWd0H2bTGnToDPeczdS/Dh/S73PkR8E5BGa+Oji2qc
K6/QxotuHxsFH63K7Jm9inozyGAojG7Xi0tf/+TqzQo7BrMRmHWxyqn49GGWon/Rws8Jxx2x3bbx
V5gpRkbWEhVCE9XAwjRlaR6tBFwvqTEW+XENOiw1wD2Ix8XzJGJZ7inra11aqsDC3J6hs8lSUVum
Vr8GVwGi+2MA2aE/WkJPB1QWjXJIEy4QmbHcNBlehvxeC3HxvXtg72sZ2VKBwRMrJKNZ8KQ/Y3JS
+VitAWZj/1mk56j0p0A3yF3viqnCglBIkF2inWBcCZYdtdNX7H+n3ofW8YRF3J8rXXeYNxphxZ2A
GxqposyPbKHZrfuPwbq5PXmchB23OCwHjnAsgTrfATOYuTQcGfsDpKTASL8VfEnuRPN81PJrbGxQ
W+fGOWiPOvSRyJhhoCC6EvXmU+IWXAOPAMHI8ClQYKfPlXjruTZ8E7TIh2rcbHYrCfIO7qARqmVY
Q0fOF2zhpBB6ImsVsm/g4W3N/CgzqIIOBPlDAOtdNdkibF9M5u7Wc4xJFw+qxWxaC/ZJ9V7mN0yQ
pcFfh4NlciNVek5OEtU9c3UrwbZPikn2MxRrRT8QRybDIggGp+dNr8qH27EKgcT043uHzGeNgRIO
YGEIlMA7JeWLpCN7ClV437jOp9EZn5bGlDG+D6PM+U+ANUl8EctzS+/5n3lwl1X2gQ8vtNYqJSgE
e5PAIiV22XAyw7B3GVq0UN+b8fPAtR3jS+q61ybLyF894vCdG007y7p20arbKlkiBmX26tIXAiQk
YiU+KE2xGYuLhcOus/c5BUTRJ8sc17Rxx4OTch8UvGmpvmGCD3L4GoDAcTE0IvMYtBSK4ENT3n10
9koGqIDlwRSci5CqrAenU7ZKsEfZOmtjWjE4aezd4wTVXLku1EeG8sCVjJmSA2xNIfsoGMimJeVz
JS9k/aGpB3PyVIcL9vQxAI5aRx3LliUjiylnYC+9kjyqczfj4tKrdxnjpOm/VAxTcbsxt1gNzU/E
vs6fwlE4GN2EnJq3sBo5QaBku09R/ePy3DTkkufji4eAcHLzR/va26mkNsXYCdWUvK8VOTKydTD5
OzKM9tKHbDgqa4HyNTHxYx1tLUAUx3pnaJkXnwrrrrINoPj0JJLKpYZhafvk4utXJcFn6QRC2wTV
KcI+2KLVbyp7q2MnsMXSVMhu5nVFANKRCCq9teGPSmZpgfgOj3/eP/f9AZYJgD22B+bcaE9QJOAE
cuxCWoZOOhOEFFQZxg5IlohGN3mLsSvAy8aOSyvHZd3WTivjFScJrQ805ASk4pEi2VwUzHGhvA3j
B+LKBW6ob43FW+ufx647jDLUbQI3m8mxiV1Ym5jhMgl69qPCUUR1yBQa8SSLYlu6CUO5NQibfCpQ
kwWOa9554hV/mKHlmfXatQQFXrIY8iUMWy0PMe/MKH6ILd2XKoy4nv13wTuX63u5hturoJ/C1C38
aKuO2EoEnU6B6Tki6xPrTVDGV9En606vNoRRZ/ztVDVPfAxyy7gbQ6CnvFSMRUxUTUq9bya9zwdY
c5x6WkrdnsHQnsJAnjSDyCJvMzAjzEgOtPlzPki+NUh289E2+YfpB1t6aTUmD7Nlb0pEacVDjSeY
s17tftR+5+mfQU/y2Fm49ASOhdBD9wmnV1YqVDuNGx7ralYKbKaoW9Gue8lOps1AZ6QlTlcFMw31
UV+HC1v6TOu7qMFNAPGiT2opusP2R+5VkrbwEHELIZCJEawZDztjTXaSpsJgIDiKlZPFXTlIX5JY
NQqu+EtUkRYW4K4+k9c9jmsjf4nEUeeNVQ3UiFtpKouKay+/mmgqW++gD4j34vHoel8ul72qVyCh
kN651UkVKU0fbwdILJmJmmhIaOC0UKCcc9RHnex448XTuMfQLzevtVEtDIb9ONFZDKunQR1uHXRv
+X3wrhU5RblRn0yWILkybrzwXeS5w52O5g/Aoy3AShKI6QtOLqvEDZtr0VZxo32b0c+5afMdwieq
c3Wuk5lZ2OC12qsk3FOT0MOkCJIg/2PKBVzcoLTRIbWEID27VSmfBkB4MetvICGAKpOTVqG73ISc
G0WAmloCToIPFq2M+4EtEcbFD0nyJTtS461GVG0FLOcIp2eVRmyJvejwv0bstl+JWOWSX/m4Vjl2
Ne/Nzs/AiZadApcboojPLsaPOTTcj45cgUqDvVoFm9q7xRmkCo4VmkEnEVczLeHzZbMQ+k2ZsuAq
QeG30jrPcNVyh0UV9V/0GpgHnX1yDS4nN9eR4qBZdN17rz3UeF9mNMUdF5KYxBELnyo8mgSOQL5S
cdVbzNg0YWDT1zi7EH3Og/guho3mPybGIcjS7aDONb11ZHOtSvcOEbxPny0Y9kYZ5aAGKSZd1Jhb
cmpd3GobJMAt0nJtKLA2Em2EGAol8ujNQ9xagMFMyl5is9HftdSowbjQ461NnzwMkANYISUICo2e
FHdk2x7hDuhRhmIetpwp0kmzPjsW3wE+JAXFR79gxIsvCwpWjn6rxcH45gVvgfQjsWkNk9fBPqbF
Sa+/3fIWeKdmeqO4D0XFhgotAhmEEOg+W9up7IM6oubETWlm8xTtsgVDUe53YfDDXqYQTlbs3L7g
jXIGDnadyHgggQHlD3pniWsn9HGXO27oLlpMu1Gjf+Cde4qCbxW/OK56deUq6ZoQM2jR2ON7b60O
36i6t2OdnkMPELoIuxeRdcj1Wa2hcEIIh8qHS3DhlWtwkuycR1BjX2O+NqLOGbx6p3BXTiKXCvtn
NLmNlGhHLlGZoJFBtuF/NfEtia9sEN18Smw8BT16ff2F+ds2LeKXiDrDnrBMLZwA49UbnsPilpbP
fn2OovdByUjUHhexTNGru0t0siPuX/Zu8KEZDLAKFfJ7MowrllwU0soCK8qiVvi7so88gb8Yy4uc
A4c5MlEQAJUZyAdSliOTnIz2wR1tMbJ64AwdAE94HCV+Y70BUos9LvC7nYirbVw5cruG9qnaZ7cj
pGd0BHny5WAdDKoz2QdVEFfHyE/5US89yXIJQ3K5/4ytgxJ81D6PWXMlUA//wUcrf1R+viwaCAgw
QFTDv4x0ZXWBiEvYKH4vuvXekdkryXzUyJMvQucsWEbKKcyR9c0zdHoHToGefVy1FFDn7BX22VJn
mH2qUKKYoNPxiH5E+VW1ZhL5YOocEJapIFSGiUWSBIeHDk6eaZsxix9+8VKZX/iXAryb+ixStnZ3
IM+3cJ/Bgnhi2Yf1PDF2wUTO34U8lfm47pCNYkvVY1Qvd9nYKch13Y9Y3qbRDlscr5DfkjJYvTbG
pq7vo3khOgh/x5Qdhbpezd4CQLTym9XequIERis3H0P6HEdHHZgxBxtnofQC2o+bU2+esuSkaFdD
oJvf8GpgvkAr4EaraVA2Kni9d1ax1ixHxsqY9ItYe/N5R+Qrxu4OxmtOsNYlMB/l4FQIbTx7RYgw
UGZZ3dRTdhohVYyg0PpQp/s45WElx6/E/sT6PUZWV5rnASGZsnKZKCoEik9sDUCrPEP5oM+76kUt
50Xg5NAayWPv3Fe1WbnFATGK2p0ixLTjqWKYmGD/l2cdxHLjW1Hf4hjdAilwgKC/ebJVhsEqsgGO
sprJlZLO4bUQRU2b84wJa0o9rGjy9xLJqOk81Y6gX7MrXxIBYj48CXAIBSJfImJznm+d3TPJDQst
JfMQNuDegvTOAdvv8eniIUGjPdYHJHku1/nkMkDkN67J0us0oqVeG2XN1CxFStGh6fvxA8LfP5g7
PpXoDy37jfESWpa32t14CWUkmLNVjbQhXKkNl9JTFb0Y9b48mfmeF2nIdxX3ebmRFL7C3K8oU7ZR
taELVyXC7RwOaOk1BGedSV9ut9DHg1u+y8MbPR5tUaOSM701+mcUA65+aKO1ifo72lTIdMZzJSMh
eKBs51Lv37vxWahXNdhMFOF0m8fvI4A3TEnfDU8SsS7wgoCdEWgq2jdq08FyEAHk7bkKN5aYUN3c
h8RP0N0tXbwo/j2aDD7OQNWh6jT+APwXSLvGtRu9eu0ti6eF5VaBf9/GLyTHxD4X8bopZ4P+TEZH
XqO42o3NSznJzpZWhnLsl6KaTwqAWzcfgQjg0lcNVEh3myQTd6cRDKQtC9j+cx2bP9G8fjLXopFp
Jomp0G1fecE7FJmkr3vGzGiA1k/OgTOxMD2AN3zA/s4QdxOIAAucaBVaV694toIlSghZrPMBxM5C
QuuTbmTlTOAEphaonjAqVqaCKhIWwVNz06Yx+mIISHuK1gqhVCLC4kAcvXFOOhJmGSXFILKVmQWc
hVMlBi/RzyLKtTY/IAUF69YmW5cxd7xAkEdFN5QOsRO6dUCVOnATJuOxnDq76NUCdgd1o++f5XFF
85Qrs657SnCkML0PbH63NzcrFrq42Nmc0swADhfXZyVdBTomop0HPErapB0zAG9baV/MFkX7IaFV
qe1Hrb6E6cyuthStmf3WZ7+IBkqMOIT0Wz4uYjxoLdqdIEExCUCEw6V7McNb2VKQ0GMeEVQUGrFB
cNhpD9p+y1nOWnMqRWXpTJ9vGfu8uGXpXvWOUnxwscHZ0ReGRl7eRQhENp+ahadUPhTSiQLdD741
d2XHh9Bj2L7xpCv0ktoI56JjPuntQmsR4j6qu1c8G5ic5hz16GRI62rapdFMjPCRgB+1khaF/trS
0Q0LAhPQ6nga7z8L0lnAQiACQtRtmdAx60tKJ+H15aMN/W+5eGafUiUvxGpYw6Qjrci8Q5gdQZBd
8AZQWnTMow3+4eEo6o3VzL2Gzn7td6CT8yesKyCiiaSmg0S1tcqJRKHKw/CbrAv3Vfd4lBYa3TvW
enTn8s4TKxWOCN2yhkbxSSHi9LNUD5k8MJCfEZZXvnWgo5/q6oRVkJxVKC9dvO2tNZaUkiklOqd4
01WLvnxJ4y8bugBNQY+pfenbG+5xdh4zkLjGcNa0K4uMdLhTUQoLX+4dJR+Z2Ha3llUnsG89/EBl
p3cfcJiMTJA2i8QEMyn7oHyfRPuO3hJ1laFcDfs6ZKAxNljjW+ldaDs9uGnZMzdHEqxDfiDujnJv
tw91hHAFf6lZ59KxCo56cS5yNHPUlcse/xS1WjkrKYrMZuY3zwH0E8vYhMiUqlli7s1yk5t7y2b8
b27T5K5HS8ENBkCU8SSQQWttAWhs5CMURYoyLdroXOMjslKU1MTuUWb39kkzPuuQk/tkEUZjoUlE
N6chs1z0EyIyeZT2S4cvkkyKZOXSWGj3tn/Guqn05yGGv7a2IIugQRLATAi6S98tfV4xiqxXfPha
cZAimubuM2OyRe3dP+JkFw9vIv3Ig69geKcSxzeXTQ8vrsdNSeZi0nxjhcq1tSs7oiIniNNJXw7l
Riteu2EuK4+ElUyI5ax6wRqH0igznNDaojCd0HnuehSYJJheDku0vkhaSjZtLd2O8e56pOjN1fGu
i2cXopDgfVkHpDEidffFw8WsZszIS2A7pPcbbC+99E4qBCEGfEd2fq+MbWtcTKSO/iemzIknoEJ0
WZXiYCpLEuddY4N9YMR6Im10/rQ5jOpc6Ve0IuWj9KHHrbT/Y++8luRG0iz9KmN9vahxCIcYm26z
zZAZkVonb2Cp6NDSId9qn2FfbD+wu6eKyRpy+36uysrIZGREAI5fnPMdyQe8hpE6X4J2BXfd4aUA
lyWGWy1vcm8L4wtbGziObVC+9JgCgtMpZ7b9JQowAt1r76Ixn0r33GovBAN8+NaxuuNSJ7Tb4pQp
sJYVxU0ut2KEyLjkB8YVtut9WT/YS3Qj14KpvrQLe/9iYO6TlWud24wtdiNawiCH0Wc6pwHXv9uu
C1SMZbNrSlSr1W7m2stcBJ4rN0R5ejmIw8CLePMhQxwSDM/4NfPxPg22Tv+g5LHwXjtxb49Hr3wZ
dLpWwcBCDm3brh8vHVaGIr4v3a+cB5Ttds9YCUjPdNvRW3vi0nUpLZ5EXx/kOGxC+OAFNTOB8OO9
ZZxZwZLFsDIe1UBFcqrM+1a/5uo2ovInRq3Ob9McCO+DJkhg3EqEHwFJqTYBp8RpSxuQJBdme8Hp
D5+CMU5Y3bf05tOt4e4Rqylnr0mfKBlA6pN2uAGGFwxHh9DK+WkGtlM6286id8dZV7nAavZaUk0s
OxGuJfweJzaNSH9g7t1bz2UCvh/Of4LifxtCLy7WdbuqaYotvpFanjK4W6xdLQgKSBa+Rx4XtN9j
y4Y06RHNfmTJDY5FJAYsgDt9Hs7YjvaVe2qJXZKdhvo4jvdzegUQMAPeViUXqnpz5n0uZkRtr934
1WQzLupVZZ5V9R39x8wkU6Phxwa3TPdOIZ1k/pkdH3N3HWAjtXb5uHXxwtbnAXmSVUh3fUnADM/F
QV5ovP/wKKuzIbvGKKpZQsO4xXEkKH6t5sbHrJVshxLX33pMgYessKKlw9ZgAlGVlzo+RHBEWCay
UjUQM3Bd0ae0uxhfBhlCEbbx897dsDk5iQU03IPXXSibJ9AuVHsXFRj42/GKt+QBCmTC17RPiXyP
cx4h606szf7om8+tuh76l3lCVEmjn3Xbsr7O820JjW6sviYIyj1jp7AWDwyX4Zwlz/QNNMIzZq/o
2JZXfnel1KFEIS9onx3iodaMYO3ioWTCumh9PCBEMO4dh0QZDvP0sebiR2nrHhsfvwshZruk3zDi
mFvnREHKpQOlAsoPotrh+47IIhwmot+g6kGO+lJLyNGHvLkLuBZD/2T5tDR2DPTGDJ0r87zrHgc1
3oLBx1IJL+EOChPh9ZimHhbHO8M9+067Bx6ZC3jZYNWF4J7ajkv0kpF/FO8QN/FlKHFqt0fp7g35
MeOi43JXJyo7AJgrpqOLqBqDS3Fkl98UnKCvSK4Npr0kzlOmwtxHV0/BswkIyiBJYZDXNjHa5cBa
ZKXVVQVo2cT/uofBJn1ioPdOedT2acHKseSCJIQJwQGweAxDgAJYg6T+OeZZB9J9kd0jR0971Oru
17gsKU/pGvaGceY49aqwDpZ/3ph7ycxv2IrikgFNxYOy42Qq7CP6rKa1nxPUHgIxWoifo+Jhfg/0
Ni/3ypZba6ZhvozVdcREmii4MjqmkNwMDmmwBIws/eEUiwPiBpTQa4I3/Zbske2ItQ8rJ2jUnl6q
ugqpQft10h0yD6QbXgbntAaSOdonSt52BLV6FY6BzQI9ZQ4zJLcZq7CBqWjln4ucTv2j7/h7zz59
bKHvC7IzS4yItTjmIccGDxsgWYqFWKFqxgbdOoi+CvM+nC8c8ZSS8uz1eF78aK0Qn5VxtDFVBwj1
totvzc7jyUnDknx0NXxKVV5kXX8RMaJoCn/HJTGnpAvAC/ZqQhzPbSKo668eYMbpfrIvG3VTohUL
D0n9wGUt/BfVHeTSwsPPpStWr5pmV7mccF1F5Y1n2uCxFT6q9kpYN6N8sq3rTivWYTNkzGRttByW
8yUYV0L3iviLYgYXGse55m7XCuymfT7ET7o+TxAQ69vUxCbwVXs3mqA6n63L8DK6HwxOvj3oWMOD
CedJE24il1gyMn9Eeaea86x9r4MXjogJDb0ZKniGDkvYe+ZH9swLFtsKCIF9R8IC+czx9FElr4Z5
ljQQnSraHQ9YiOShz1joMqZTr/C/mR8UGlBw1p71NQn3BamMsJ1PgBKTkwGhapM6lyYaSaj++1F+
lH34krfBtWe7t+V0KtzoIi2dXaUPgwWoN+M5IlSLwYdqJg7y/j53Bp5pFV/jWx6a8CarHggzYpjX
yQ1xVTZWkJ+ZkSI3yxooGt1lLQtOhVVZWdbGSppKkI5Su2SCZ0PaX/lGj4d4MoPy0PS9e+zoM1Ax
sGNG4X4lau7rMLO5HB2iuAsWM5K5ur1CgMp0iwbfq+sPQnG6AxQwHmIacSeUeYesXZDhpFnceXHP
Gj+e1mNiOzy7Su+qr/V2dKcLp2JKWly21k5E9wYLuqJY0NsrP8g2ko7ei929yFhNyK9Z9hb5awej
UJ5gLAQDndGxxCzaxO0QdIyeNJ7djEEZfKm12xJuYiziIqysr6N3nDgrzSY42p0v6I9glkEPNTq5
IZKhY0imTIaN7KBZDMsJgS+hNRnv0vcfQwA6Mgnwgr3FRrvnKt3ks7ELeLNgFGi+UXSV29KWrzqm
fFIXHtJ839Z7HT6waCtW/wsOJR52D4GsKcmbhC0sN/313L4Exj74lXT8R8UhWkpbuKYD9cyx/U9S
u7zv59oTNaZFN+WfT0z/qlVZi2GgSM7iZiYKUpnlvqwM+xfAqB9Ffo6NABgpkhDote1PUpx6aJpI
TgVf0lAh7kt04m8TpEaPtSJvxSqj5qZq4Rn9XAizvJ/vBUC8KiNXJDCehfrgkwqmQ3QOq7CCaS4k
6x1wDkhB2oxQE8OOF+oLJcXPX9ESP2qbeE3XRpLjBqSMyk9CH85/BPboYtc+Cd+FOx8q0nFFBLDB
84+M7KAhyH0ah286i/ZuMj246jrI+mflUhRJw7ywRb12lL0Nxx6djXq3LQlcFNJ3wc0xdPq6l/5N
Ffc4mbm5HWding5G1m48eLH1a8sOKG3L85EMa9VlZJZ6uJqcTYtTIVDVpjAWWnS+KqR+iyOe66rb
RYRC+R4JXcXMWdWD/WC9ZtCumcCCjdy4W0TkzcB/m2Ek05jSQy0l0o0uWWT1T7rjYZ6H7muRUvtg
qZrdeA9A3gVaSbjtPMZvEb0cnwTu8oiGNNu3o/NgxwhHXOJEsyvYyztrXoji3lVR6ctcX3BaNiqE
RZOcYjzYt/1w2rFtLB2HKIcp3XrAFeYEFlpq8azsLnprvIVL/di2UD7nANvmRIAHPameu6PnJhvR
pu9+jaCp7yk6smDe1SK7yLEw1sTUp7LEZo5FWFJQQzhsm4/QytYZJ40FLq5nuR4GVwmMaIu0L09A
6mkfJKofS2QgEbdp/RDV3ms40yRm6dqli5pYkObhvjKNL46Z7Mmxu4tQSIUpG50BTfgQnDXNU9i9
eizIEIXvhDovDYQ5EBXBZsyIQ0KMYi7BtcSdbUFa3XZ0bFhqoq9Z7h6xgazMzNsN0ZvwKf+CPRF1
ZzFu6oqcMKN8nJP0Lc4aljX70qiPg/kWooMKW7G3ivjaoEKvvH7TBKea77prPyaSt4fF5Mh8uwFt
ZI77GZFka1ss5l1kwk85WHW76Fayulf6cUg96n2GFC74SkY8Qec9dx6ykAoMdsbyprCqJ/Q5x5qL
LEB7m+ZwKI2nn99zv7rjlj//g9YNX8es2pyzpcARiaZMuFQbBQu+n7+MuUglP58mlmmiC7dRpP9g
Zegx1tsV3p+1Z8quwUjjt+ukmWii7Tiu8USxpjfwd5AgYDiHyV0mejpS0RMpr4paRzPl+fmv9KO5
wrFZNEm5CAolvo/v33mXjBoLJlpanusq2WZdkj07EtN2n2FW7pVHhVBAyDgmidNcRstl//NfwPqz
zx4rEhhBjlcbkf73v0Ghcqvp8t5D3OHT2PcjA6HISZqzaQiHOxMYzJ7+PjhPi8XAYC3k3tTqtp1r
GiwYrWHl5N6IxCwYtm1q1ufl5CYv/qT4CqcwuXQm0XHt6XQCTjxJXHpT1bcnsnf8QwVKcfPzt/Nn
70ZanucK0Ao4wD4ZmWajnC0ksWD15NhuyrnHXKjYov/8Vf5El+rY0vYFwhXHEr776UPz/Cqxggl4
ogtXCVG0Z9+PNPr7IC7Bb+S2D3VdZ5taO/CBAqR4Y9J0V7XdyOuf/yZ/9nyELeFIH9oaXoBP7zfR
fdtxuXikRiX59VBnHYmyOd42V4RY+MvuV0/H5eH3+Rb64wt+ulVH3Il+kM7eOuWE4muXcpc55ANm
4CvORag503J6XVGzU/DQzKI3EfQOOTTUbtFtFmRhMicAoFRVPoClqmWu3xiEobRL4mEr9DqJTb0I
7sozQLPGQ+3M5i/exZ99aj7qWttZ1LyW88lg1YddDfqWYmVqBhYbAmO6hA+HvTvI9mViu794vT+p
2mzf97liTM92nM/2OiOdXalzKookk9M2M9m8xTpMN46dTDu7YO6WxaJcS7tJ9v/q9eEC8qRkpIpy
uR0+VW09OJPAdDwfEl3q7sKR9nHQ5msibHkaR/3bz19tuey/vziWV3NRq5u2kByk358lERDuuK54
NZTFAYmH80zcRy5WGZ/Jr87yH+90sIqOQ0UaWB5myOVC/cMzg2a19+Oq89dNFfoMMhP8plBL2Ist
SHo9m5qRBlGjtZzETVpAKe+1y1fswFjAHZNugwkDdeU56cO//CFYnD7LE8YVHBGfzgbQMjzHR36x
voXJ1NtBC32jqHbIJ+UvrDc/Xse+zSfAhQW1FAPOp+pYECijWqZsayciP7aSdszOqlqcIg1zztq1
f6XH/+EFcSNalkNQjsPjU/ifvAh9T3jSYAPia41sQLIa1fLcqhJxNUxR+mw3oeMzmKfjZQdrKPTA
9oj5foqtQ5ylPQ85wVQ5Cwb/mYxvxlCmzGpcg5g4f+HMcn645bxvD7Tl/vZIRpKfbvGiL4GxDbG9
kaVW1yID8KTisj2FGZFA12Zs1ycltdKIhCcMmM7bTgOzuMw6a9cVnZespsjoIU1WJKuntrMPRr98
muNOHktLJw+eFRWPMs7cj6IsM6g3joADNw3gQ1aaG/Gm4hm4Eo4Yj6M96BsjZ11ZdgWi3LLTaHGM
jn1s5kFY7VKnP1ZVNx/9sq7uo6jszrNO47CsZHOlQT5/UObP4dpyPcawflGzh7NzsfcNDdGaDqm6
brsqQEGRFe/h1OS/MHv80PoB80Sh6GJCAbfH5fb9rWYXgd07CWyhNgzzGzoc6yZU03Qj3QoNZuOn
58ZoGO8/v42+XbzfHSbfEKJ8d77wFqvJp1cNpKhjzYm60XkUXhA/ZLyVBRziTc7th+SKdF6LmhhZ
NELcpLTCN1tJ8+Lnv8WPF7zE8+Fgw+WzxYn76ZQxcqkRpHIZWW5onOP4tZiWGTc0pdHlVJfmv3pD
w7hd2mux1GK0hZ9erqpqjxnZbG4cXe7qMIsPgxuPG1py4qFNY/PzN2f/yRdrCdOHQiy5sW330/mR
LahsGliLNcbYf6l1s9AyTK95kj467H5oXaxi5RgOUD4NhtreqAfUZtPcd4yeC+u0SILmTQYFdxhU
EagWbo+srqireKXQrm1xUgc3jTvlBgrLSF9ONpympskh4/TscV2ei0gwQ7FNzTx+nRuyR6NkyNhv
4/wAsEMuKDmnG0v5/AseFhASXcvcBgI49/fjoIMHVGo6Xf38c7GWj/nTpWe5nKsOpbnAiPPpmGsJ
ZgbfotxNPOd4rnQNDoRbbrLfB/LGr80hQKtXT1g1mlyybEV7xkiwRRMatBObxVIOIUwlNRJ4jUEc
sV5Wvzr9sgoqk3IZaxtkPdKk6eygSjO/Niu7IgVSR45FcgpO7uPP39H3l7Hv4BZ1HClxxLqOY+PX
+v4ONkTdKb+hTFSSjbEx19t8KvUubUIGiUY8/uLh/P2z+ceX+1QkVlEzdmQFEMBu5N6NmQvkW3kY
P//8Tf3Zq8iA56lL/ev48lPtCyw/8GoD/bdR+mj94NWA89DeL26ST6Tuv78ZD0Mx1kYKjh98X2Pm
+32fAnKu/KzfG178yrcP7icHQjKUYb3PK+5OXv2C4S2djcRDWCsj3zWx5+GxgD+ccTH9S4Xdt99K
OgsgAIg7hIvPLmdTmWQn1D3qKsKC790ME8lJUqLKyjyiFZH0B94vngLfP1H/8YpSwmsQANId/9PH
PXpDGzaV5BV59MFoSb7QDQ4ED1N6xLYfbjKvk2sNKPwXF68pl6P+9/vR59v1Fk49vAxiE1x6u+8v
30R7g8mDwt2MfROzxSC4TNStf1HZstjgX9KrOgniTTmlxNpNGTk+gWis05bZEjge5iEvaTQSg1VV
UDrnCEGemfo2mwySAu7nqq0eJtcd30OpxVnn2cbWGwckNBVPpQugYOjoGjw40HKYrujA1Zd68uyj
qXuLbTLjKF8wEIqQE22JmhouQGN3z2zoAny2ZXvwFesrJ03MfW0gVMpTK2WZxBCIRE5z65sy2VqE
cFRIL+CXkkqHwKmnQUo8zQp41glaz9qhqMMJQ8MCFS2DHEqUQPBYNjPBM26hHnzDqh6YZSb3UILq
nSyGmX+maar2IjYRRBu1aZza+dgdZ7Npxn0Q+EvsimxGwVEe+gj0p9Aj+GSarty61nsMaEm0Tzi8
QXOJoNj1RTU+pcpu9yphE5VhMwB+Z4XOcSyaxN9lgpilOPY4CU0PEMUuHcHhJk4R2kQaCSM8daZZ
nWdhhESPSXUKnDiRT834ZkdWc4oAPibuwmpYqyLXbiy2D0Ph5SjrrMZahYlVPpC2Ds1HeBbJpbWJ
iii3Ft9zOQJuG7tcsmoMpxotc0nYbtkHghlYnm0GP0TygC+jZ20vRtKelA0jhjW6mgnpTOr0WCc2
dVsWT1sNkJtY03TYAxXtTmsr8m+aDMh1qUCTSX+Uh9afYMnqgMjeTC2CQB57TGAxPcIDyt+rrBNf
QishxcXwCN3JymSAFxjJnTcS/LuKbJNhZbrkU1Sz7i6J8STnYVDgN6eiQRxKOimL89Fw8UnW4b3K
MjYaA7WHZtFklhpgg+M/WsSreKtkjsx6Z7RB+JgnsXUbj6X3i6Pm07Tj2+3n0moBiAkCwCTBp+M8
7qa+QEOI8RuBdQ9iypv4sIxEVsj9B810LMSw4k7S+jo4ofNQuY7HKmkkZ6T0yNP8+bG/3OyfDgPX
dwPoBx5WHNP6VLTkKaactIHglyrIr32S99WJhMfiwMia5gMHeH3ZgCy5HIYOPUebhYgvf/4rfAM7
fP87+MKRriVNmnnfFp8a3SExZKxqI9gUoY/XITgYMYcusdzICnOokOJ6TsddOnWohj2CxYlNhxkc
emRAfaMGlJsgRouWAWdEoFYl8GUJJiGQAwkaZG/XPVYYyUnO5Wgh+YQdcl+SsJkT7T6vPJgJVKWn
397Tv7+N/6E+yqu///bt3/6T/38rq6mJVaQ//e/fzuO3pmzLr/o/lx/7r7/2/Q/97bL6KG518/Gh
z1+qz3/zux/k3//H669f9Mt3/4NZM9bTdffRTDcfbZfpby/Cb7r8zf/fP/y3j2//yt1Uffz1Ly/v
ecxzp9VN/Kb/8o8/On3/618CsXjU+Yr+/Y+v8Y+/cPGS87P/e+5epj/9mY+XVv/1L4bn/+ZYtgxM
Fyysy13A02/4+PsfBb95C/aCdZHNtSCX26MoGx3xY9ZvUnLjCAJmuFSAkVOYtfR3y5/Zv8Gn4m7y
F+4RYyE2av/8/b77tn7/9v6t6PKrMsZU/te/sAH87r5wmWXR5QKa/zu/1vy8oGsTo6ZJ6f11Yn3N
hwAtou8BiK3QcgFwKlahhvHXBqxbioiwnDRg2ssjF3KgF5zmJZw2r2MBperrrOruk1k8EuvKykSi
j4EGkBxJow22NYNkLtwJyKXWPGY8/ag0cRxW2kVYPtLilj30Y8SA5YTcHbza4bTs6hr3NjYc/5xZ
IdD8dkIHZqHz6jBtWF0QnHpBmq+JMVdbmRbTNTGI102HJVjWGK66BvH5ELVqUxlIpFvZ7mojO2tS
WezS2B13jaUanJQY4qLBxLlgMdDT5E7V3fjs1o29870GCVEwPs9zhTCiw7VXWhMxN5Jc6A7Z19En
gn2XgidZN4LOcqjr5UTL3ZNKzs9+x+O4zmFaKD8s0NW2nDlGy8RpkihXghCyyuCFT0MuPwRhk4yG
WwLnljhHAGwFYOOdYeN67QB13svYgFIR9/cEnAVvgxEysg26ih6sJXE3A6MROIpVc+d+pJlvH/om
fIwkjmG3XpQ9XXM9U23BAUbUxakhdpWAzdb3+fs4BDECCj8j1FwfWeIe+haTi1eRbcg+7z519XBZ
26BABjhvgDpMd92yNL42EkReTZZ9JAlwT5XUyE9HRaymxAjftk5EP2p455M/X+cF8ae1ckwIICkP
z0Y9qkiNTPzmj9zN1IOlnB44QjSuupmQV4BS2aHRubwHtwsaRbUY4M2pfooGvrMZdUdtYjHvHe8p
dqvprRwctUkFzpDW6empfPaERamwmgswn/gMS5T3BQTVjCuyBs+1pobxt2YLw6AawmZr1ggT7L6e
1lUyCWxEWKEZ8l0LepIL/INIq7ozLwCcKa0v2jf1CaVvuKrRVWTCqt7rpgTzUlTPY5qqR+w/ZEuE
DqSP1EVMGjkjkH1oSZ2bguhsfYD0abgPpqB8KxNYCZgu+tu6bN3LrA5wKfjW106a4TYOsUSFzCFX
0yiRoqSaKAs3dTZ9m6mdUaCOEnPyRLdIDmiaXkZNve+RuvdZnR6CElseq8AtwZXOflZVSR8Jwx4E
ihGwloUc391GZT89+rlno8hPz0jS4pNiOYiAaJxQkJCp0fdNy8gN45LjEdNhQDK3o+IJ7NqtPxX3
0BJvoxF/UF7iIHW6IN/5DeaeYhi4ouou2KV+e0NjMax67b/Q79uHyBavUPkP6WwAfIkhdjXpYp2g
7ELMZbGEbJBCNcpFHsjpnTfOdRdR+VmxN27C0FesV9NhleMxqeupuTOLIMJqio0g9uSZWSGM1z25
o41ikVzCfI/T/FF2ROzBE+B7UijpW1qQ+ylOECC7ePnNHD/3JKW3MSx1mmfg1on7qda5gbPal8sD
1DQQx/LappgvXOICifEQqIhsF/c9SWbgh0kRLwrb3qZj8W62gOAZwO68ZiazWdr6rJuQrI42bzLX
gJ3xorRNC/C/pKngFWB8OeLRKokm8D3I513o3jHhl5cdeGidUOpHgXjSCdnqjFHI0/aXmUA8OWs7
RUOQBe6TrRN0tPpDKdUf/Ch90gGxLp5NZljbzPe9UX8Ze/OjtuKvYkB4rlKv3MYwieA9IuROiNre
kKkZHPs5fM08omD7KFEX3aiuqKTPWrMO9ug/b+asPM0GYVyQdFk+kDGX7TospaiSzf0YF9Ua816F
1dnvqPjRPgxlYcPDcREIR2G/6rJyZuAT1ePW7ETLTMODrJhW/VYnVnUoJ/wmVlAgwMca3ofBrR4J
RQg99xlFD0rC8WwIK4I5u/kkdGZMHsuLjQuFZ/CCMxP3iBxjbLf2gKymeSIdeUd4Dx59VV+VjS1O
kqrZ2ym0k8SGK9RP/XnHkcZp3LyPXnQ5OC2q6NrEdQVq3Z5RZDZW9+KO3MJOdMyaR4GFxBXGZdhM
X4YJP0JAIrQzx/CebOzpom7ys5H96NG1e3CqyXTUvY1li1V6p8n/rYhewjRQbN3IwLjig4uVOSpJ
DxARVx9uK1nhtElz612HFPtNi+UmL8Vp3Ut5oHQGsUAYeRVinUz7Gd8+OYXcFvh5DhDT3gZneBD1
hFIzmBCczQ3iD90ESNSdQxuYsPZZA8B4Qh6ucWSfiMke19LM5Cqfo3qDGLk+18xeRs+cABq1IK3q
+tii99jqKrxpgvahnhBSxTmqfznaLw2xpRh5Kji309wcA1qxE+bC5MjOoIcc0bVbz1TWF9VjF55n
5zosQTBEMMBotVtNXmb/bvTqOhnyZtXL7DwMsCWC8W0xkIOYr4cAbKI3OM9VsNi1TePBdsa7WCyp
nWkAtRnMY+8Wfoy3LLhkNPDeo3VSLhpdO59eUovN8+DjqUk6Y7/I9AK/vq0cclzd6i6fupsYgmRY
xk+Oqh8L4b8DiDVOFIN0TBWpWAfGxHtLxJuNyuYkF/WNGhtnHQQVmjFmfKiL5JaRK8wQ3h6iHaLZ
nHlx8JnQc+cIuYCZcUFGnEzIyOpblZH6ECgPv0pMRnPEg36Kn/oAxnWbokzzIiPc5KOLfoZV/h4l
P8drZEJS9AcH/z720oLvAN1jdRX745lT28Bdu+669YdbvKSoDVM8Jmqix5jK5qFroxfTd9AOdtXb
rBjf6bJ+8tz+MHuGCwuRkURmB9fBhMR+uRWDfD8TxoyL2957WXulu+lGBWKAb5mSpmrAQZfysvTz
ndLx0azSbVynD7k3PzqNH27TrLkEQf7kJCP+hXm8a9rykGTlZS2ICui0/EhZ5YPNXBT7kMhghmii
lLrnSEi90TCKTjrffIklrjVV9ZeB1d+YLXZBmSNwDacWwKfr7OWEP92vnOc2QcGSpv1bi8AfA4sH
vbetXlvORDAbRCiZUwmOJHJRHI8+OvLWKdeqFm+hp28bUX6wb0vAI0giOYC0KLGZtJOfJHVYQ/J2
oATY1qOTVE9CxdH6f9ooeCe0UaYgqzCwmc39933U6uX//p+X5o+N1O8/9XsnxSYamigjPXvZdXzX
SaHdAFPHWNOVzFu/66TQJ8HDou9fujDWFb93UtZv7C6IzobpajEipJv6VzopGqcfOikzcFnc+vxb
liU/iyrmObW7ycEHMwxpsQu9FvSMLBA6UyCVlv1Q5PE29zAn6PqxMdQlNLZsVdc82PBW4D9caq1q
qbqUE/YMcqjEEGoyJa3AcFn+9BjmFIkqpHKz0uyljMcrsdR0YqnuBGVe5AuAgqRWHwZKQG01JLGm
l92AJVcocIEBQMGkiSb09fyYtZSRyVJQxj0q52ApMmvNY6azuHkVFehIXOu6WorS0bT6Wyd24qtK
tNWbHo19vBSx/VLOcrTRF4Kk2DVzFO5CRFn7hmXnTkFGx3CLf9j10oS5xtzt7CRDldnWt71iiRPV
xBM1o/3VKvNhXZoZ7seqJ2Y8L/t15ISYeGVeYwSisJ+U9Rymuj8pIZxdz94y8ZtxMqghh7Fecho4
ZGDipG+ngwUKCTRAbLLshMAyQuw1yghNVBe90O7M26aAKhjFjn9GMijRY3bbQR6fShyrsA09bXCA
qLY4G/rlYV5RnHCiSZB4pYkFJa+xX9I9UhQQQFPxqM+ASKzcMhZ3eY/aa3J94zRHewOpUD9ZKjqf
CgpN0erhEHvVlzYVyKAC5OSJQSeE1WSA0nvoBM9xq/XITZYYeArVvxaa05s5Aq0yk1mHtDYzIo6K
3uBZBdZaVHzRmTw2lr8fWmSFY34luo58Fu89tSNcuyMYuKy8jzJSxUtGz6dCF/2bNDkUjTrVBz6f
YefVw63ZL5ILl4Bf2VvWXRmZePEMCGm6wkjDaHnx90TpfV4mX0fRTxe0Uu9MEanmXRPGdG1CP2BX
fqjzGu+Bax97wjeoH2WNEUUVDEZNufec/JYsquB0zNt4Z5UeSzz4eBzXwmb0ML9PFhrUQID0n2pV
HsWAuKWcYAjntsO12ehy3RRIVV0MjmLKAPgTbRwZACzUvpvGN3PEpRuWklV7fDEFxs71yD0P8dF1
/kOCCpOH9h3D8tcprh4dK73NoFCI0bIIOIgvy2S8qVRy21YKpBwV+spu8fb1hdPzZADoRKY47Mj8
JtfufOWRh0wKKC7lYfQblLXyPp9MXHRiDq6yLgcS5SYhMUi9hf29gyt8muuepLjpMmuQjVux/6Kn
hPRreoQ7Jcw3W4v1OGs4PeqxdqnGpIC15lB7n7gAjBngzVe5iYg9sqL7uejxvhNqngbcXfHsbsOs
httUYe7yoZYYcjiKeLzthHHQfkH4UTjhR0eZUGTkloEQ2A0Ct6lVqQ/tAy8jFU+euEYUPNS1TE9T
I30tpXlIaSyShKUuha6znpauo1z6D3RW7pZkVvAEeSUvo6S/LfoRLvrSwaBheHSWnkYt3Q36iDNT
x68ePY8/QAtg2PIOSCZZsTnSZ+7SIi1qlZ0cjIuE7qmLpmgr7NABhdVD+CN4GW7Lkpima1CuvXmR
LK1YH0T3hBCTkLK0aeHSsOFcpNBPYc1Hyt+Ipa0zlwZvXFo9gO7pfQQsBKoDjaC7tIQJvWFFj2gH
ZYjVdjEJhoZxHdFJxktLKZbmslrazNCrIPnTeBJ4QzmxNKNdBrMhoz+NmgA3Tupc1Evriu6OpcTS
ztZLY8smJOFXJDCkcaIviu5XdOrcUkiP2WW/hEtzzHjopl7aZTBUGU0jLfT/1Bh/rzEY1VpOwET/
vy8xdkxqX9o/lhj/9UP/rDCC30QAHZnFPWth9CO/Vxi++E26tk0l47uOJb8VH/+c1YpvVQQVBsNi
E3GTWKSyvw9rBT9A0S8kwhMUZ/9SicHf/uMOg1ntsrcF6kmJ4QQsMz4JDOyOlJJJQWBrovYRN4rL
lG0CCoEVNQYhUZW3SlrnLefXlEH2II99XnZejjpU+Xzjz/mNPXf7EE4krNIVssUTuydnpO6jOwVH
2MN2ziF7WimoYFKZ0DQS0HChdYzpEMM6Oad/M5KoWCWkzCBFRFxBeCrkTTKo0V+XT5WFOmMkGqTo
ztqk3eNaguQ4y7MsUARNTA+Rshooo8XOEOaVrXLsitO69NSZxuaYNsG1w3IqGAfYixAr4+DKDMCm
4HBAwnwWKlhKORV5bD9UyXsJcXEwjHVSE0rSzLtl7jVIlyx5ktitUJznJoPeehkwk9HnFfkv5Ar2
sjL6fZ3z/9g7s93GsaxLPxEBzsOtSGqWLMu2ZPuG8Mh5nvn0/THyR6fTkR1Gdd/0RRVQqERFVVAk
D8+w91rf+v11KPz5Fy0h0AlT0Ad0dAiSnbLVcHywbLUaUNEQYyKUgDqYT9x6xAqevbF2LcPQP8ch
gB1LvZuMcVXT7kuleKNiAjCj8RR5gYbuEekzCB4TjmBDLb0RBQKQxa3WKsuBSEfKj/iWiJ74sWP3
r3dER/yXPEBDk/vPO1KDDPEbQWvYFRESyfgKgvR9rOXd1Ga6o0Erlv05KFjczexpyQoQ3KtOiBvT
w8SZcLpXGzuk2WogctEgkqgQ1PvuLDQknQCXC7v7pr3mirfsdQB8nUwnECdI8xZZO91yoh6DgSU6
eQBtah/jqSq7ZUHeSlXuTPUACx9lzHM1ppR1y53A+JXxhChh7OrAEYuLN6xz2YfzUG+6Il5pYbzs
Wmsp9sZnNGzlSX7wfWLa6A0IOmGCocf8a4xYtEUz/cC39hZL7I4Hs73vtODNz0toExC48qeg8jct
/uwKSkZFiAK9X0DY7U1M1U8q1H3VE0zbAmk0WHoTsMkZVTe19lbT4O0n4uSMAP8ujkGxH7Y+by+t
BnbB/b4MEfTEkf7O6YYaEtbGob+2RD/2sOftgnS4zM8P+jDki8BkIxx6p7CRb/GvfAj46odIWH2Z
Ff+nQfS1IfRL2vvboP4yBL6JJswwVIW8RZgwjWa+0WUhcxWxx/pvgVzqBKtc9QIGt3CsFlIjf2Rh
9qybGH4yIRrsIVPu65x0u772i40sGGf2SiN5D2Th/fl3/urX/vY72ZBgAWLa/Y3Xr6IoHuIJbZI6
eI8Ze4AFEw6xZ+0GNa9rJdXSoJOikBBVz2iwOliPRCPEAI6ozR/wYi3EWliJwHSaobiru+oyaN1/
psub52tLRf83Lx2IqfW59/ZlgqCWV2OPQQPU5OZZNouzig950ZsBPEVt0H58JPPf9+2ZoLWE7z83
FBE4f7vefy1o/X8taP+1oP2/WNC++6B+feJfP7m5KPTlEx972m/arBJj9ilsSxDI3ixNadHWAMPM
SdCASnSbbGDNkUfKlmMAFnOUDYqp9cG3pJexBGBQm5BMO+OZAC8SUD3v3E+NdEg78ewl5rME6JYd
REQHxGpv/jyP/lPi+WsPY9FMVRCB6xgivmvkpLgLxMZgikpzKsl0NYiNa85x4gt223baDwqYX/aK
7zMU6VkSJg+Jrewv/f2Xx5UYypBQj0VtgIqKGFPNpxcQGofE5KBl5ikYydqEYViSh4EZtc6xa+o6
fRlyOxWxHUDvFM3lP30Es9LCUEUOZcbvNptpKPrIs3gEmVEB7w4AHhOHtzIL/1jkhvnDLK38/sS5
nGpyTqAcp+q/3IZfHsEYh7k2IUcicUDZJ12eLRHsKKswV651xzlf7ugre6VugcZA+6dIJzMzVLtO
g6OJZwURsLibkBV60I4ETzwORJD2QXQXQppfBPOykhWTuW4TSF1WT1xnQK8xgAFUB92qyaPA1aBZ
hnDrxDxJAOXUtavV1bBpiNa1k6omT721yp/evPzb2vTP2/62Wc79vtSMhvVarpqV7oU3rYqwZMqh
PrKzgPYn10QwKSzjUn3LCehDb5I7E6nTn1/270coVcRYJ4qz6001v3u4+lHOvFgN8Ro11JlwKgtO
AHcuqGHHIGRjvPnaT/aX33bV2DT5wrBCEMOh6N8lsLGB1BJyPeY3RaAIOJNPCjF/mwRjZRg5FubO
5nWfdYNSJXizn8yN8u+F6X9ef341X0bc31LkctBu9LZ6TmpsrP+UJNNTOzMV4PgywU1S3KX0+VWa
DOEcSWKovfwtT0bxuy4TNtQ5+XOYP/t04TXhszZ5j75Q3P75vcm/vbhfDxGlEvs9vhtp/vMvNwHs
XQyGqqWVbEq7JhoORJ3Jc2xn6yaWBuFURSEipicvMko7LAJ/NY7km1HuavmmA/zdgx4trUY3l11q
QX/QD1ZLsX0wyZVPaohOlRHrC4Hy4C4W0QcMUXTWA6JMs7TwHSMF2/TnW/rX16KyYWNQIF7+vlsT
2nYQS4XTfJIbOyynwAaF6l0ph/s/X2dWi/1zW6jh4ptdp8xwuL2+n+p0QemVDjWZU83JO/hg4g3A
KIIyhrhKXX6CdGiqAIbWJApKRO9X9w5VFFFA9imgd96GYOd9X6oHK1U+OU/rm8zy4ztl8PwChaIY
nmVdeAzE/mTUEiUEOM9U/NFUK51XrD1T7H84pPz+5AAtyDqqbnQBKtbsf46FcPYrRDiLnchPn5RE
vaf8vpLj9IcxR1LdP58ctSAR4Tq+b0o37OC/u5z/Dho0pGxjGdBuOvUFYbTbKcZNn91ReZEiAJrm
BgLaFO5i/REmWpgcR5ItCDpZZIrb9R9J+VTG1wBJp3pnAlOPRUrW4BlNhCAdDmfYIr58U5LO0zUH
U7uTVDI4426LMJcGjdNEj0Mt09hALV2WdhdlrtacrAbcCXolrNfsH1gg6o1c5JhIPoXpWbh48mBL
0C+rIbYR9wQ5aU7lQyXFW4gsQILb2x4VMyxpN4UmYb5OKEq1i4an3CxskOYxNLbMwFGuRGCBIhcf
+qL0KED0W54j6BlzMUx7A6Qs0czlYPeFzEeyoBZjvGb+yh9zet4w4fjd1l4M77yosg38jJq3i7h3
uLd8YZkN6qAeJjvs0CGEKyStbjtimaeM7cGglKZXIqsipSJiAyDYKUufUwzKxiGbCaSdukuk15ZY
SyMfnNIQFhSC22FT9Z9tsPF7KM5vNJFr/6hBihaaEROrmzbLFrih0a7IdFdJ6O3vxUtKdVZ3SZGA
8+Kk2ZOQ7RphPxJg0k9XBaK/julYuy2f++yqo4XIym1EfUq5CHG3UUTqHenbqH/22krWtvpwEYqj
B7MyOiqPnnIzyI4QLnGwo4Dcpcq2pw6gl4QOun7+2bVboXGFbJP3D0qQUuvf4YjSgqNeXDSKQWRQ
taQGVBEHVlozVE1mIR7gIdUuYa1L1woMsU9Yx2hdonpfag75zGD+oRpGoaOCdzXhKo8OGOdGvdHS
nQJOuzkk6ZJKHzkFkFASFVPaviHQpqlgUy6z5DY3NlZsQO6CcBfDTl/RFeuhVhZbqI9avW/7rdjd
iQqMOlRZInpponZJYCg3wXQcy8/CwsKi0dA5+uGyDp+z8S1NAOPxrYw3k3hLicmMz8pwK+ZnJGs0
QmsD5y3JEOOd3mwQYgNgtRZtdo2yTRo7ybTJBGe2ZUAJ1omcgYYcRk9Qf2r4HiDHvNaFfDXq55bB
rb0byRrWuO89FAS6mPB+2lMgfUIhNpdNsteLVTMdeywJ1UasnNrft/4qre+CFC5tzIeBBYmQI+Sj
OTH0HZWZyVyJygq8XtVdYdlW6aazrmnLmuEE4daQ1n5678fr6hB7Ny3ZnwRORMe+2fkVedD8+gga
/oaU8vBQhQ2xEYvIWDIYScRNO9dUj2EPRZA4ICiAF3M6h2i2leAkem7zC7/hMmLDicTOmQ+L4Z3o
YsIpCmVrXlMPdspFG5aCYktMSttgPGTwVLyLTxDTI38xQ02GjmS8mdb9IHyY/d7aEv3j1xtPe+mr
+5n1arwV/j6r3EmBsQibLloV1W4M9x6V1nzVqbeKhjLVlkzEqCBUcnwk2wLIxFAt0fmG7aqlRdg8
YyGR1cYpaFCFJHtresLQW/kVNGmccJBjVbb2wWLECJCYtzm/olHmzBd5fBDSw0QE2+jUxszuRn3p
P6V+sxobLHGLsQaa5YhaTzYGvFionSM2XF078PSL6exJ70x6+FEWoFIL7aNtzgorQn2U8ceV0P/D
YdWKiH2De7XYCnTmx3zT1OBJXA3KjPo8GKT/rOlktdUqRrh1yDkKJOkmoK1cIw7DjuyLYHXXBIea
2ktsPVljhAanJNfdjcmNl4Z9OsW2zAdTQYOXHjAfneQemAMAupEBW2VoU0sTGKfuSO209wkvHfuT
eBsqW1bcrRSecZuznMpuIFFbI3FcjrY+POvMOgfDTTb/U/oxEAoRKLcZKhW1hK4uLyx69O3NkJy6
YdbzuRn97opHSNuL+ZfcIfjElKlOMnIrenf7Bl2znyOdAdWV0/D2rc+BimpP5kcEr8/CCy90MN2D
+L4ehV3Ye0s1XU3+qnuXgLdOinRbWsNaQtjwUT1Br4UZCPErWJvBmuA4kP2PokRJtQscMWs3OdAl
T7kTt1F7Uyhk//DfjcJJNKDclv4STvbIBFZYe3TKsME9uIGdW9Z4qMF5TRwHZl64sJbrfTgi/Rrs
iulRCagszzFjGHUWqb9ti/3k6Q5tyv5mTFfzwcoiJdC4V9NXtd9m1WpoXpFAyN0tRylfeTI1gSCo
tR6kW9S6jbSVmDdRZ+vJvZy7RrcOACnrsh0ziSXFniqwkCxFdLDhtKri++xkBk9wWnG12yWAKcyu
C1kO7bA+6+K6Epce0HI1usSERIYcweT+QhK4bWaO0kMdxKPUmvsRgA/+LG1vjreldBPBpBZYSm+U
gbhKPgY7T1d5NUtF1rK8bZNNmKknr8qemEzZuFYsUE3ghvNiLJ00oFP5eE3u9Okmo5uIuNYg/13I
gYGTXG36TCjlyTiw9HqcP0aAnSGZeNH8aS2q/jYIaL/DLM8UWwbcr9+kk1ugfiWRjO8uP48tUclM
XFsLxZZJfBTCBxqh0+jCE520UzZ6diyh4tt4EMjFzdgfkKmOCsBEdMNcI+CzAOcn3JEFkRRrc96I
uuO0ywSUy2QHma4c3nvZmyC/UyKZGWuW8hBlLPMJ0WaZAWn1hAFKqlZautSPgn6Uy7tY6hy9/zD5
fMGPBsk9mGA1duTV0DptCWGFy2OU37OGoWtQ0jtNQXDp23XVuLpOvjxiddr1RFpm8MXB+qSVY+Lj
6ljz9IuZt7dydyzSY13eiOqnUlyk5DM3H4Z4HeIjE1IwsNIxDs1zmsIzlXdq++GRrMgOCooi/ZHB
qZ688BSNkBZjV+T/mDttNvFxYcB81X0Cze7TlkPIBOkLm285rCMeCfE66bbLbRJtpIrYLHEzqJco
OUsNFIGlaV5U9TA91tWLxw2MwnrIlplMwFfVrAMK24ae3WQFMj2xdLPonWEMq1LInLohLxTti89g
1ZotkKeCxEcv9FeEEh4G1hiL8RpM9+DBBemgFCcE205qvmUsM+MHX8VkXLp8GdB0o4RQgK9XkZXK
h1gG2kVPB+Pb/OiSDgVnPl6q8C616pxcJe1uAMAYaRNwM+yMARpujv3MQCXqfEUGLGJx8vrUJCST
rLbVlC4MVDA9gvKufMnQSRrmXtJJ9SOgT3/Uwpeg8G2AsXSeOoiSQXvuMwKQxGGZp8ZKKN9zcNi6
eCxQMCl56wpD6IRkEXGDALd/7AR+K7z/dU6AHjQ3zjRT/H44/Tt625dkYhdCeiZqgsInL4ENmONS
bntGtfFaiEqx7ltoSBy4tpVB/FRRFZ+gp94kxd+KQnklg9iHnxhsOt1cyR6bVuK8j1A89gRZn34F
d3sFU6VAuwooVblQG+tJrVjXR+NdLdOeZNjmXm3g7WIL/6F68u3g9dd9mjr1E0plcP2+HbzKXhnD
WAphFg5XoSMCjBKB9oNhWJr/ki81wl8X4XyPJs+Q0aMq3ypFuGci04tnWGFHlFOqRBtDmVicDIvo
Hno7Wl1oSL/6fSFWgi2V/SZMgh9qgt/bYL/9iG+tFFAsxV+p1wS67tKmOGlhcJDFqQdkJ+JB8Fls
RbMTtoLXq8txgC6AIslaSnhVCe4lP2tAX4IsNXYM3DHMsiQxCtpPoe//h5j1vx/W/Ma+lEX+G7P+
/2vM+je3Ouwjag0qNhCL3h3/sr59W+pQ/k/q+QSFF+ax+pJl1lNVeQ/hOB5yoIewRB4a7GehoCPt
ziqnS6ZncGY44ABIE6BIEecqFNJGIPK+IMGjFHGLSzmGiWtL3pdoKo6oAMcgB6+MkzV4gs0kZfZQ
YEHGmoEE7FYMiUoYCgdurJNJ1TInXaYSmuVY4GmrFQSsHecxf9l041pW/ffCwhdUdhH7KuEZhDMS
kTR1o2Z6KkmP8zgMxPp40yT+RjPSn4AR382Lfz0zAxQVeluRLvC3oqAodUWkpZTuQwIqPa3TVxHZ
nqi/AmWfRkyuBFh0cXhQUKJCRzY6W60G+MIajHuVnAppUoQf6vvSv82RoI7+92/6pqHQglYJsM1Z
Dn4nh4SNx9A1HU6hW99Wd+nSd35qhX9vqvz2FL617HF49KWhccXWbt34jIrfyT+0I6eXnXltd9H/
xSLw5Qa/41/M3sNToxBfb7bnqLh2aADDH6bf+Rn9tgT8/Qy/S6llErpGq+YSVl/uJAHRrzSJh0lJ
XppGIsFXY9cWRdPLD4XSny77rVA+xkI+sv5aTllLt+og4zSdEtsKUBoLwtYs1XsxFRepIWwESlzj
RASDoC7n2JTGyB+mHtfSADQhINEiHYIHksy3UutvLYOkuUh9CnGLlVqxsQCpVESqi6imUKA+/fku
frqJb8unXzaE4YU8uwFvj4XFwSLiXCweqEkFzbNYdrd/vt4sr//9ZZmoDtj3yCpW538uQdAuZTM0
S45IXnhr5fFN6vePekjTSQ3Jrmn053Jq7sWYQ9Mwh6uRnhqJR0BWdqCQLjCRymUlVKMJU930aIdN
zb/NJVAVBC9ahLeMEBImdoZdkR4ERbnGdUhlj4wpWH9OCboCT7Iri+k+0tMNFNALSs+taCAM85Tj
UA8YpNrqgzTiVefL90ZERsJMf/eqcPnnJzF/Z7+NWkueUXbU9H+TpBhwpLAekdknGS9TbFD8KVeD
FGzNyDokmrIBLb+X5xPuny/779//39f9pVP7sgfIFLlvkpgE5AHsEdNcvk7E8KJMYMvYm1jlRSe9
2/CK57aoX0JiHQmNSDrpp9/xrUPz1zTEpl2e6Qq0Gr5NxlbSjkoXVgim5CohcHZkIuoRG3fmWuzJ
qhbARP35zv91qoXkw5YbZ4j8nfU1kB2fjUHGjfNF0QMjX9zc4YVz/nyZf5/Sv1xnbrB8ecAhfYhx
DFLLaRzBx8DlUhhYY3Rcv9HpD60V/Lx1sZJOf77s/Lf+Ppz+vrtvz7MaJDEWPK4aIVqqyozyXog/
knxgo/9h5P7rJ/zlBr+tWSL4RQnlv+WkorHwqg32iB9e1b/dDB08Dkj07hDEfpskNAAWbabkhMmP
xbaas0qavPjIG/UQkIb05wf3b3fz9Vrfp/GpN1SpYUKq2rskP5GW+h/fjKyKMG9pqAHolH6hwL+M
B00IZjeuYIHiD9cKrYnA6nHqCQeSQFZ/vhdZN+ef+89x8M+rfdvi90WL4cX0SY2P8XKE03IKHpJK
diNVWFJ7EuLP0WupBobruCvwYNb7QtaeYIRvdbDnKSbXyts05crD3ydHeIkm3kK6SZgU/IwagGm4
gDdtPRbJQCM9gigrj3M1VgkJJQZB32ZIJTnfY1NPSD+RMLsW6ZNFXVsnPDJQhbnThfy3QWdrB6Q5
jOrdXMyoCe0MmLvLBHupgiY++pCEAy6VlTeKdiUSuN6CqgkXZtySBaC6JgHVYMUWvYLgX8d/oSYL
VX4MWBtiwG6W/hkz+ht4bouOtHMPTARoWCthQ+Cd80g99RhSMayUZbWtm2hJx9jRcyoG+XowiD3q
917yoBOKJgkBbu6dJyPFMfB5o8H0M1wndECihpPmSLZ0hAWKDBdIBurwnhaPEtHzMjnLXrxHaGEr
RbNI/MBuim2QPBAmKJL3lZAFHYxkZhFV3+azN3tPCSi0eJBb7DX8h7Ts6oY0iY75kX41fbYqw8ZZ
mxtFaOxIZpoMtiLGg/zDREKbUlmFqESbgSr5vvBfpORB4iDZ6C99TAPKvybyS9lDDsfFTna9SkVd
Ux70miggvSd34jw0n3CEzYgcLcpKRSGtCjDn2mhnUGfU6K0mly6GC2FhMwGJtZIhs9eUq3Ha2V79
JKg3ZqpQyI9tE94CiyjMa7IjoCP4vrAQ+0fSfpcanAUTwfmQu4DxbV0F4Ukly6efWRCFTLLna4eh
dWSJaolTSHOnE1c6JUmeE8IIKvTnwH8MrUMjEvwNvyOSSQPnf90Vn1N6UnitJiVEeXgrs9u4CgDB
MAvGz2gutz72aq9fsu0Ha7FGiu5jxQ0+Mv9F7Rlhsctj0bTNGO30qEZWjj23b1E5eAvTo+E1vIzm
gzecSqqbFS6RgkzbvB3oNxLnh8AcV4xK70KJ6Y5nH7IwE4Yp3rw24pXSeqBtCv02xC0abTNamdG4
HE2ya0b4BCU+1dcwuhXHN3o4RXZXS08DiSOB4Zrti6I/WOQ9prOQWCFGFO99Y0NjI5HNESLfmbNs
cgZ5H+6M4kZMDYKMKRqm0tZLYVcCoboYVPzMu8S7APbiG6ImGx7S+rkqHsQAkjN/XW7RLKI3p0Es
jQwy4PgIycIYqpWVf3JikrVjJe9EkV4d7Ha+9Lp69foL+T5y8kk8eR7ghQtck2y9CL+5f0qri6Dh
oY0UZxzOAgHnscHbUinrJ4/jJLoT2eq6kTpxG7kmJ9Ipmds7df5C1G5krhWCf0pxa0SWKyfQrARx
UVr73CQ/SzsYCbaFEsVGtegRQYOSHLObqGgcHYFM3nc03Xd1SgA6vkpEdJKW2gRjU6iXW1KXyjMc
9kVvHQoSQ8ohXRaSK+mPnn/MBJPo6WGRadscbn0R3Yfw1DxyVGMwqGq2bfpXlU0pbi28QuxCETYr
SwQviwr7SS/v5PBQI8Xvkn2OA0zB6ZWkBCRViLNIGkkdD5KoXOxTmSAsfBUpbNhivKvZ4GuvqnI0
aD73ET4mesz1otFOfE0LMUctXqBaF65ittZ8tOXmSaufRWKGjOBSkzrQ4GhS69XYfsYBSwzR3BUT
o5fuWv0pqidmELdhxoybT49x05InVUwXP8HYkdKpOjT+nqSRRYKlUMlOEE9JBhPNI5yrBQo3UXgR
9Y0yPHrVFQmKL91YZG83Av2bkXTu8VSaj7SGI7pCvkAbnzxzjv60CMaFIki8y00oqduwPsWEe3ca
jdvaIot1rVgSkjInYUjIQFJ67ykWnrrokyIsSJEDZPRFMdwNw1FQjvGAp0uFht6dUmyW6sS0KxDN
rRH3yaIKQXVZNfzUwtoWXekMobkYw56Yp4nyAx1WGFcVpYwhVE8MuxqkY9ieZWqqkbiLkleNnjRe
qg/02bgQb6e+P050TYNEdVq6BW1K7iaBX41oriPrtcYIV2bM9uK9yjRuWsKDpMsPbSqvAwQA0MNs
z3hkxMt0actQxlR6X3WpXdGcDwR5MXQMYr6ZSfrM9OxQKcgbh4qWH99codG2BHsud2Tj6QTtxTtl
Cujtdrw2kxGduqxBc0rnvTSk6x4rqMZSw98uQkjjNYgd7lKjdnz5UhOGZECPk5tDS85bj1UQZyLx
xj7tyI08PeSYd1Qdzoi/Hamf47qILf6cF8lPCyjKTBbiflQopeA0wmpKX43uKpFY0dUMagutA+Gi
/acy7H3tLRy2JIZKnt1EGzMWbS2Y4KxAZFhrKis8PascBA3l6pWh01JO96B2VqFxo6abvoaNojPb
NBHHuLeseZQaAsghBmpU9UkEibpPcVAcvydzhFUo9J2EJFmEsPm6Uk7CvDGgATLFEhsQkiyFd0Fa
tfKrqp/j2gXJYw/a7SgtSdhGKhENS1YJjY9W0dedvxPmnVF5P4hXo2MdQQIy9pD6phvPf/dY7xUO
l30gEvJen+YoVUHhA6EpIcbmQmqtTcuEIU/vBbN9TEirP519laWMWLr22hBKrkvgRRD1oh06jRBc
CQA2xOfRv0e+eC305mRMNS982vrRs1QUG5b1pHfC3rVo4MZd+4lX7BVxGqrXihMhdeKd7MUH9qoZ
HxnpgYANm0JxNFJdSot0wO5ekLwTmQQNeFtfTZeeRFCucWxRuGijv4ikU9OvKvEEhoWNhT3JuzE4
qOlJJc1a20ZMH2VYkubtphVHwJiEyZcacsLYf1bDkoZUrT9hyORZE4A9bQJxmTUMExJqbSMmPvha
oDapZss2ilIPJsSTVdyOfPy9TDAtKbEB8KogYe7wXnqhhsNEA6wOMfg8JLkA7Y6fmZubVLo3smqb
toAqQ3FVZd69WpUvRSesC7wREktZXLMNjK+hcdR6HK9kVBfGOqY2EHx43uOgvirJoSLeZepZl+jt
p6obRIITE/zhi0wf0r1GvWVUFVojNYnrBE+XdDEfpXGrBq9dY/DSQUUqjopHViRDVnjsjcEJQBBL
EakypIqNKjG2mdtw8CrY8uamtx2zzy6wXHUs3ch6lliwkT+mk+9EBMd5MG7Y/d5GTP1Kx1Y1nFxw
lJYCt2msLph0UVyZtj4ErhwvG5JqqRLkY+lEHVOLcFLNt741XdRYDLrjNLjk7hAhjem3uM3ouNbJ
kx8+hcIndORFlF5H6yYrT1rz4VUPoX9q5w+LZVGqV6mAUmuRiNu4f+usTW1hjL7LexqcRk7wBomQ
tMvEYR+Fn9DES2mTl3itwGHLhMVQ5xqP6ZwWyy5IHl2B1SdCkq1svMhzYSZTSdFeApEGVfihtMsx
cejmenJGEpGyAoq+yAafPOaPBk/11GS3kQ+eRorofoOxkoR+mcaEw1TAgZAJ1K6PFIlDQo20IVDf
J8K24n4z+s1eZskUo2hV+6aDWXeZyjFILgffdU6IbR28twlx9/de8O7hTQ/DE9HifaRdqBvusjK5
xGw3AJ3NuB1X0a/+eBeVD9lcfKJy9DwCHJH9yU3I94xpZJJ/PuGyh+psFxq5ilXlSOJzOk5EuKHl
UGS3NfC2y/xd+Qtor1UFeqVg3rFg3ASStihISQoFCuEjqeyWGD6SCLwwZz4AGIJYRlo6AngiNq8j
VCgM+r2U1Luk3ojdOgv3IFe8/l0op41URTiUzaPOJk0kWbNOSCkNMm71PHScxQrMyMNbYh7l8KUJ
GGYtulfuIXrpRGivxbIktCzpaHnqwXnicIbGGVKBRVDhWTOf+wDjocirdkL5LGnMBctYPkWFrQKl
ED7GI7PAMLfBl1LhCNZKRAWi7aT8VMdLugwa+bf9S1zcKwgEwNcpxKu5hgx5yN8UI/Q6XN2Sm2D4
0+3kNSgvtfE+Cnaosv+3Y3kH4tYXjqV3p2bsN5ZD1Dipvg+bm6jZR3Ms4LTue5u1zdYSpKNw6fey
+VB5L4lIS3xvNHSc7aCb1UHXFjR08zgZZz9m6TuO1BBjj9fzFEruKD4RbluXJxIRC+N1zO6S+EYL
HE6nI3OhcAnzFQsopbI8PcnqvS49Vf2WT8OI7RBNR7wqUKSQag7wCo+laqK14tAyuIn6FPCNiPdS
vuw7ngFrsptrTmi8VrhU/dz1rZWcLkeYHMq2EWxEjnYQLHNz3bBjxyhO3qGQXFthC0s4mdFAxi1q
6wDMFPxWaA7TUZYvEnMJ3nz2kKBE6gsNmDLcFCUiQ/nYe1eSQL3y2CHU6k9xsxSmUx0s61S3W7SY
0irTP2TlKUk2JuoszmTaB8NbCbBJ9quE+QzS3ELOEGRdFR3EWncHnoMDEcCpcjoI5oqQkQw94FHL
77nkcNMXdKCR9ZSExpvEezPIKb0ODug1NVsikWu0g4mwjll2OACSnuU6rNrNMfcJ06340eTe0dFf
I9zr1bWiXlt5PYKDDpZ+v2mGT5QyXvsSmRyFyXg0rSddNwiUeiI40k/ZUoI4WDXqOoxWCgK/iezz
i94cIIMUB76msdjXLOzVVpC5ArQRtiy7uN5yIleEJ33aMEsL1wh2cC68e72rTUevehbHJ857HJFa
ZS9oO3248xjG9QrSb4fGq14m8baOHLl1PH9ZixvMElm9Yo0fnvvpDkO/Em5zRGQIZpLnqeHMsvI+
WgZVHhz0BNSgCx5R6p7YrY6oJGq76G5rHNqSAEOBpXEz+Zz3lp61TIJHOLN1tBnZhCgapQAsy670
ji+RaPoQeUa9z5PGtsSdXA9k0V9w1SYBy/J6lvFoRA0ei2ZdjfupvVQcuIOlSUgOx0z4D7yyHpGZ
M4UQLtnz6LYiP1rmPvH2qrKp59aFdyd5cxEl44BbD+VnnY2vgdYjpJJ2kx+cM2M8SVBaWLCuTAD9
rLv1d76OonLl843oTF4p0ap2SrZ2sNelRwNtnwVHhSjMe7+8Qy3JXYjSuhh3pHsLKCyzrSjfdtmC
cPcW2w/hCDgw1MklHr59gN3mG+4IUwNBnixzFECZ0zfLSr9NexQqVJzAQ4I/MxNWmj0m7EUIQI0t
XVcck3GjiZsu3XnwW0gIGm12fdjCI6JrzSNRGiMrZTrdVPMBMEbJuQ6BYw7DnUj+qMx+ze57VFiz
1pW6Lk/7wctLV5POMEXYvoHqdpLmVs5WoXarm3uUdamwzXpKBf6uVklR4aW/QDhdNNZro1zQN1v1
jr1tbj0N+a1fRgs5WenZKmh5gZs5J0zt9pLH2SqclZ1jdjGih6pjw8JR9Mbgm1QjR/TYYKVEbO2Y
62s254wUAIeUA0z9UJQPeXZQ/BsBwVqQcPB7T9iJU+SKiLcr5jPFIhNJRjixjwdaobLf8lZWcgQt
H/GFCfeZSDkpcuYuVusDKSU/HUFofzXpnbKtYzXwGzvI9kBadCxFggE8E33q3pv4h1K7dpz/RlcL
XMXc+iozBEomOzSYkAdEKjvqeVQG02pD97fiDUfBh1jeBbVTpxe5WpqjYyLobG51dRPHS0Il+DrY
gfTRfaTzb8ZI2WxNxNToeUB39xwKQA0WiK95rN26ZP9mLYViVehrjf2g4XjpuvRgqjGoXJXjfoKP
3qaN5NPYlvGG28STWyY2Kzd4q5RjLo6LULLb+L166svOWTT1CVjHYPwvys6juXUkjbJ/aBABk3Bb
ek9JpOwGIfME75FAAr9+DmrV1TXRFbPo3nS/IEWCmZ+599wNgvghA0G4y5Nzw1gzbRbZYWgByLwU
2Y8/LHxaCPVUt5vIP3Djg/NbqmDrjI9C3KNgU4xv1J6Gh4T7LScDvdj4w0639rH/rHR01id7+ITP
5sALQkXJ87is9QWnWp6eB5pRYAyOeXf8+1g+TBFgknWvfRjiZMfPokR6fcjjXcIfxBXTnP3+ywJS
iOhJAWHVrm18tetHEDkQbMZxo7rlXNU1UIzipSuXkbzFJDp4ziEhLxuRjXt2m0Plnj2/AVtyLPI3
O90gCNOty8A8U9t23s5LALLp10ZtKd9EerC58FGDW2JDriOhw4DoH4Tz3SUc7w8ey0fPWxojEfV3
V6wVLUqcfzX+y2AfkZHmOWjFTSDeenXzGF6qxzFDd7fzyvmUKI2NwVPTFB+evWqZXXZbvn/EfVpK
lz18l7N+bjGqrwz00vhuFJ9V/BOPH9TsuOLK+Rk+6emhyXDayz8yX1WCJOO90V4d/h2puWNzEPXr
MK5084to3gVq+bZ9iePDRFXg7BPvGIBtzddmsJuMQ+4y7iTe0Vha1EA1mgL6IucjCN9dmu/pzTZu
QbCGE9QN4B7qJbntkfEVmNveWU4DhnlwlIde2yvtA6uINm14R34FePDYO0+u9j5G3216sqDkYdTo
to1xQVs68PE4B7R/pAz52sHmf5WXyVqZakvT0nw1EbTNrbD5gFfNbZyuOspg9SvVpoiipT7cOvsp
dzdOdpsXwfj//PKzl/vE3485w/APeISUSZ17aYy3Etple9GZ+JNeGYdgTqnkGXcT5OgbhK895ZCF
MYSYAPHNuFr0kuisF4stTsuzYIQfZJHhgIF9ZsCNJraNOcdWte3Cz42VZog9rALNaVcFRrGy2Tal
WpKVTNI2GYHLET5Y8O6I66DDLmVTOR0yX+BdfA9AoxGD7m9E/xLCfna/pI4+/egCKOzSVegPSwhC
EJh7dRX4l3TY0A4cH0R3W6tnDkVe9HiTdOKufnUc6o83fcb7qGENInBRUF17AP6fTe1ksr42UdW9
hgNlyz40ntvuKw9vET2CGbzU+S0lG8t86cRyUhu7vPY+4k/rvZ1wSNgW6n0ezPbCPeCFK+Y+QfXc
0sWPN83ZAZgIxa6bjkPJxJIwgeEJM5k/HEVyVtPbNPA2xUaadPkwJipnq/m7zqbYmJcoPEsjh49F
y9IfGJT35nuZbKfCmO0lJFMH9Zl1bt0usXTxThn8s98mAILZEAixibQAz/2J4j9hcWyBEsMZkd0f
NLtFukREgdhSdudg+h6SXeXsTX2bZPugOyr1PKUPKnnJwEVXbOmrbzHt4NQtZPQl1S8M2KVeLyvj
VNV3OpWJ0SeSYsZq0zwO3JMwmnkn8NC5syJ8yjS3udoQBeDXZx9UbRXQh191NLPFcrCB/JLtt6ir
04Cksz90cpU2RBkwbKFGNpsnL18xBBvKo2pXKgXAtvQhzg2bOdW+Kq9dfIjKTTKspyhc4ONUPFd0
NO02lhvaQxntiuDcO2tWLaC5nsP84MpLaHEJbYNw58Rbt71n6oE/yY2xa88Bt2+J/RPnXCErqa+M
/ugZ7234OPSf05ivBSOBTG7K+hHvQwlfVFW/bP5o5LchWKyBabQ6lMk7HQYt8+Rcu+jYlg+efAjD
QxlufZ1GW6wIE2NmaxUvJSNZXSDhkiubuCRBWHrPYZ6+1jz87oZcROA4FsJwGCL9mmHI1IL1TA8V
vSq1UH7QK0Jg2UsPq2HcKQlUJ1noH7UNvgX02t3nWQy8xfxpdeOBuJAFU2rIeVK+DqG6TVO518u1
Vd+7mRSeo+d/Mc1Pm2mgde/wD5AVPG4Tjd3YmvA1DoXKubIjiOLtBM88JzBvb7VH29lp9p8pXhU8
7jgRsoNEyz8e8RRoxS4vjtBtG0TY7lcfnaB5sQqYnbCqHTE6U/qs/fwbARnPw6OVUUkP7FGIpX6o
bA5E9HA7qBm2t4manSiPnbUv2FGWPJCQ1F3WQV5zES0KdfYmqXeewcg1lU/2TIhK2kPicX5hb1Co
0lrsNO0kRL2cVSCo8QG6MSEcNnpxZZRTcVEi1FgX1lEWx6a13pMQlmD4ZgRPguF8EaMpP+XlLrTs
DbpqEV/j8DFihG0fAHAc0+mt0zikE2b3tKrDviyJbWGSkwHVuXjtKTM3KiSWhbmHsexpuKqHgGq0
XyXykLlnE3qYTa6xcxHKWoT2TUI8dquDnq+r5K+JzZDcMnZnA2PUyjvrUMf0P73k//fu0fEW3XOB
E6qENVDrcPg4NrhsSF4J2aAV4YxAkys/+tWN52C6CB1lOjio3lkRHr8KNQ+zX7RGvb4f9JuMb4Z0
uTnpZ5I/EtWxCstLJvtLxDCjKTxSzdYTrkhiFVduvTIRjaePQf3rgskZn0fr2oRPJTmewSGpX3is
de8zlAd7bvYx+eEgCb86euLQ4YSTFTV4MCCSfcoDNHoPuvmk7DcL00AXsj/D/kJ/qLUcltMVUM4g
N0X8ETKtC7QjORkAqUJYuNZ5iN+6+pyED02HQeBYx7+d+9QV5wIJujl8KucPI5a/LrqcCTUbOX8I
1pGjkypKQFB5D5tz1v7U/idHxBjFGwM6ZspJ64XPTJosoI1gmyv93Fp3iD4TVrzxT5V8aSi0m3jL
vZYAF5aZzaXPAIlcbYpQi13sHwoNADQr1/xNQDJn4WpkPz9pQJs/Soa6qbgawVzD5Ttl/yn74JNE
xEewMrdy3OtOdIGmta26w2BWCA+4R/SwRUFPNRMG/duodH0VWvXsvWacat8Nw/hyohv03G3dynEZ
T8ZblWvXZExxarIuzSUbMrvdAONHDWlRUjX2vnNIafL5j1UzHnA682B0EmOlaHHjDObN0/KDp9gp
pb69t8zw3pS/Npi7sP2QIQNURbJm3YO5qI5unuwyewKsGTGx6s2Ta04L4h0DPVv1ZFTnsKCdiyO/
TJeZLARgtAXOtna0BwWQlBqDHqzSN1qJ0w8jplZcwgae+aNXNUcTPe2imM5JkvGvNI09X7WLvAcK
6WVPuqFhJEtIqbtaPobcunrNgC5+cHoSD8hXNLme6PyVe8+TYkeY9TZ1Hicm7zAJFpxO1ai2Gmcu
6PLlaIQHmydfpAPBXejTNlFUU4sJrqYwNmknIx7LPPXf4KDujdyoH6uAUSC8OlLxRHcYw2zZ1fUV
1PS+DJ1dbsgVabYI/1l/tRaM6cr3f/RRkliBfn+ZEgVfIuDw+XoiSYsc1khzJXqDsao3WhSc+RGu
woiUJG9wtxYbzGU7ER3u59TYoTXt4iLJV8bIfrCENbVpA/PmmyMcx9kzV0tnWmmAOg99iFtsNPzy
0PS9c5Q0lLIHlZxBY37Qa47tILP2QyKu/kQuj7DZs1jLkmkOqCwWv3X9J2GXfogxFC/GLrDuURaI
ZzsgSaE3orsb98g6YtwtiSUoTUr3oa8BXDnjRVSMy4tra2716FljYVsUwa6np/eztc1Ux42dnZ6x
qrJ/s+w78lYig9uEiRFPmJPRl8YsXvXb4EtmkJ3JapaJaeXaK6d9GjEfphTSTvKl3OPIVWg0/tGS
nk4jLDBwgeuW9trqfiXT0tBg6owmAaGAjQ0bqN4i46/EfhSU4c5OfOIJvmNYnRxC63zStj5/rG9B
wOrWyizRR9tfXUx1HF5cdEae1e264IXFa7H8P4kTpNbgtggC7W4RObDo1/3j1H5K/94W/yLh+qfA
ypxJg4YLSMCco53/rlFrsIHbukAzobXRymTkYttUVXq/F1HyL+mW/5Td/f2l5rfyH/KnDhhz5s96
Q5NDQQ85zD3QwV71bwFu/9Rxza9jORAZDVJE/9I9/sfrtMLpbdWxKdG3GAHVyVnWSxxyCEkepiVK
n8fmj/Mvf9r/Q0v599ec39N/vKZSUaQbnLur8IXf74CFeVtt+lcfK9qWCfA6XkX/4nf5p2r076/4
X19cZxb45Nv5rzyg4Dp0O3vrbMxdu/vfQrJ/qjP//jL/9aWFvlb6nc3LxN2nQJEE6NkUBzXYa6P6
+t8v9W/f238JF01S6Nqu5jNMvKcs+y24uv/3C/w/dP/8MS5aAh4KjyzS/3oF2QtfRSFSUzEbU8VL
gdsP5/zihMQ0blfsCHD8/f9/gsR1kNgEY9zgZ/aXb+k/Hg1KgRyWK+AeXLdsEIg7grng/URzYkMw
BdsoMlf/++8U/5T+8ZIsrdFWzxLX//5RF2FuNpIUCT5Jj9aZ33jEpixpTuMQDPfAwzUL5HphCPUJ
X2afVNo3ZpF+PfXQ660yzZfSxGwmU1Nu3EBwu7d7nE3WYjD8q2WPaw5+uRC5q5CG+cOm70t/39fe
k+EplkMBc163Kn+9MXS23RgkV10G1T5t7fzZ7NJxJbrK/fBLOAC90OTaFYiYeiNDm9Fov9KfEd29
8A5g/v8NaiPgnvJT/LsuUoBNIdTNJV3O+of5A6B2bFBBeKuhRh8QZ1z59cRJTdjJqbSRgYwu2RVR
l733+OTO2ZxrIeaEC2POutBSEh6IZVp0uLS3bWljUSUbI24nn7UucRkdcsQdvpEK+/vwkpOpkc3h
GvEcs5H9lbhB0m6KEU0eQjfmvqljxjUDc118fTQcpHa0vvjJEsa3OCCJ0CF9ZV9qxEWjE6TXnIM/
EkrJeo4C6edQkLonHWSOCcnJC3EtlG3jHCFizGEiZGzwXkkvWHgkjQw9ojTIKh/OGD20MZCN5jUb
1m1IbAY5EtyoUGxPZTSh8esx0iELN5r1WPhbNuZrFcZ7jWCTjjYsITmq54ozrYs5YOJH5Wdl1qNp
MM8TpKAQ97OFgc0QoqRo/23BihTAFOeZB7mEK5WlS+V1F9tHjohX3wJgNhGeKGnrYr6DlKmCEUkG
6h44EbaBldymJtrCJt5BhVy36uQNVxJ6UeywkaESrwyCMgi9J3lkUTOUQlvqMbtpcNfrJkWvzZzH
QL6TeQfiL/ej90ZoxbJvHm2/3TYUCU7arG3LXjWdvvR5Ox6cWi0z93XuL6YxWtlOQjZTxlhOXuHg
gi4dTm2NkKHzDqV9I4yMbrwijaZAcqQAQnyXeBCbCCn9gC+4fxIIGDNjWEQav4CQEQgJPLBpFwab
Xp+WmMEXKxB2NuTVpK69EayBmvLDb2tEWS6jQfZugOqt+pfNee4cSWtkAfAn072nEr82LkOUKjo7
BBQwpQGhdNjTMm2MsvhMp+pVkPkxpfFBl8MmYf1YpANyMlKUNY0d3qdmlcuJ1YGWEtdru8c+a3+N
WcdaJtnbbKAfPBoIewpPjlMzHn9u+/Q5iLMHIaqnKvfh5wq5szpzrQrzhqPhLSPG5RC49VoNMZbv
EOoPO4Y9AZPLMIpXI0MBj8eiHzHKkKB4o4skVWsOAMqC8AzrC3qCG6wNmSKeqpDuFA9hhbSktnrI
JS315hwilA/ECenkCpnkC6X66CPjKU5em9PFudjwJYlExRxNxC8d/9ocVxT2NcCu2LBYaPDYj332
O5BulAzdR9dMz1bHfl7OAUh9Eb9gPEED0Bvs7qr22YJ5rmb4uVNAim1mIHpVEDXfAoCRsNLJxgLJ
oG7kRB59dCIGRreFINU9T7KbGYmnWDfIRoDG4UTnLlZrBqUlD2a8HV2kpRTmnjXxa+geBWWlH83p
ZPUqBTTTl9m9d+U6tkhwYnRnMyYog5LRTIBmqieaKPm2S3LbZvK7H06ErPgHB51AYPsvJUvegilK
D3ZCwIoXlfgOvWa6E3BxSBr2HX48b+LG9BgNkN5cONBDLiDYo8JKNG1vjsMmNuq1H4LarcjWYWPR
sUCOYgusA/ujnEmaEaG6QE+qwnXs24vG/iH3ZlbiifnNagQofOXtOLOG7Gc1k+9jt9TXzkzDJ7dP
fxAINSxA+eZMzJczO99smY4De2MENJP1uzS7FaD22eZfJwV7H9TUMXTzmwLKX5fya2jEvUdB6QHt
b1g1B2lwIuPsqawCNNCaDXhA+zVB/jupvEKZOkxzFIBVHOs5G6DkglpCme6WxZwcMM0ZAmpOE/Dm
XIG6Q+udeuYn1uI5eknv6XRUvdJDJzl0yCWwtec3S/n2Lqgm5+7iOVtM1myVz1NxbLAoyTnnwB5Q
hcTOnH3AuO6gOlDJf+UiEJBgpTLlYUNgKuf0hKE09K2I3IEBe2Ldq6jDdRk3OjIHpCmVPWyB5/MY
FIG2rNMwvRYaE858HOtjNWTJlRugvLYRH1+VeGSDuOkxw9+zQWa7TQpZ3KLUYpfG6qwM2CPqTsfM
ihC8ZG13jrF0RkKu86oTj0QOdwdrqLp1VXgtjgLbODttNZ2niWfHctAEh+KPk0lcauzgvZzBEJpN
d9E7w1lYzjEX6KoAd8frRrT1qheVvg6JiF+bUa0xmWFDahToYSej8zYV2bnLblJqa+uVtZksoB1a
FzzordkvlDHAwInZj3FUZFCTrV8t1L4io6q3cQv8h4zGju6r/vW55LbGrJ0RhMZvzQEWhdKfxxS0
SJpmj3bVvAL+RkhhtPfE6B0iwwBNtYhecrkjDgA0SrCO2wHZaHoTefNAl3yOrfKpCIYvwylgc+aK
fXuAwLJ9cu3uRsrlA3S4jduIDaORF70hdCuvb7kd7rUsfpTZuIodcay86eAVIWtM49CbCEJAGeoM
ndo6XddDuitDRtB+d/WLjMsHVWZZR+ThTQ9YJg6TB4N6jiHIQ9BOBPWdPIMxclB0V34H3CNwaAyc
JRy/1AAUmGz8CHw+2EiHXI9NWCMBRkVdeholk2+njRrilvnmrVohBg705uSl42uTpuSEiEfY8Vu9
ddul7MunzDKXrof2McZsbHnjoZSSW3LWjwzsndq1BQmna/GOERKyIDHxZMgBgZJ/1DXz7BbiVKQZ
EwhtZHUs3eRM+MpH1STfuWoc5Hsh8vU0e3P8RK2KabgVrfA2hetGq0yb69nSQb+p6kMUMi1yMu9L
Iae30UHQLz/lTfKIoe2hMuW1ysl7cH02Zwpbgmb4r6Iy4LCY7s0dAnuhjfFDWthPQzN8R6PNojOP
Hmvb/DIsYBaCExi3gsskWtCo9g3OZmIqfJ1MuszQj1FuKcBGxJO3qUg2uF0ePCdCSUmBltssJvFb
nwCAQQXnETn5mtiVxkC0Q5SGWyvodJCs7Uuely+TKcINDMgLqR1zDm4SUAmbDhbjNuCFp9ZY+XkC
XiOyvaVpwZuqjGe/jHiOImopk2QZDC+8fzeo9XVudc9GxJjeGprHgFwYJgtUZ1K6tywxPmwHbD9q
Tcbpqr/mg/hjaeaTC91wYeXT1rCcz8L0sz0gUBwFAUs9XwbHSZdP6ahpnIruVc+0i2j0S5M3n6YH
EWkit4W1u1lTswlKVs045lW5rsZgIytnFTbGs2IBJng1Zjfle8IU1RdGtFYe68LIZ1nv9Q8thpha
lF8szE+mDdIis8DxRGfpIWg1yS9FpwXOzVPWnhCNF5nA47EUoWa9Dj/HUf0TxNMDsucv1+NzC43u
xWsRQjbQWlwv+w67kYAkd3xN8+mW84/9DMP3YMc/hRqOlijfMoCFRp3vTVAb0mLZURv9Kc6qxyya
GiTK9jdFRMBWvH5VDgCnwakudsTyXyKXYTPNT2kz1t5DniJaTrEfF81X4hQoWNlK5M54bzRjB0Lq
aRLF1qnMc2l6286o93kTPRuTvJSa+Vo17WfiMsSqtCOBgBvP8k9JGl0nN4U4loDP14lCKgh0jadl
WnsHMvnWSSN3A1swZWo74iZoDph4BOmldOW+wBnh1j56cffXKJs5nQQvon1Rk4Zg2H7spcP+EXcO
9KA8LLcFC9/aiHb4gG1VnibkEbkj4QDFR9Pyblo7bds5rN5R433SWfbauvtjVfXVjeptEeHQIReY
a1c/WqQtNUGxpttYR14AWd+/1EihGq1EJokEOsFbEzX91sqSeZBngLLtV6lC/hj0GVeog/i52I1a
dDE8bVeW49Ea7a1GwlyfG0dX6odyaI5+idq9cjbEQ/4kfrCqRxz0UfBHOWx12tI6m0m9ScZ8V3Xt
s7SRm3bdxtaTB5evIQqA33nWOerQ/6b9F0qbrT+A38v7vU3MLeJKRFkcQH9pbUKmr0OSnX0Cn7Dj
4Oh07F0NcGuGM0Fn2DYW6vExLn4INX8esA21qvmYUGGpgDeb+kvPCFmglq+MPg/CKs+KzDKmxezv
XHEeNWvTAwrU+uCj60vUA9VZyO6bgMJzPDUU4K2GeqzERsRyIfFPg+Yci0G8WEx9azcZF10e7XBt
7wZYVFnVk6GpyKOxzYsIyjN15t3rea4tk1FkFSXrcEy2uROf5gFEN6JXCavD7EzUzGFfZ+xkGWnc
+0mcB284e6yC8kps08R4s/wCStV4TMPkNvUw96LA+24YtXItP/SyfxYVApWkI6NpinfCDi5GxlY+
HNmuy52Ixo1DbHyRug+mrmF1S+5WEl5N3zjqeX3SqVHLwTmncbKvkRxCf1ylg4NYimIuHNW9i8xN
ZRZ8isZVJXIN+nbZqNkRlXdXwt6O49B/l7X32xXFLsDBkqoJGRbfjZTTcuqa8xhOGw+cZaDkJ432
qveNr9Rz3vg1oRAa2atGjfmjJZitQvWa5SQUoopVU/s8yRyidGUcWt07jrWxKp0JKl8X/A5J9ZpO
qAsCm28HT0SSJMvA1G9eB2didsgIDmiioUBhiSc7YOEYYrDSYus4b8QsC5tw0F+VCub8hufEjffB
WL0OZgvbqbxSEv0Ql7txYu0pqMelx2Kvk3Dxqrm0Tmc3QfmYOfI5cJN3dw5I5agnUXnTVeNhNOpf
BhqbzHbWo2UcFZMDpwN9UQWXnKOyLquDH2ib3h34sFAKknH41GZiW5gsizurhiOWF3JZiJT/mgJu
lMJ8iQbofZnf/IwluySyHZeJNoVrZvdYSFsE250poU86LDL8AsygWfs/Hl3gxq8cNloSIUDJrrEx
gSz5Wk8cbaPWtZlcHLN9VYOecgMPZD0XQbSsQ+wzngd0s0Di6owM+OH3eSXxDLV9KScK4NiekO5Z
Rr5sWU09hKBQtplgFBXiZRmzwduhqzVXKsfMk0f9xZ4Fe0y4/KVtxU9ub0IiU/NasFXfUT1jpTWQ
hpg+mOcO2CmyOGSzNFFvJwkbE81GxFQF9bWWzRVvRGrRxhm0t4L5ot0Zj2r0QKy1WDXKXByY0+Hu
a82CD5kFdWj5F6ZFCSaNkUFcolj6VCws+lj7zCs/3GS9+K70aNr4BhMUIr7fRewO995rkMO0495x
qOGxtlu4NPgTBm9EmN3L6TrXDVuhumOnx8GiQFmZF/Ev0/1DRRqcLWZa4+Rt3YSlfdil97yuLk0Z
71q7WPWjBAMl13atjm3cn0NvgiaIxNaV6RqjKHt8+Qpp/SpDcrmM6JUz62pE/VNbesSRV7+9Fd7H
yCHcM7umjhG8GtX0JyWPLh6mbT0iuY07dlNFG9frUFneiQA+YI7p8OaT84JIo6LywT866MOn4Gcy
SjJtRsOkG5W4bsSorSnYxTqNkoENvvVrdDgdTCoDpx13LPFpUI2PTKdrFF3csfAZ023gGax1hzez
4Cto6/4hNTptYcdoUi1d7NopTEh+Tw6jCzAkzeVjX/KT0I0C/RujhiKjHCtGpCFUVsx0mO/3fvVA
cE9Nf2Nl06lq4+Aaz1KecYpuobL1tbKbWy+R11iawx5xNuRGRXWs3KxZZ8pHTdiadz1O3xJFfTZG
2bSKsEiySybxXSGjEfrAxNF22R0XzpoFFsd77w0rrYinS4YLeNf5jSqWegHGJqyHw+DztFY4DI8j
SbErBGsG4x8kEE2txp8s634ok8OjGCUnKQiRxzrz4lUwOY9Vb909T8PgrXBLOJtJwA3yQvaKito3
ysYWzbplrcqhc7B7osxWereO865dSDKbt9QW364BUswHXsbPv8Hz6aPN4Zq4Sku/amXH4M6tyzux
ToqQ9dpe15LGjnjOZadhs4xS9etl3vCeBeUWCtEtm1AFsSdLyMOMyUaKynGRCX1cESDz5aOf8vMw
X8U6GL0m7uPLnNlO+DXy3p6Bw1LX1GuvkxgZmjP1sYzPbPpiRGaIrxKTEWMf4g+dqrY45iY/6JaW
e6E3RHMTrXzOzF5bNhMXIPoExERV9l4M6itJ41WruW9ZOsCITKIPPYX7nmh2BelIjJRE/DmEChHW
1O0zM9mYOZ0dSdl8Pybekt5+HEamZwT8kn0FGDonwIcBiwwOlg5+EbTbm12ndxzp3Cie9UevzO3E
6vNghv2TXUbbqlLP3gg3ogruKaF3VosGzkgxqmTWU++GDJgk0cqcpYuiESzQnfaF8pyoLR/5ohFq
jxDJCN2l0J3zoMYaJXuMeZnYumZRh9kFNjZSERF8T6LsYCUiNxOBdk1z/V1W42Vq0dR7fZ0+lFH5
3vCuV65Wvyiznn9p7CphMF/dsrsnJQInpZ9Dh5JJhCN0ASb5mVEj6aD2lrJBDqcR+qV3NAIWgdOY
GTR9Q5h2dBrDAr2zKrqFV+PyGWOHAUFEZlgi2X6Hmrmnm18lRLOvbR2hVKeLL4d+eNGaOkBiAVHY
QcMTarAOSF6F7+hN1SblbYB0NlHx9AyG8jrwrp2Mr1Xo/7jp9DVI57HXc6Tj8WoImIX1SOXDST9C
Ldq0Kr7z/HLK2AqdWgwdEm7o88iPdxEqjilAfEkHr9booVcOJgyZAmZxQHphVbvPfNnlklz3i+lF
xdatuSmtokWHgmkFoKq2y7pmjsRG6jziVRFqdo237gwpdt4ncqRcezKvpRP+4fu9pw7FRSlwNWi0
mwgSjGDRTU62KwHI3QbBO/QsfuRkQyKa8NqAJ2LC6Kz9KfzqBCd/nxbsu0LXOmpa+mkXHsMW7yFt
8TGk9mHCAQAfkwZp9rNFv0HIXxQFx7Ztnu10uIiY6YlUZw+OY5iURyQCSF+Lc9s4Ox7IfdxlHO14
z2zqEmfkheK8WMoJNLHriZ1U+R8ycN2Fm+HlQbtjBjygZhfVJ82wZ/pu2lzR80wvVm7Kn8aqGLVH
2HXTBEqPdM9BUDQbx0S00iMx6jDlThk2ynCTK5SS5qMhH4NOcu7qT6jU8JGYa6vXrlrNNx9qtwlN
Mzq0gky4TsqVO8mjItqBORIzaQi2aOvzDs21PQgbFadhrNMQW6LPFmihSgfCmmOotccDNkXxTctA
P9s2FNguDVHRaZ90zf5z63kP5hg91T6qMF+ojTSCNxPtn6OMdRsBdzeR/aXk6w7y2mnlh8Rir/eQ
t5p0WagPE9fFZAzLxgHwKRPAbPmjKJ7nafOQlJewRzUdQe7a6yiCfIE+EfHKtalq8N6wyhTESwKs
6lA+FjlWwqxfDUwhYvI8G2UuBjibsPrxv0VLolavbeCvu6g4dwxmeNJppeagMdLqm4PszCeJJkfl
7Cf8KjjGFCo6KAq9nU4tq8VMVzunz5aaZ7/LAE1rdbKZJBQM9fJErGxAqyZxCkmMM02Yq7EK0WNu
NedD99K30is37HZIJEYuqZZu+jyk7QW+eF08d+URsycuYm+TkD4wJiO6iV1hl0sbuKgxfHr6e+Kv
4+k1a9478+5bOyTFQXaYQUrDCMadlId6JzUUfSg7GtzJHQ9aK2CC5Usvadf05yW2dGGbS8xLca6u
afncM4DK/T+CkOEUia6PEx4t3jxfjzm2E+5+XJx9ZW50AczDv3ruxRUnZl6RfDJM+F7HiEHykJ0q
5bHwPQbD1QcqGzVvtfeOuadHSdf1FodQtR4jGg7WGs3WQkou6KO8+sdkrtWNjyXQ12jk+aB6TJgh
ljiV+LgbvOnaePOnO4n0qwZlPXdN2qmD3bCdv9sDk52EHWRK7cD2rM0xEmQt5RJOkBuED90yFjTJ
JBnL7Ga7B0eea7X3mFPhe0NKgasaBa61cTmRs/yvewoCrrtoICc7gh/WjVJnWXY4c/S1TOlOrl05
bDLr0M8+DVz6UfJGw4rd5SerwoVF9KDeniuaypxDl71KCWN6DOjrp09ff9D1cctd7WR7+D4LLzo4
w9USv2yTfdRlbf/rttsuqnZFFRPD/lim+obxAs9byjibQn5FZb6uum/lYUxhgN8gDg33abb0hnol
YIMn5pUyDDn4tRx+wDDsRu89Sr56p34g6hEs/CnPjqHQ8LbVK6++hxjbeK3MY0aNRUIMMbcVgtDB
WMVW+H8JO4/lxpV06z4RIuAyAUxFK4qkKFJ+glBJKpiET/in/xfv5D9HXVEnetZ9b1E0yPzM3muv
vLxbZvg3CIrBPIZOE+FdXh/K+q0ZeWQDY1mhynaSA28Rjw6GNgFTo8j2reTnCHmk93dJoWi9qYNw
KswBKQjOtpHHRKD+YZoAKqq9nwOcLHC05bOjKPaAhTxjXylmfmLwl6n6OpePjqA/3CQu0yndJb9r
U2F6ZqQU3w7qFTvWzFnC7m8hakZGuy7YlBKKl9whBuIx2FpX957zFLtwIWjVYng23UkZmGIGh+0X
9DM08uN0HzvqI4X80awqmT+L+jDZNLhkPjPIxXlsLiYvpQVfK+1wErB7JZYgbn9ZNe9sthezdha5
bNZZdggndcteBs/vCZvMVYcFnCqV7i4Qb1X0SFf9wORSFNGymu2jRo1uQUgv7U/irRaeV2xTM91c
JX/MGh1rXtp9BWyyHQ9CYi2OJ87WIkONV/b9waRlbWe8Otjq7FLfOrX55GbhQXnIJ+MB4vg83owc
HfVc3vXI7dyhGBjF1RcbyI/gxKlBJpsu0Jb43TZowByg7iUtKFZrtbEpvGzvMx1qOEjMkrutCTtH
hazqhvY+YaGwClIWXNXIApVxzDqQIH5QoE2qOeV1ucs4R4ei21TsmcgsRiebAKujK0YRyxaKmuVX
SbEKFMDnMG/0IfJuI9/cDuWH5VY7xBE2J5liTW2LU5YwevPWrfnhje8Ysi6ONy1zYRNXXhJxitIl
8ZCjTjQP5daCwcSP02zw2yWkpQftxsJNBftyc9VTNriZcyaWXKpCv1TsxDXzqYqjgQ/oXlnhyu5S
mmjMh+BiQIIC64R8jmNzCCfQP8EihNPMMPvUTb8arZZXxnms9dZKGG/RRbYnOepjXN2X5aYZTq33
ILI3NmerotaIiZ98D91qsFActQrdlnimVsV7x9c60JBNwCwoJ0r6qapYGJp/72scns2B4clWiQec
wiNmLwNXmDbXuessgo8eUrnzoVnaudXT1GZLVsbMjT81FYHC67lniaeLC49nhc47Vw+DxiMG5sPy
uYmWnXpuZbX2KQ/G7gS6oqH3wnsXMhggSsMLfvXGLwwKrONXc/liFP5aGN1yTh9I974ZxRNxzy5E
it5P16N59LxvXQMCgCOTrzCckyyySZg2O5tEkSPU7VonXplMrLR3dqGB1wXadcKemmWRrXsba4e9
JYwIlMZgvdRZc0w5n0POENRtOYgb490cMFxaj7HxhcOhtw9NBZsJt8L8kMGUznq5LRgymTaE1n6J
UQQvRLdjWtqX/i7kGGSiy7qqiZYN2e+shIhUWTU2CPpNxqBQpGuYFw1LeREckTmb9blOgDSMnwlK
oublKkcuiav47ElrMIAWNV+j8y0wxzaMZlV2snrWqB0CIdjlxjr0VqN1rtgsjpcKFauFyvIJo4PJ
fsnjLB3JCpmeHIwYybeBhMZTJN01DEETBN3SR+5bnKbEWdmIa/HX37jdW40BXRpiV5h3FmyBUJDH
tMnUKrB/FzQUKUW+flEIzi3IltFatL9882VK9wH89ZAE9hJ+ffcte0ggeRQy/x52OVB5ACmvzqBO
Ic/EGIWLjGIEoQ2mxZIZBaknrE8uAp9iVmnQJusAd2pXqnMRp+sprZZ+ZmwGXLUDRALlLBx/VeTb
pjj6znOskXY066I/9ckuBxEiaxxCT55zzsRzI3DhMn89cWu78cG6nvft+5iNx0h9ph6xBeWbRASN
jSO9tlSOvJHdbqQ2GNS+bMGTHERlQZV5GuDU1Hm8ia2lF/KZI9Bl46QWTXesavtGWsGjEyE4srGz
YLlUbJvd6DbpHyZx6vELUiI0q4TvjU7rprTrbc6WP+2PKj2V7ueMs5L9uXAAaFwvQXGv0+/IpEFz
dsXIfZFtRNoQk8sMjtKmQhwEX5eomQ0xvYwECvO5b2EGrGpv0bOdNz5zhcga29nWvapLmvsZETuO
bDOFgPDOXLqsCKcm8xB8F21m79KVz4v0s4ow+nCn4YMfjQGHMYISm2OT2o2GAFBGTu9vWTipHySA
tPrCTgQ5vsck3ITmVvUn6ZqMKUhymY7UMla6z9BlWGuWKYs0P1RqN9Is2jMZRmC6aVvVV6FO8ErN
a0BKRdQQloDnfHrPjG5t2w/kA0mJtKu+K5p0CeHtpggBNxwUVA7mcjo0LmjTyy7gt2rDC9uWlVr7
VONJ9U1DrgWWZTdeTN2HtikpXH0O0ruZuQOBFaKSaMbvWT0sehbRMfjCcajoHEsO5rsQMxLhR75t
rDTJCwVTdOvqvguQxpKtXMI+SplUhHOysuWjig6otq5otymYUawQ0gAnYTCXk6mWeVyvvV7v2CbT
8Zx8PGjyS6OmcZgtIIyLCzLB7GrVvMNXp6L5CuxxPboNfg2siGTm1Zc6QVMYYyADqSBrPs8rlFIU
VONn13l2va8Ac0Po3tv+MaHGYZ9fh6++s6nMiAFnvGnZKk0vSRDdpgloyxDEWXtTVNiHD51kcO/e
FyMjokbTR1E717uGalsUhzG4VeCvPMTNnJNYoT31GKUnv4HBF97M1dFBXZRvagrNmkhOy3nw5xfp
n13WTcYng6YwjQkZ4rfTHjV8IQnnx2CovjT1fZita3+fRC3nyjKaEf3oZWc/1fSN8zutRVOicWS0
hoOd2LHxVo5fXbzug2gbRzjWEGdaF89DCLroryZJXMVzRDgP+g+25Twt83RjkPtEuQO6NvcPthJ0
vsTwYY/B/dvzi47qrUzrhYdBjoNkm/kbgRUudfAQDgubEglIFvykpHrFXcLjEN7Lxn5V5WG+7hAs
Z13Nu3SE9SbgEiVyjW2nbd6NmjsC021AyQtWxzWIIxehGCC4ITBKcHY7iCUXbcH2rmkYpFXhmjDG
bWxQUGWQGfLxrtZzsSnMkqUBYdu5izk/Rais+Riyapc5zq3pD191yO5mSsMNQsmHjFjsYYbiOLdh
AKsMCz7b2TcG8KSiDXgy2OkXoHRAh1WBxjUAkMEJ4tu6mcJwiYKIOiqpP33zuuMdZxI22IGX8e/U
tY6jxMw+zqWxnQt/H3rZWaKVWedA2kbWLyPDeVMSHdmY+XkujMNEeDkL0fOAfvc2meU2kCSKWdk2
4VmKy3yJ6PMZ4vS+yL5xTYLDAycm+T2jxDBif5P0/MAF5sOhnLGF5zsjFQsHtolZDptxgOYTFrvi
KpC6mufwcNakYXiFhY8+Dr69Rm90ALApaw8NtqwGH1hSZluVwmDgYUtK90X48izQ0006PwUWxWjQ
HBroIpOIjiERV3Fd6QWDdqqVmfQDn5ykTmBfYaaKrI2GgQ0YPpJvR5e71oTUVM3vTOPPaE6RPuCk
nP1fc5gsWoKieugDY8uqjgiOahkjIRH9Ji9+N9V9q95E/q44aFO+ihAfWUL5rwhaRJZ6I4rblg3M
CFKC2gvh9RDLpVu6H2YK25JtXyvvXLuhw6Ys4+w3FgwwFX7KwF1wWCHCSkG/ECi4HMc1NrjMXKRX
ANvMGgcPJdwAEAz6cWZgNoyQAVWzALdJH/WbC7pNj8Z4Km2MwYArBwaV/nsK76J+Yf6/nJhMg6eo
qlOjnmS5IfQuTO9ogAx4nrG1wgSHsGrplTuL6CX9XoJVgHdDRJXP4GwRR791vcuH56TldD5qgaeW
WeVhmG9LAATqsQJRNW2CHnycrjdZdKkw2jbdfda+hsiw2vymBBlo8BRxFNGUnAs0/NG569HAPffl
sszvCVU0v3JI+9PDYK8hPAxym/h7re9i827wuEGwLPlLDiEtHvwA1pr/AZSG+ixCcAGcaoZ2ESyb
fD3LHRMVsBtR9oDRA0S65nbtz+bwq66PUbqgyqUTDj6JIEkMihBVs+/6qqyOKfa5dx741TIctIFh
k5oGaknxcLZEQaFofOe/QhDZkcXEuCF9H4enwtmZsFvkRtH2y7qBoMjvmtvssQkQa7473dKhRG9Y
eF8cyJb5Z0cYIlJAJvYW/sB06VKoTKTjPVrB09xvmHHyhKyLjgUEEfN4vYLgt42yptwWzoW5RI5h
fyZqAOgSl0z0pm1CeL4byIzxW8HmuzdhzrrvbnILbKwjVyj90lBN3Mv0EGbhykzydTecQAnKbO0G
H06B5AovNCc4flHhkGDHiZuwqkiAseDYtcZFQLxhYvKrcs4u/bxV27d1hEi7WtkOV/8qpf5w8Tnj
m0uKTzfnockOlthZeh+mS/0cNpxS67T4KPs12DGccxhxl3Z5nNLtbNwKLsSZpnLkWkRjPbAuuAtQ
fE/ROug2NOL4tCP/RhVf9I2DiYiu2WbGOgbZWL/MHZX7BeyJAh9HPYBx0lTvnreA/TJcteP5e4rz
00oBfGwt8wBAVVV4vtmNjVscCrwtO30wUrZKt7K8Dep3Rx8782jqpch4qZREiBMihcRwl7Z8ZzTl
t6+6OpQwPI0tZM6Gy7h+bkYwMhwFcN64JjI017NP4uIeMgXTKMTUsnjgzqiKO/IirhlRdXAI6Q8Q
NnukDmJfLlibNzezGayt+rFGyl5RovgwevJdh+yhtt8ZvrDNm72tO8HIwTRVPaDNsmySZra1vDdc
SpQQRUV5YzCdlW8OwxKkeQhVsYMm5pkwTr85NZSkEQ3VsLfz14jTb/J3PjiFAQnU+0xY7JU5tdFM
ItWWeiFDxp+wOWmzQxZcMqQcDfXhFfPKiph0o5TpE/5WGG54nbttoBlxglEGOELyiwHGZU+qJrWS
F8IApeNM90CCc/Tu1jIe4eH9RnlJl8uqHiCC/Ox9xFbMJcK3cso3TdSg9l7QaiCqXKbta1m9pcBx
5nBv9b+MwWUZs1dXQX//loPXwu2sDsX1qAnQdf5mNcDElx3L4HyltE1jdVuS4st20vHXM4laLE8Z
+rKzB0R7iWGiWah0S6bdtvrmsR+BmjRfLr1A3DyO3pWRiAQZG3N/X0CcQ0zITERn77W3UiBUrx35
SuzNginlc+lXW9clWINhFmpER6E4KW4Q+ocoyfy62kjwUc7WDbfQ8ihcGsUAUrLoe636e++9HA5p
e+7Ce49+uanuErmpMAxweZTNRTmrVCGnufHyA2HXJd4GLOPN2nL2QA8rfegtZ6kUi/l825L3ya8G
EAJ9s5r1wtceurXPSbNL5PDNUSo10bRA1m63FCcHDRczy1axfnex6TJzEpIyEzE/Qj3AYESPpbvy
6l3Z5+wD8b4I90Qz70785Dd+YeEDfe7EbQngtrAOMSR4psdMBjzxElMiTdVWoO3KvAle0klNv0Ki
D3VY0i3jMhiDjaops3McjQaacgO+GvvgOhcPjT+8zEwFqzTjHghWTR+TCMvAnsnHDBaV/2PsA4Gz
8imuZQvUK6QQ9rMaoi5+hhG28Zihvih2U8DgL67NT68e7jJREd2L8aG7M7vDUH2lkDwL6SAYX1XJ
m4kUh/3GVrP5cAtuMn5zTr3NpHGrAsTs3ZyvdN6t4yh81OhMbdR6IRe5VQQMUpptXhOOmeFEhk8V
oeCqgIm7IDD6DkFEI59tR3yHRKWl0548U7tNVgExSl1qIWWMkdVFoA7RUcmU2U/G/cjqMw12NkuN
CqoQqmwQY4Skjy8oAgnxKpeK09uX6uB5w67C/n/VnBWqO0/pW2i+4uG9TxkrkWyPyquiZCE7MjYP
kkm9ld06w7ATDguH8myG9Pf+bx+pZoXxnHKWdvrVDAFb7QxyQQd7ZLdyjOS0LOjyI83qSLrQhGbn
m8ZS6RwvAs0bz7kU2TIy3838azb9lWCiOhXOZiQJFO9H0sG78ee7hqepY+uep2pjoiQdZPorzhWW
8bvI/JypH3GMcN+YyyoJTzJnVQoiAzHm2mh2A9tBBqa3tvfdp9VTwzhpmiVAK8HojLzS4c1urNXM
rNAYliNLDQI3sELDSAb9MNvltnKbg2eyUcuchPHG8GkAJZpdqmuTWWuAytawwVeSH4Ij11vZgX2u
XP/sj9WL9vUOIcRN0ZkHHc0kooKTK/aDbham6+yBVGON2czg6UUUbaucP40R0FiLdV0V3GDFUTvq
e2R/lrbUp4O5KWlzDessqmydhPu6fkiqM8ZodgMla63iPoZkpLJ4N8uPGDPJnLy7Wu4VGZoKUm2C
Ywuh/xYh9W1OQxJ0EDMCIoPVtWg1t041L3wAPghTbpVy7jL0haLP7sLM2iuA2IkZIY5AjuCKVVnL
JX0FGiyuYoKPCnJeFVYkWqQz+0YEeFb6K6dkdmL2XXl7r8SzjgXNj7lPZuSQrMmFeJ36Hqf2/O13
8duoDMaF0KS1zwYnhPOAg36YsHiMDyWOFfRWC5/Vs9sZPMDPRJGPi9iyf8WRc1vX5fYKP5kKdnZM
XAuQfYZ1aoNHbGSR91jwbYYwhbqC3M24eJDMUXya5KIGcIjEdqTQsQfErGAQb+eqWmX1xkfSAcII
NDn4wZDaq+KeT48TAEODtLxMV9tooGV0ntzmbhJb4kDZRlA0kftZMMIrQTWubBZKipXOAL4oYgU2
VEudmlvTfCkUs6HKf3Xr8BTnBO9Ww6YQzJatdu12LLlkfwxB9TCsWAYBu12YxvgTn0UJJ7JjoNB/
GPW5zJ69rlljE9+lFhIyzW8aXoIt6lVNKxa7zltReBc7YIU3cH5F3odES9OA4RMRlgeG+QOHLkxp
GJEwKOtoo8xkkxlAcB02Pyk9sqrj58p0Qa1RyGYHx350ZobpXAouUQB+2D+L6S2B55cwqnYZXfXQ
ssI9bv1bdA8s/D3GuGG7xSQKOUeOdNnDSpaMIlW17ClPMfFtZvvJT/jfpBCPqqLMZ88+hIqUWWvb
Z/AJBibzZWQT9emchtJ5NV1GERUA1bHtt1nMmUGynuH5i6Z+Z/m8qzjuPGoDthLUptHWi00wneIx
AgPgFMEhTpO1j+uVZQVf6LDt4N7PJZEzJUuYASlSkC/ToSF+bphY0yi270Ayea2r2r2bWEZKbJ5O
u5D9RNRruyPq7o38mksReReceFtpcDp7OMckP/JxhLAwdosRaFpRVg+DCEkMN9YWE/04VFcO1Jub
ma/RED55GP2SJrkNQMfPPo38XEcvkavvkbrBQYGyza4vqnMm23JvcbBofF6FIEH9CleMo4PBiHBg
qiTD+WA57SWGmygDchFxD5jI4+zYuu/KcKM7tsPEB6EOwwMa3/UVi9yYakEnbxlskRG0DLyGIfZ5
s80hKZpj6DULNfuPJqoJI8WgCLNGdMT6BjeyAW9NwqH0o3XFJnKEvi9cF/HcKSV2u8ynw5Q2Oynj
pwRfVgPYBjv1huEbu7YMzxLrV8NeZGre59yVeFCalmswOTsTKRxNDhyEccIExGmCIs/zRRK0P9Mj
D9PGIzaXm+skinDjtu1ekNc2Fm/RDA7aySlZ8lsToYYdxFhGPTQG2Y1MoXUW4b511aPl28fOgR8a
CM55cw1ed6VnVFAFItIq2nnFsUF9E0vwdIhfkxneQYBJgkkvW5AWpa6rvF9G1B6Ggcqx7ImStIhK
r42zi12P0ZJ+tQUHx1QUjA9d0uJsRGwkebhILyr2H0iZPqsWkJ7hgnkpneJ3p3q1nrMOpC8Widz3
q3XphdhHCxeKcNlXu7yzrV1QCONiqsl60N71CsPuI7yEW95hp14SsGN7B8cwGMD1TLKMZPooHOsy
0ZJXzqc28XlkpnjOVHafmAT1tgGUJttgbzoQ5xCUc33MjDrA5ecYS4RLb770j90UoFtnG+EH1WdQ
Qmqx+yBeZbP52wsN7FlxBqJ/Yl9njPT/Rqy8Xcv+C5Cquyh6ZrmSWAZehpK7TXvCUkX4S4z1p/YR
0aTGKaM2auJuNzWBhJHiv6SpOjK5A/Nmo1xO3iIsNzF7fy2NRz9kKhx6llq1QwrHAs2JYYCM19ke
zLIXPrdttQqLL6dGsoB5i9hiJ4pQ6jcggAJ+d1hx2XOJmsJhSg+DN+MGid+vP99prG8svG92My5r
qNpjqm4JTlrl6XdPPD2mnW0wPdpVfbJU96Drj9h7VNZIH0GyQKRuPJlcZv7/K/hUoQ8QZTelDFck
ztKt2RNEHSMPf8+NGntj92g7+LXEo4axNsN7H38nGLzSiTRzkiVSGCPuGIMi11R+wKcY1evopJJm
i3xvBQ+Kiak3/VZEw8b6Y/CTS24dXHeXmxNNwLhEs4Ydr72be/bfWbpKfPchDy5B8CtUySryC9o9
78YoXuqG6JvmCbcEHuepfjVidyuQf87ZXYaTuMWwWZmLZMK1jf3KxQeYTYz8R7HQ5VeQfzjVxRaf
bgBIk6dTsyADa3LvIPFvgX86LeLm8S6j5RRttkEbtk54/4a4x/C6GHlblvlmsVMddcNGFhUHguRV
GIjdVXQkrmOLRh1ECrh3fJnMhJlUsRrQE3VlvEhZLQ8eQ04sbpR6tBl8dyG2x/EiKZ2KgXFDys51
g31Ty9dJVsux52c+vXu4V+ynSH749Z2w04WC9m4yBAqz55nkYXJ08KhQweJcCstl3HrPAfdf1Sf7
iXllh1NKxC7/PefalQ3gN862nC8RAV7MX0gaZkkTho9wW1dXU26e4W8JctBq5AFH0dociv2MDz7B
89uwJZYcX9NMAgx9geUj4LozKIJj+5KB7HFfemJTmGHNNnNeBhwJwRoAeLA1dIDcr6e1RUXmMOxr
649pKF4bRB4W+hqzeVNl/MaY+i7S7aoFZ7Mp0WfxDMjLKIYVpP9noOwfLYLUMWj3DX4jeqMV/8gp
JP5nnU8N07AqfJl6+Utx0aO/a38PNGVeZnIdFg55zQ2uaukML7HNd3psO/hFrqgXI6ouE1U1SI0b
aE3312T1pjF2ld/CzUb+iGjlxoiJYXCJdYlqwoXoIPL9rPJDW7qXq0pzJGghZig89PWhLcpj3us9
VvxFR8U+GW8GbuNasRw8DeZ3xtHc998I5xb5/Ey2A1/TQbAkbwWMcNtg+M9884a4PTolddAwzC0d
Myr6tFFKDQPlnIyzcVE3OexuakUfFEA/3pqC1lJD5xNshKhceur5jvFNypRyKsedR+cRRDa3KzKn
cpEz5ZTJiaDR+6JtLoXjsBplZOtLbEQ2H2CLCt4S+6ZkQE6FNDFFqEmcbrodQiuCegLEYuAOWiQX
PKDJkOLXMl/TunmNWLv3UfB/9nBPene1n2wG0a+8uPqF2HkTUtnWpXzAtrQv05inZjvQuZS5uYly
QLrMDUqbuV6lhofWjRjXGo9J676OklmlPbMZE7nL2SLm19JLX8qgfggb3lItu+fa4wphfxCztPMf
e2aXFXnCu9npQoKSMBJpWtBrBwn+MSCYKlCf45y/dqFNZTY/jgGkkVkOy04rErtV5xwstzePQ96c
Zes/zwSdDF4dbbsSV4RWw1sMqBN10dovCqiMmqnyzCiRGCQKaCRsuTtTpKQHePHnxOYrTQ06nNBF
mMlVY4bNOnfqfauLk52TlBCk18GgY8e3xlDJ778DSP4XGuPaAsB9EAQu8XDeD86KmQZmY5qw32sH
7Z3TciQPLdYKzBNP9tx7QBjd/4ivtP7APAHtYgX0toRKAnj5N4EnCWUcyAB/5jCYYptMhDt6Pnim
MI3Qr9dJtVHCq1lXU5iT4EUqKGiezK3tTTrr89/fv+P/b5omNCXb9VzLx8Plu1d6zz+gL6lnYkHv
mcsz2bhKxCy9TCzAXbIa9vNVa2kolLJgkhNjEzrVa6n15xB6l9AB5KwKYxUb4X3pGAKz/HCDY5Ws
jyp8sHmY6FFMmsTrytWQG6sAGtz7hBL4V3pG/jCLcjNndHoONJE0s882NCJtzltzNs+0ED1Xy1Q/
VlyiCOPRDx4sBjc10CzEOmio+BFh0gNDkeIszf27SiK9Q6XkufWth/HWIbkBhCAQk0tltee0/na8
e8IDcMXgsWMfGyCEyk6Nt2biijWRW+5hli+uskjVqi7JJF/L/HfoRbcIYfeh3zwiw95OgjOOmDcU
BetIJaSGecgjOP76eBFwMPEruynSksaTIgUi7NU0B9LqJEkbUXO0i2yBql9AUsHiZY7hMeNUoTk5
JoH+jBgZ2rCAzbCjRktejGjCDBLh3B7WJUStGd+cKttz0jfESKCWicPwk3+Iv91iI9llZ5dFGXsa
ZZIUZf0aWrHXWQzaWsHzYoRouu6ZK2Q1jzUijKs3sxBDuIjc6GJMcOfnOyPFr6Ho24sZJ5bxrsQX
XqE4f7kKw3Q+7cvOWc7tHsswNxXvpxUM0+hTqZkTu9lKHItC1e8whNZzELLgm4gi1Xsi+srx2Y3v
BZ+l88Tm8VikqlsOCZKPyXi2Q/ANz2kO7tf2Vk4oX6rwCsXqGsLJRqIQmMqnDZljV/d7xRCgnsVZ
sFVKM7FtoL6Obrq1ugAaHJkoubUox2UuYZEb68i9kuMfIyY5UzSiZs0eEzap0BdagYLROE4myhVr
utXcvNg5t2Om0c6DQ8g+VOHfJAR2zeHO6B7i5jB7v22COSysS268kUO+RNiAzomMPrZQESZzSrdb
N3GPQ1K/Fojfa04WKY9egHtnTkEJztFvkehVa/JHG0+iG5cN2jw3y65bUe5sB3VZsI1nVu4GunDW
1teyrQmj2xIcKugAdnwvhDZuQv2V5q98ZmgZh7VlvRdMpOwatnpln0VdPHSTdchGuYwJbheoPUj8
W3XyUVj1erSfDeB+JQ49rEubKDhj0FuO6BAi4ihSS6zG6+AWqVtghXuBacwFOTVauNRiSmshT1T0
wB0PfYAK03sz5FfSJWvkrpCjV3oIblCS4pwnN8cmrKdDjx6xCs8y/V3Ob3lGlHP02EwHzVnDvYPw
rWc2jVJFiDdwTfhnjoLYPUo6anKuLhcJIh2uL6PLVbkw1BP61vkoARw7HSBz7yOX1+wruXAzj5wc
fjrj12yplwifaRIJDg+5tHN1dDCb+TGA5Ikf0uisuqbZots4hyaqAioYfIfMI2ZPbGomqTLMXw0x
HcMchnZqrHqMgv6ULMeJcWFtMBJwM7ZDPZ2MXX27qd666cCX1JerYYppGWHcdNrHON8d01h+F3O/
p34jSO8ger0VLeBzp3pKLWaiebOpBkYno6QNZhc0qe+sDhFiRIywwL8MAxeErsT7UIGhwo6xL/hu
Uwv1L+vM0esuYQSNvhDj45TE67FpmOt7z32NQJC9kz/nd3pmjFYM7MGUbPKbDMP13y+UPzCrqG1s
38VLIH3T/HGhjoPtTAjbJdU6Ql0eJjY+CN4qC7v331/pTxdXICxeLLCEic793xfXODR52cwNdCyY
UGbCYKdasmPT+FLSbFq3TfgfULb/pb65NhezidnLdxlS/3hBmcZEqM0Z4CbV7Nuo3hdGufv7e/rT
p/fPl/jBsIsZE1VeUfjLLvZ8YNhTvZdO9eaybP/7C13/oR9oMccMAoRyXmCadmD++8PLXHSv5gxa
DHkKQU85DuCWBLWVTvSLF03/ATq0r//cz5dD8S09S5rQVH5+V7kRum5UGpIgt05u67747FPGRGbN
JnpCfsgJEL17LgVInNboMKLufQzcX3GCegou0R4txnZKu0NURCet7RNdGNlHRUkLM8K1/ftn8wf4
nuv886/98S3UQ9PEYuJbaAwTvTSuoJVl4WaLw6uoPQWfhWOaVEGXklp72ddg18nSs4aETCFXoFHL
T7lp/BcT8A8/v3/9VT+erEHmRd25/FWVG1IvTWz0LAhef3/vf/pdWLZnmdfIac92ftSmc4gbuqxK
2CFgEljfebtU4x3HB70cS+fy9xf7wxPMO/r/L3Z9x/8oPS2Cf7GLYH40DGSaUWA/qcG/93znE4bb
5zjIYzrm//Hl/vENupS8nkvBb3o/3qDWHUGEssSYUwHCkp6xmz1QamoeJSlAmfiPM+MPD7TD0SYC
4XiWa/3sL/yo7KSv+TwRA8CLaytSngClKJ7J1d8/zD+1Ff96qeun/Y9Ps1NT37pdxXkogvGos6uo
InJPhdteKpuc1IHItnbO1W3DIOUmUKBdnEJdPbXp+u9/yn+96R8thZC2lPCmWNJnDIhUskX7sGpG
sFh/f50//n4knGH6N/7j/4jcNhQmfp3zRBRupe903M1rWRmbjCACb0QVX+cmfSTc5f943f87rn4e
ZyyBTVMGvBX351PSVzN3dgAE2/f664ea/E7y39WIrTqPcxyb1BEoyLXffUcx6czIKa7RRnlB99Ij
KM7ACFhIBTxnwBRbS9Lv8FnrDgdbNuwjrz/ETJU0Br96tNaOfs2Ab8443Nl4b/o19rx7mVS4RrCX
91VHE1MT2GBsGLcxdrcIF7MGxUgb7BPukwezmnANBeRjTqE8NC3kH7ZXbNncKjtOmPKW3mSyCvdr
NrfJoNeYc/PbsbVLnMzWtlTvVhWx+kFjOKeEO/jsGOsO+xJO2bEiqxLRhA875O9f7h/vDDtAByZt
1ijy54fcpWOrJyf0lm7S1PskKPuT5+URE2grWxYU3UuvnU6dCNUK5o+zAt1WQGx0P+OYlIO+U/EO
/nN4xNl3rPH8Um9eOcxO/KjAU+ziHjb/f/zJf/rh85ybuEJtBxH9jx9k5U1tgwkMOHrktZTBzGaC
AKcGI9ThCcvRuC6FvRHETbYzS+YgqneFPV3TrkM2KC38DwviTZW4JN8N+ojL95XNZPVKKAyZqMVk
LUSaMxWKg/C+Nr3soyXuZhtkzIj//k7+MBaBxWqafmDxO/edH29kNsqZxVzDG5lGdDgVxvHeYg85
kvTmgHO6afnC/yPU3vrTp+fCrbSFGQjbCn4cG2nb647v0FvqCIbMzCLG9CUbwP/H3nlsOY5sWfZX
cuUcWWZQBvSq9wbUpAuSLsN9guUqoLXG1/dGPJXhGR3RNa9hCHeQIGh27d5z9snlS9Pp9NkU2siQ
BurSrgqTo6w8RXb7SDG6qHC49rW4xwj+8fM7YfxowzBtRWw924Vlf17BM0BaaWdCRvF6gmuS8krn
qXNmP3Nnpqegm0LsMBnZ4rF5A2jtORwwcCbxeDT8DpCzy99qw1mHLaaLAYsu4TqgDM+lT2c9HrAx
AQ+kV8DQdFynCUAXZgT+HvA3oWs5GWNSfBmL4REtTLpWdn4Exg43sjgPzPSXNjj43c/f8K/e76dt
RBNlC2+RT8G3CFDSJhibI96MuEIAKDTmXz+/nNJ/UBrOTTBdzEpnGlHfb1tp102lEiXQYRxDwilA
o9OElsm2QqdS9k9WQFZ0QM7GA1FvoCyRst73TUoAS7uqvA2dygtVvfp6uejGexP1DjSeh1qcMtwa
cKwgmO3q0DzHIkZX5e0LaLFjiSky7KtDFc4ZT7e1wuaad2cnpb8fYP+LUFDod65trCpVrdhJV8F0
Vv2rA6crsjlOR+POZ4qrOvxG1kTbAcEXVnkiYIeMNQYzYOjchDLeJwLYovfuCrmvMkCbWnIRtfVe
xxlWm9UmRmSgOC4DA3gSnrmbAT6lM5x/fo/nL87n7cp0TcXT60BkE5++WGnmTSrvWh7hRhQ7r3dT
1Ab+i6OmjZZiZ5aOx5u10PPhjPz5pc25nvrrtR3p6srie+18qreC0vFjiDb2qqqY1BcFXHwzRSaR
F6cxdSDnW3eFBPdQIEpwyuzCK7GPVuqgBSJFW6Ky/ch33S6Ms8ijq9ixdrqQJCN0aKgnW0MU6pNq
GXk+tD2p7t0pPqYtVIOOGKDY3oFopkeDDS6d3kIW3kVEOEHrKrLbSfWKh6OWkUvMlzMmSyhHeNaT
RGKQRVS6EEp/cS++HX5/djM+FbxtUw59nNQkjcZIHh3rqKbbLrqzgovIpeNaGntWg33g2MdAHy/9
+GROy7m3Oe4UaImUvDphIzsi7Co594SUdulEvxFWjn4FJBsKMDr3sqcbdjAYRvfE3HVoyTuflm6F
RwTuiU8CMVIda97GzwHlQof7SlzX6otN97TBZdcNqDgvRpNBbXPv2NGlYNre0MTE+eWUH8VwsnRC
kIZ31P3IQhDd0bGY1qpm6nNXaLB1EdhBGzHWPs2r2S0UrKN0oxmn1GkXQLsMwjZIqbbWUd7OpvBM
YaFEcE0+grd37G3a7BuEk9O4tjnXk3V40EEVolR1iXbxr1qyN4avntusyogWMBoInxgeWU97F2El
DGWgctuMqfjE6/Mt1AQIG2YiI96mDA9KZkJzwQ+G+lXeFz6Cslsteyk8znmYAv2lwqhKEDkTo6g6
1wkvrmFAft2774lDL3uhOTAhA3za23C8KBBxwoduCUkrybG/kj42zoo78UXvrioQje5dOZCauA+t
Y8iNSfp9m+N0TXH7IMMoLipjbWDIMfYIB1RKsgzBqhCrFyRaJStP3DhilUnGrrRrHmhvmQEjJD4P
MNcItGEraIItBX/YHhATHTOOzPLIEGV0Nl6487qXMgmJqr/Mxg/D3BvFgnFL1h3BwuDpqJnSBES0
bDMCzyzneaKzmhjYhG8Dc190MDLWfCl1HBAp95p4nSUTJv2hFzc+/58IkocIwYT7kZMwl0IqI65k
g6xIdAn3exPizeB3FuveYBq+qMtlmZw991zC8ibTOlIPnrWhcYd4KARzAvxMG68GzErOms6NLC6x
BcXOl6x4srE+1WyS8ZlkPvx2BkLu4DjguiOHA7d33r8U7a0YzQNIlP0ETibLqtXcIkOb54TQBu9S
484ZiZ0nLQtvULGrNY588rJtn/rxVGoHIU+GfsiqpYlabNwUMlvqZPBMp6j/isRe2MjXt4O88C2a
E+EJ6xoiYietNgwKFmH8MAHcfinHdm1bTIz4QBHXKtwG1iU8IjAURxk9+u1VUVwIVJ7ED8utb6Gl
XsLWtSKTpO3ribAs9z4l6ZSJ41gTWniFQBKUxFNB0lV9a0zrNrwZa/SSFEDgQJ9MVCL40tNwy7jV
iWh+9vNRem2+htyYDM5MFQF+jBY5TGW9XuNBddyDiQ9liB4tohwpPJMBJ/AH9nR83Bh+ov00Euor
jq35burXDcUmkOs+eOubA7tZoe8d7Sob43VbkOHJLFnOFmZsJIG2GcfXHrstvZwQ5cYCiaD/lOfY
ETPWHXWCi1MnBHmt8i9peBNb7cZAR8n55zkqkJuzZucdcZsGnADAiiHqPJPQ2zqzZunNr3qHci5g
P6/EFJp0KDmcKzan76uOLq+8sYxYiU0tuWlL+OR0p8aFMfbRLPS6sPv4TYzhNk51sPm+uJ+G+hdb
oz5XUn95DYZLzWOaUhrup61ROUWkg0tTq7Qgc0FIMayK0mOg0cWE5Vn2ndmRDxjaBJDN581FWSab
iUh105iewC8Bl3MzNKqa7BamPRIxKVHDWzTIuhKQ8MjwJIy7c+i4V1YJC1f0t0JCmhsYdZ26zBuu
wsj+Rf/yR8WjRXPFpvhGNmJ/uq1G49TAzVOciVWEuyK87vAsxgUSywk+6i/2U+tXV/tUqg6cJULV
RcB2E56rcCp8JDeE/jIQ4VRueSd8e+CRcNbqbOvwsvEeDpF/2xnllRE0j0Aw11ZKdJNLvFqteefY
HO79Xpz10MeNLWoiC3WSHicj3HhN99GiH0CbyqhlpKeQ2/Lcj/KCczJ7IMHOLUugsjRFRpKB6Gpm
PreRILYDT2vnR2AFRX5AHPBIeMiL1wRPtoVmhvE6bf+AgR0uSrUZa7b1TD05lSr2/dBNKy/Py1U0
TNedGxIWr8S+jPN9rf+yPpHfau3PT6RCFibp3ivDcecT2p9aSEPER+vGk6ICQOzRuQBYW3II2CqB
t6IP65nJgjDTKLmngG00/Yi69MFA8dXRJWUuwojVdXZJzYC3md41WT5F0rkv2vCprspjgMYvbIKt
H/mXoK0IQ0a52CjIbUEJtDVk+oGcx3um8ClaspKgfroeSvBa3RaQpBj1PrcpYAYVwz0pbyaPDeKq
xaePeyOjnvAntmcf1Cw4eNVgkUzB/uBj7yJSrhIMQJBY0teeCAZrwEBLyp4bsd3nqrpomgEmCcCv
GtOAdjvGWI+L5iPksqBCn7qmvhKMd7AFj+NbV3bLocb/bs2lTLFGLrhQTkBlBU+I00tS0J2WaOEq
RPRuK86BBshegtLHpdqZzIPti1KbAF7EvF3ncvLBdyoox2g+IQxh3MWGhNRC3do+d5Kohi6haIsJ
IkWJWXo1lptrVgB+d0jexLltcwKgmZUhQeqfNa/9Witn43fNoYjT3YiiqfWmfYKzxpbOctLLm4a3
XWIVMwMxzyuPpvFe9uTvFtYahvfWiO1VI/KTxIVjMFPJ2pup0QCc1XCB45hpXnGdjQKsgbFunOBC
9yEZ4RgyELD9vGb+YVfToXHKCQlHFb3f7x/JzmNxTsMZTCqLHNJ/+6EXyZnu9NkpzdMoXFI5rPSm
a8ZpzejZZ/KXHOLSlL9ojH9TZXz+bjgO/ShD0Weg3/j9C9Hiybaa1J4XGws2hZxJTA29p7INIYw0
JYjGjJDYUUuupmC8Lf30a9g619o4nLreN3+x9v1o73BcW9mW4rxjfx6oED7UlBb/TgeSYjQLqwt/
9E9e0BDUh6OsgWAeDMdffBZ/7QrxfNgCLoM7Lw72p1ugNC8qa0H2ebep9uayuXXGgyaBD5JpuCR2
YO8vq63Gkb146R/V//wD+O7q6tPIynMwnMiGq5vn4lIstUWLAnoRb+N9eupvg/WvLvjX3YXrOaYA
/m9ZLInzv/9pMezaksGjqZyVCGJ76wF0QRokXyNhWPsw6N5+fnP/2vz6/mqfdk5pJi0dV5eeuX89
mjUrbwwxyP1Fj+2HnyDvhzYLo0zrW8/1T+8pQLQZlgXvyYmYgoNVROrOtAvlJTiIpoKVlJim+MWz
av71YYVyN28ptPVsSbHz/Z2ETdk5xOJwVa25adK0WwMvgMIeZwALSv+mCJtN1/kXrdc8+Fk+rWxI
QJoVvhEQsnJjOOEB9ZlOPnZgnMeUwXuBtbJrXMQ47YtnVfuqzree9J7caFo1BTzexK+OsQBzBrMq
m6prm2DTXpiAhNIFgOCFPicDcuKt+5bVFaUC+nda9YQRwYiGnmRpuE5tBNKl3l7wxXa3piU3po1r
R+Wy3vz8w9d/8KzpxF/ZdFotl7iTT6scmqHMgb7mrDzpvqYxQxOJsKbYDGSZ9VCH2cayk2U6DyMg
oXpWzQt5q6sS2rN5oZz2iLLoo/LaPceA7QgHfERmCncPvKm2LlxAQfmEfDztvkD/2v/8xf/gmeK1
KzlHlbEyfG56+9T+dZwyhzcSe1oMdn1b2ahr2Hou0GCiY9Pzp29X/K+34f/4H/npH6tu/ff/5s9v
eTFWIVOST3/8+1X4hjg1/9r89/xj//5v3//Q34/FxxxF8PHRXL0Un//ndz/I7//n9Vcvzct3f1hn
AHjHc/tRjTcfdZs03y7CK53/5//vP/728e233I3Fx99+f3lPQ7aHGv75W/P7P/9p//633yVVvnIN
lrb/+vNF/vk/rl9Sfvj6pch//DMfL3Xzt981pf4QTFWlOVdytsn85Pff+o9//JPzh8k0xZZzl92Y
Ryu//5blzCT+9rv4QxgUZwghXdM0GKexHv3+W5238z9q8g+dX4dUQLhEw9FEtH7/1wv87vP6z+f3
W9ampzzMmvrb25r3ij9tpwYPKMsBDUnLchndfZYd6pU5+fOAh6BUlxSEiIyOuHryMpHiEFPZSvc9
tHpwbo2IbIAR+64R1OHOsSB+dUWIUMBTX+j63mm1RmZyadQ7LnhtGmaJXVe/1sP6ru+1x6Ib3GUE
LI6sAHz1MUM1CMWIV6eHJDfqhe+TpxZogMXra6/T1CYl17pgvIEuusYTnQQvYYRKwQhFuOh0zuqh
0C24JRZydx9te4RHnHPYXVBXB41bv4KUOe4CYZK3HE0lXCAUX2FAx7+COtmEExGxaU2+fUXZVStU
oK4k4CAtHqwG8ytRMV+HIL60AoUltvOvSXAZNuw3x5K+cR53jyRdxStgUg+2p24CkayzHB1RMO5G
IMhXlQIiGAaMHx1bu08QxN1O0YyuBSu/0S2XIO0I9HczPvk2bXUv6dCxN36zFNE4LIKQ5gOaNsiJ
Zglf06ATpllgFVKBAD0swuK6BH/ekKyKGI94eVc1kI9rbUuFuqMVeYBu9RjWUQGqJfuam3Dvxhaz
t+H5r26AND+rTkBjbyZXvitGu8tyBkNEXbUWMSNc8AEEpd7jsqKVZyeX9WRsq8aFgB68Ux9eZq2x
q83pfZDywbIAMWZetAtrP+JTCVdhD29u6A62Fl4qeJ5ENT3Vuf51crBDFwNI1EAvr6UP7yQtj5X0
t06IW7CR2atM/RMhfsgVI+3NGVt/aQ11ts395H3sQcVRn2LwyCPYATQ2pmF4qd35jGCHj2WEBy6z
/CveOsd2PmSImq+hET37TEdDLKtmdak18pawOmsbuhW1tZd9Gbr6o4PQCIqHXPuylFvAMgmkIcwU
NgBCaAm+2lh2DdvT8Q4C28VoIhVtQbC4fblpUyu5L0zj2BhyX8TjuM6E/lI2kAMUwSPsGNHZmkDn
TRYoIO2Sjg3ecyyQyDvKbReRylPLhvi26NjptJQxNxw6P/+aVhXEuhErs20D+h/AkrpiQG0z0A0p
w+tgzA0awe02j8pL8uI2bgL/wi1uAK2GNHrm50GzTlVu7bQ2OU4+3Z0OHqOiqT+act+546lR2snL
2uOAYbuxLb4CU8+cD2vcFO7zqb+GxnQKK+uxIpRdz9wLS+EYaZ2z1uj7PmhufDh9i96ctAMVx62F
uneagkOrhQ923L/57fiROooJfIERNElFfO1MASDayrJhvOgrZBIz9Gxd53Gz9oNqzaEBVZy9tlgN
KlwjyINnhOrRzPsvOXa8ZkgOCdoRYIPaKfUD7xH5kjxoE86B2BXgNu15/bA6b+tMHOOi3MWLLQK8
Ax6ezahEpdkXYFUTjOLGe1tUIVReJh5x/hFPcjXU6iO042OkmpM21iSs0DcYwNx488V1996M6Qv7
mmM82yVJ2kKUOxM0xD7DRmL07r1fJFg4M8KuBs01VlbkXofhMEOVkCgy3mdiIgYgk62lkdcOIGrS
6FwaLQYJk4Y16MVFSrRPU04PrVWdh2zck6m5N8cchEfRUlUhnAHp6xFUHqNzhTNlv9sOj2HOGl36
3dMwghCKzWRXk8g8jcO6r+ubLE1PUlTPukakmwcCUO9QK8YRuRph+CKm+EovwnvL9L+SA4qM0Q+3
jcvEYxy6GzMZbytjumyjBJJLuO8y+itu5Z2tjCmkO8RXXcCgLgvDN+ii6z6091kMh0AQMs0cYHol
Dv1JaskpKsSZAIOPqS8f8ftdqLK/DGjcaI7+EOH+iMvklr3jts5aWnFQlThPo+2DjqlNNMo1+yHO
qnPOiy2acVcLvVxnQf3Fr+uPJlDb3PM/9Dwgdr25yRrjZiStbjEYaFYd27gpnRhsKYyeSpC4bDrz
ZPc2mIXskbDvJaxANynegsh4wITx0EjrecyBs3kGcSw9zRcP05Me1ewH1aMPCGEx2sA8pq59a4Zq
o8HOX8TOsIVA/1Q5Y3PozGnAJ40Ju5Gjt9J0f2VZ1gXmVJ9Eg4wmlI4LKvby8TofpxLvlXbfK48x
a/lgempvgBmIQh08JWn2WtdCVnGiXQusnKa+bm/qlqCL3JFPBKMAr1PRJcT/a2yIB6aq130BnkM6
hr8KABBC4LA4XAw5QumpBqYg3LBZuyENYSNwABGhMWdSJ5NNHTq3DV+pJS4DfW0a0LMwAnyYSGnW
lpJ7oejvMF18qzJUu6rOe5aK9IGRcrw0jUE/EiPID/cRzwFj0JVm0+Coe0S+tWheWbbIUJ/wKUHM
FSv6SGjNnaQ/xY0Dn4wwcfitTnTdghxcWRmmVU0jAQXrMlupDkfGTkDdRdOEWBHPz1A1qKzxqezI
HUxAtNXjhrzTHpSj6TPOsYkrabV7JWEbohE4V0H5niQuRokUyIPc5lp1MlCyLBnh62skg+pKVESl
Bo4DRQjJMhNSiKxpw0fWQgu5wOALtAPuqh5KA5xeZsO1iuONBmSLyXT2EPv4lX36n1shouPYelcF
nJblkAXUSRnhnXxgO9JqjpK2MhsqAfS0v9Fi92Q1GB0gblIEL+QI3cMj6zINxWVVZw955kI+aghK
beP4XrhUOlZMmLqT41vjNm2l2x3NsAcQFx9JF3uVNU5ZX8e+mKvG2EYkHlwR72es7bTnJupQi0TJ
VwpxNnnmcFKME/EEzmGIMRBok3gKteydcNVb2+V3BEzw1m0rLssA63JCBHAZhHfKczm55lqytLlz
K23UGcxVN0AIGQ2C46rDDNhyVr/moJQn4JOE+VnXwhP4gRl19WRu1VbhkgtjXQQx00TPFLsgbs6o
Tg5JGO+iMK82nSjfW8KDpjS7khGdZJz7bVtcdOQMZoJvRUF+XhgTH0mNkdv1VT9OrEVteW9lxW4Q
Fem3lrsUzURyUWpvBgRTWKMuJ6Ge8X7T5jTMV64Oa5lwKnbY7Es+UDFqZLzkMYg9RzQ7jZH33vMJ
Ygu65L5LS7D8NVbXOkqWtdPYjIoAqXDkcryN3zBANft6juikHmxzkV67nlFSFHl3WhM8whf4imD2
HRvZzjMy8+Bx23aTDN9jcgLLpKZvi9m5t6trw2G6ZUkq1a5GN95OaNj5zOQFWYQXgieACvhGz8S1
hA8BcB5jqJZg08hbB/1+WL7gZjolhfY8CPnFSwF8sdHHULWMQ0e6xnLwMSx3siooezuJPz6j2253
sOtNDSQOJexSwxxA2unacju8eVJkOzdGIj8idN/4BjSqKHzFLvjR5OJF9NUxqX0Ww4KvuSdIn2By
DeYe3whUVTPPMMzCt7SK5jREGowWI11WhYKHOIZqaavpvq+918ZLHs2SzvtQv0YNs+QgYpiWtlO0
oFzEkd4bxz5kP3RM24HkWjY7O53fTRqSeph02danQUXKAoWH3vX0p0zmpINDtEoERp5iECJC2Ip1
KIJ0C1pILGpdPKXYcpZ17N7HxfTW0EuH0oSPropyooAHQc9Z6CvPwMGu+1mLVsHcdcpmtKj6j9Rc
cYuvIteFs8UcvR3wjnDGKbC/El4zTeXXTo3vNQpqzWswPsHcWfjTdJo0ywMGPR4rUOqbxGd9nJz6
nCcNlT8ZcQvSBh5J2ZqLUnw3Ru31EPHb/nnkvS+HJJPXkwfNpMjU2ky9g++24G2qpyDEe2/FQ0D2
ICigDmBuNBePYcGQJBmCL9Nofal0pt55gz1gsoldM/vg2Bf1sW/gojqQcBZEvHEAatJjKxEUEHrK
scgbcdUi1qHWYNFKMu3ZD5nwhmU3LlrdBAjmguLy+tjdm0ZwbovxbPYFTB4Ly7L0M5juRosLVAU3
9iBACDJQ6+B/rofUSpFUKvNaz7DxklkzxdZlkrf5Wh8YrWmUTPTescMLlwAcmambJJH5DkPdudLg
F+W+vDMzg5OjPnfV/UpfY8167jIMp6VNIhTajWoLeu1L5PiQnSv2IXRUdO6tsFp3QNK2sVthohqg
qShnvGvcTq2tkl6gzcSJk03UHvscXpSRmjUPlNgPvGQ3FzTJWtwnZYIMBkE/y83IyLLNHAJJFOEa
eoACFK1BuzaDzt/1nh2dfMcRr1WrO9DWMxgq2TRs7cBGtRS0EfTlbDo55B1yRtW+ha9QcgW9BiLU
pdYroJ+RkXOnO7B5qWFniklL2COLDQin0n2ifLLgggT+EeyyeWF06DGGPjmFfAXR9AUB4I6ueCgq
lP6jZr3VfqDw7E2oN+E3oaVAORLkzWvRYGJKFAdHP2LhVBim4xz2v+caMdTo+IvZ40LDRESZk0e3
YcOmWRnBWz11p9wCaqKFsGRB2Kry3Xbv0tQN7p3S0K+CVBhnYiRYFkI1U/9Tj2CFNHxoUxuUh9/R
wnb1ds8Dlhxawu5WsZIc8CO0FkRIQ3s2ypc8D9Dc+OSryVlPkMY4FNES3UBTl894KYZtqfRnYSSP
rhY9wd9xNyoEcB4VOSmDQfoyhdI+CDANumblu0aXADxMoe/GOLYoXYNTpwMUy/0i22RlGe9UY311
53NXregFTk43rk0Bz4SnWZHvLIlO6t38SgrwRmYXYPv1osssZRAP8v7oBfIZT7/AYz9IdsJEB2PW
Ny/YqOdzAAFaHdjaztb9Dc/BV1XOaQC5EXIiw8gWyI6QhZJvfQU6i/Pg13qAAVdX+MTTVKNP4nJg
zGTUb0o/im8tVz4puqqLLIi/tK2+ssIQ7Ytz2w+gyIaGFa/o3nzDSJjF5hthlfnCBizhgq353zZh
M85tQnwLGJBoo/+/u4RL9KCvefUyfdcr/PcP/qtV6PxhWA5zcmXbtpAo8//TKnT/0C2a/d8MQt+3
CukGcricPdOuolM4t37/0ynU/6Crx9/iJraUZRoMkf8HnULzm4j/z41CxBG0pYip0A00uIb1aSY9
USgNLXUvEiQ2i8khGtcsjfJMet30KJpEe+x860mOWbQcpSyWle18QAS+G5MCV2DLxl2wkOCwtRrs
s6rY9Y2BsXJAgD3ZxVkLsJ4MekKKrNna9MM4CTM57feJTWYQ4+SMfAmC7ei2IaoKcwtJTgYzrkwp
iwUtJZ3T7CLVm7tsSL8KBJ0s5KGzUT50mcxMjsqLSIePpnc/8HdQi6B1WITHq9g9JAmQpGjsseWG
IKi1HJpCArVe1HxblAmvs7WjjenpJJub7RWHwq1KXG/nSTK5Kkc7WnbkHXS7OBocoxdOLF3OMH60
qRyRrdsEHqiuU+rmRJ8u6D7hOwarwz5mVcus9vxtF7ZXWTq8O3FFKnPClDeblehg/8B2RbTuQ/21
oqES4pxtA/2+SPsPD+Nb0VVPMh0oWU2CQL1dkpVvbTQrkCaNmQNb96KheF0GgOBoYYmnrGlPTjXr
/eb8BYLkwJcUNgle0hlWzPlXcVjG2zHFIRskOSW2F94XMNGSHjxdE3lQyzz1GgwFJzWCoSneO86Q
cZpDiOQELHOQSLpJ7Ik+iWlpyOG90Dm7J1UkVrYK3YUm6epoTgMM0pAA62IC21oiPwlr3fhY7sBe
NFc29J0FoeXE0VRkz/QDJvGIEQapZLjDI8OHjE7HZFNn9n3vDd7VSCwPkXagkEQsyGQAf2lmAyL1
HARElDTZOuuzs9k5M4/GpPDHEJDW0DfgZwHMC4Dd6FS1VgSxNpXIukxMsFVhoAMwyLILWhJrpiYc
j9KyooVqnWCfaIPF44Qfg+zIFqOzTo2js4ZqPvW0kVYENAgoVlU2H+5pFkIW6V/qnHQxtnSOGy5g
2qrJbzmZXjcyytmQOEv12KLQMuSnUIAdyg362mOz961655WYo+Wo9qVJCBwv8MHWchc9T/MuaLB0
4XDtOR1T+AStYhc21iNP0/RlDARGX21q2RrUaxhku3qE+EW8FDQU0jhRlFLyxWO2Y/RlzjiTJ0nf
DrpNUa6akfPs6GoYmTvdPFBK6Fsx9fTLNJMDjkY6YhpTevNugapqvYtuzDFJzCERZVQeRUGNZNLw
XevSrIwK6PTEN8MbscD4ZrytGZ6vCxtkooLvRDh4DvUidJITowicuQJFre2DtlJ4fhuJcg5wGk0u
yy6XWcAiYRbg1opgCI+koqMYNVX23OZaMx94mytLZm92Ic213djYUPWeFSTLdEGCoQFGBBRHBnAM
sozpmJcRjTow/Pims1BfRWkbXgUV5d+gM7zDSgBCE8WdQNq1IIoXmsDkdisHC8+hAXq8jMf8S+9W
B2iEr2IujD0X6WBcamopNa6hyItJ+2IkBHh6jXPyGtC3X8pE+7BtVLOO7j8lDSSKIrRWoVXAaiU/
ZmJQa1o2zd3pwnNbhzts3lOPbr2yCAiqK7+2oZ1ti7zod6rvp8Woh8+2itwLuDNAaot6a8fodaH8
v2RBSfBbxammLbu7cYBJmDRzGT3Cq7ZTLC++OVdVXnNRDE1PDa2dyaO5NdA3LSpOgosaf95FRx7M
IrXGdqGjZI7Q/HSFGV9kSdNs8ZACFG3CmbzPaLj2PBRwyElHT30YwXRgNU5WYwC03Z3OpkD+CHgN
Kfpo3vI9eJhqHHMdlO7WZQDsOkN35Sn95CWU6UUHERVPzkXXAuv0dL8l897ZSytuTk2lyDXME3U5
zSntKFPgApo7O+wMuluoevj4Jd9ozsWhz/jKMxQ9Zr2ozz65iUu3NvfN2GMByNrsNk6sS5qZ0zpV
8QXOfqjiSDw4KOs5cVBJdEylKi9S0hFJuivjo9+YBh9a99URutibsolIC866t6zp9D08YAjeSX6v
D/02MgIsJb73PrXt13JIT13tXnaF2tHev5iKap972DsT50kEBgc9fToR27G3DIiNChPTIvW719FC
HC9rRvaNCDg2aVZ9oKM0o7cfU3fyFlUstFWgimcn0vvDkKGzI6TuasqqL4mLr8BupUMLhWZuNRIx
EI/FMoYhDfk6vyx1RMSOWaTbqGvFpnMKudGbXB4zPYSeVSgwzB1Q5aCX2aUWpWCzNXCMfJvz1ZjM
fS/bI0cE0SiduAJSczMAHmGisEnb4IWsVsjBZn3h9OmIJDyUOwnNkyTx8eBjFsScnyPq88uZIzoV
8mpU8OqykUjwdOqBAfr6kx7UCFwG9kPf9KpTk5L+bVmdtpN52q/KwfgaczR4KkeLeKG6vGU5hqZS
ujjADK/Zp6k8O8iYi4qRyxhLGk20g/MpMf+hlfrfsfhc7xqA/X5W766T347V51r3Hz/0r1rX/cOw
LQpax2LIbmIw+3et6wgK2tmWbtvSZsd1MWb8cyyuGX8Ik4G3y/TbtKVAVPWfWtf4A3siyl1HYnCR
lo467X9Q636SAM2GOyVsF+UlkmRe46dK19Ppn2ntRNPeVkdVpDcszRvDjX9hxp/VBN+N3j9f55Ow
iUNup/D5M5mV40U7U2Fy2tsSJxaBg1QNIvZpaEz37I3PPkKZXelo4Y5zaLDuq1jusjLfJCmo1QTb
KDtLtu+K5grB6tJy9AuWiA/HCI4tkbIRhC+7Dl9Nm6xTv4bS3cHUEMtai5x9I8T2T5/4P2UG38kK
PklRvt1BR0iTM40D0eizjEZvQ7eDfuGt2LIPcbpCsbMkKRfryLVaKsLFMCcssAUstZW3/Pm1f3hX
/3xtHqE/y8WYZ6V+qBP90EBhb9AyMMoAXEQasacBBvUbGvYiGSgLLASYwIZ3w0ApplXisc68J1rG
1aLyQCPKJDVA3QsH3K7Vr6rJiXetCpqZkQdHPfBS6G3SIxNLdSyaY0Zuptuf+9QeESOarxVd8TIi
XfPnbxAFyA+eG550W/J0olb/bArNa21oy1Z4q1YDvkxlJ3AitPTrTK3djwRzoymHbn4e5BFv/XZs
gOrRmFJArRxgiOUbIK+t52JayfgUmqs4JT8BhILUXkeXDSzfO9VR0BiLCQwqAnfdEj9ewEAkoqdP
DmZ2HXkxWwUJtU6+MAByu5hgAl1/sdrqwRhhF/VYKegoa9ZXS93L8bIyr/roQ/OD9ZwuS1grXSgc
hNpNyUjMwplb9Ii+QIoPAXO0qAZtTtxmdlESpB0EG2d8cbtHA7B5RdyERhYZEwuDjAriIlRtACEV
y6ob1ll84+nd0qpbkjT56xhLWkOUi54gDcWG9H8JO68dyZUri35RAPTmNZneVmZllnshynTRexv8
+lmceRm1hCtAgi4uWl0myYhj9l7btaJV7jAScVaOu5nj7qxgye2xD+RRSdatfyyFYC8p6A6So4EV
pJgmz+zZ00d/EgilOKcq8RNr+wRdr04Y5FURpzF8jaruOOEkGpnrOpiTUpohWV7ScNd29aHmxkaI
4tkkMNs0fqn6PYq3OZlUhDyWubjHk7k02m8bMGNc96uUIVWnuiuuKhZf/SZMAb2Diu5BNFUz1Kb+
mRrtVmTRk3TfHZZUEwmFID28Vp8HZ+EhkwC0q2yp90h4HI02kz3YR9X+lL217i2eF+05J5CDfEzi
yh6zdmcqCNnO33QeHnVs15K4inlH72hXy4lWWfOMJ8ML2Ym7D8ddpxXBdj/h7IeWJwfoOWt/vJ8t
iFDyENe9P5waiZ/tV1BA6goI+20EMl2pVrb7IfPfTJOr0DGWgcPGyVFXsxxDhyWIOYBtBL/F4sWt
zKWeB2SjfOq6sekJ2yG7cdmbRIABKLISf1VlrLPShdvJHUPWs6VbwcJIrpLtjBlvsO708Qb5fFhc
4ZJ6TvVhdgTuTGIpB/U0p4jUHzUNV+1sWMoTZG7izaj2EdmtEcF2sKfP0v5uxHJAyU5J5osthguQ
WoSq1fSfE769Cqyhjb4ggzjfYUx+2BP2fRoxO6p2DRpFzH76iZHznv3N2ZC/OVHHQ0nQufEm62cx
6d4wmogU4pNl9PvGfjcDOHs55uKZxAxlDWAfyOOifO1AubUcZnQ1uMDY1kIvA4vVQ8rUw71Wth4U
lBM66E0fpmswFJ7DYfbPx89fCsn/O9odMD86j43LJfmvx2tbwIRHh+IvS+uH152SU6Ok/nKj/3I7
/u1C/7cv9JepxBxqIX04ust2aS/Wy1O7I236kHjmRl3l12DZ/Zcf7N9vfRSxCqtdxmUzyejvWz8t
bauOWNUP/ERmyDqvS1aMrP7L8a3++y8QY6BtarajofvVtb8kpkXj2G3S6/PdCATYU15yzSu8GrLz
h/XmvnDvy0X8GLawc//5k1NxjvzrzYFkEE8u//k/r5X5v8Cd/yc77lSLbr9pg1U9gTB183oXqkiU
cHu/Ezt74Gxehs3MclAgaeONUbJ6F+kmjOOoC3GHOihqSnNHhucjc/FK6R0D/Jj1mgcbNN7Ujr81
yaQtaNW7CX9Ci6qN9EJ2robBQQq8J1xYjZuxc3Deg0QnUNWpHrGbTp5fajXnXvdrWcG1kehH1K64
T2qzLSoyTFCnHUkYOSIE39aTuY278rdBGEChny5NJ6AJC7/szqLvrCh4Jgc7o0PWQaX5N0brX3IK
+Bdpl+z5kNmXNcF9dv14XZrgQJHha1PnR783X9mLp97kVy9jpHSkh6JTHvv4DfHLOcSm3rlYV6NA
o3nt6M8rpxjPic9WbqpJ3TGgly5VMTP/K6KYLHZsqr2l1zywuGORgqCPaI6aTVkTf4d2Ibx0HMCu
jSwQoUpEdCs1t5TC4i8EM2m14tyOvOHxhLSpr5rdlCI6KnTzGz5tRIoZ6SpOGZLQlKMsxKOwSEMd
4HiPHItvHIrPHJ1zEUNFUEMLiU3GH0Zhn9K+2bDB4L/sxyTTFU1FDlDEgbpr9ZL5WEj4HIT+MdCX
cKSg9ybOIczpOa0xIXLHJx8DUCSSvazZS4vIlHG6c+/tUn88kGT4bRjjJSMNZPYCxQulDd+0MYdM
6WgYrVLSxUvNcI4yIevYaAx3I8pkxBDHXHhOZHbPqjtAxUmxf4Z5/2BxwzxkEs25RgJOIoWFmZqB
95kNUenZbVFtwaHfAcfhsYzNowa1iyMWQuzoF+/0fsyTpVtcWWBiP07AsI12r6GiKo+1iksWN2+w
RPaNiWSQl1wvSbIpCbVQI4bZ1aQwARQE4GZmHJPZN1/kjUW8fI84kJrF2oaqyZKW3QmT0HcjpE5U
m4QYj0EnkFgmJKgJJBtORsCrnmAQFmV2SrokW6eufUylrh+QCTCTIoHea8ar32TZtp9UNuR2+e6r
9pMhBP4KEwBsPCeasnN7N0ljxN+dA5mcJr4jRelWmZuaa912XpAMEFSaFssAfi544/nxAiodCxSO
jGK/y3mj50qsT2FLBpyuzwYqxfkp1PxVFNFbPIK0k90tUfI7iqM336mweCHyINzUUHBZNewisSPL
z9Bi81Tr7pZalUQpcbEa1MILSxHpW2XkzzwId6mKl7Zu6js4coP2PJ5W0Rx5FQRITk3J8km4Ve1p
kXsRegNJOzD2gd8UxyiBXigKoMfKZFxBfIAeVwPtw1S6Zi0m2a5Y/jaeLzG71nKqDxmIMFanKG87
c9Q/48z6rvn1ek1WNbARs23ABJl0O/C1faeRNQX2oQvwcNFE2TVzeSav61nQkUK8t2o+WSZcORBc
DctajZ4lIpUrN6YVbAiCzzFeteAmg09dJURNDKuJtzMrddKP5qyVBKZsuLag6+pRdLIhyAYJYQk9
bAw1IBdwovnzhnS6yvzDdEi5DEsA6KWLH6/jVNDH8stOjS/TGo6zea1Qxq06JTeMpMvIomwbjFtZ
ZV8Bd4lW65iP681sy2t8Qn9iDIOFm9wQnPqqZErKxMkVLvMazUxwDvbxVrHrFwHAw2aKjhCToGgS
7GMyirIE5s2EtBvCJWdjv2JFG81+rvWYcmT7VrJRh0dBNB3PlDpGq4GAvO4rTsZz2yh4sVN7ayb1
s6Qo8Q2VbktuwNuiCIoWN6e9a4V5xIe7pvFcVGzSDXko4BI3vE01ckMUWAFBmDwgymycKGHRtttM
x1KmTnDKRUoeUOG5XfHetPk5SD8HItBaGe9HLqNRvcLQkwxb/U2EFZAWflUJrgUSObbRmMGqNDd0
ZlAYk4wNTMBguaFvw++P9sLtCP3Tgl1ZchRo0UYt3UNTK7dcIjQKhzffzdeN+wnsCSE1XBhapRop
X5eSSaWN/BUJmG0HaWDg8Q38TrX8jvCBTNkpDxCu0PJoiN4Xccedr7Ycm9k96+FRCirnGqZt3/wE
2bVKwapnCU6+eh3lhteLyUvFcFEzOSC3F0dU/MepubNB8WBLeXUVr/vYf0nQ5Ueh4Q0iRzeSQvsm
j4ypX6wohxBXYU4ssXTQNuBKT9FwRlGxrgVDVeWihpIDk0S8zmv4HMIa0Lb7B+ssAsrRy1DmMjlc
IbgldzDjOgKuhWQOKdwiVxLo1IT4crY1+j0rEFKrfwp0vBYB9Eb2XZlIlP32o3bfJuaKXcsbYHvj
nKHov0z8phLCxjJCGjX+ueWqN/VrGQf7rKIKBzSANOGS2GhYoE+7AeHxOchZChRgNDDMCQ0IW5IS
vrOYWMepXLYhL3jE51wqJ4yVVQ/OQlMXRamQd4TKLkb04YJ/p2UW+pq1jRfzeFEyPQ1kRapCx52T
LMvR3+WZsifbB/SDc2HcsjRHdNulXGW1uUuCXVLSa0wkZWDXYrBLkmQ2XAgmPSDMDklduJjKSeOA
m3z3j0u0WY7JQR/4NITYtG38FAN8TdgaQM8ftYMB3T1Q9LWjaweJ93Tu2SwOLddsVzK7B+VNNBEh
b+2i6khZJUTd6ex9qLEikBRdTHWI80sBRo6EOsVAXUdpe9IxFtJhLZfGXmxmG5eMjj7rjn3nHOz2
Vx3/hHW4LTDtpSCNFZBexQSSNQC8T3xg3nutmLEjqJeZEAS1ukdw+YonG2Ekybgq+sw0oXZwb3VE
aGHAIaFVJC46E9nNNqFeY11hnf5pwg/f5oIx+ueGx09pm+dAV9cVf97SzoVO0AP9ed30r+H81xX2
lR54aWfmMp4IDQnUy+gqlwACgcp1z4wXfEKLYMc81eZ83DFKlil9KujC3F/qarqyaZJsl4AwkWz9
FJg8eXquOqz6jkAxkYGIVdeSDTEAx+facY9+N5deADc/Q/a3ontJbOJOFW9K6McB2NX8MjXm0YXS
76DowJMOPAc/S4MGVxv8NfO2lc36BEoR+siQJ2taK4m/JrmVXy9I2vDWaBXyLcRLIbQH7c1pqrXf
S6zof0YSiFWhslBFh9e065RQIQ2r+jRoHAGoc9lrT9HNJpGwqs+uCPhW5Sadhv1QlUuLOU1u1YB1
jjKPvoK6OQYFxj5DX0Vmuquc8C0U4FTQLrO0h4mtRbT9A7l6Jikg8J1fUjIpTHhEGADQpLmkaaqe
jiM6BDoyVhW/BBzNBsnsgfMrDOVPK2i6Te0+23yUIbqljv8Qoe3pFrgU9EyqoT5ElL+jPFsCf/Wk
NHaK+C5j9omhSoAIsvXaGLHOJcvGMTxoTcuhRKiC82VdhZqXFfbnRMxZHJtXtiWY98t2rTaoYZy4
ZhnUDKvAGG8WIJSQ/NysT3YDtbo1WqeUphcXQ3WPdH49ZsuSK1z6ibWKo3afMBMxu5PtPEILVnCw
MZzXDPKJ03+0s/KR6Pmw384Ct6H87ZznesBMxEaSu3j+cDFUoPs9kuzF2pcsyBW7fqAA20F7Sh0y
t+0dGimKkXcX8dRIUW1KQu8u0F/RZOENLlTCEQhY1fiu0CxU0Qv/r7ZnKMsgJCJ/fNZivquOWJQ8
cs4MFe/WGZKkJDsKigIyUu0+WlYsmosiAa4QnYZxXmi/FIhhGytY090uffghdb6VKPHY2ATpI3Su
dsd5COODaO2KyHWX0nbEaeKQy23lw9aqnkr2gYgl+vigUN5ywpgk7ZGwbhlEm1qvafrZWGeDD3G6
DUF783kPobVALCzldwiGAfmuFiiPoY5vU/Wd41UxmVNZ4lqmyAkkVXSS8tNNG1TlWOKTjCqG17O0
6D1DxlwREQOfBCLp6U4JSMYo0oMgYkUiTwsdCd1kr9UHRJjgHX1+ObrCfpn+MmRUDpV/adjZAZMZ
K8JxZah304c2Ed6o40L/T96/CwjoKF1V48xZk0/gcojUW/fZu2qTPsRmvr1b9UtVrfzoZg43he18
c4snhlkgA+tHWaxdg8qf/GIuu55Umey3Kjak0UYOW3OIzxhmEGHK8p6FLzFaYvLRUHWiZficGg4B
xsZHcqLKPKbxXlK5U8mwSzYgQz+GQpDJzQwr733PJjtDcO4oXGZWuSrZE9fNhSWwp0C2M0yD8Ki7
lT6L4Kb55yg4p82XmWyD7GFybvUMM+3uoc99OblJdAUme/iM/I/E2Mycy4AiRFdochQmofcMw7oh
whVZkctRPBXo6BNqIhXaQ83fJlsykd85MbdZ8hZgK007kur7V4o5xDAxkk6nO+Pm1XGdN7QK44ch
v3256/VzyvMXPdww9ND6AFVZZPJm0yeEYhf7J2xK9XBKOAbHLdys+UgOdqzsJvduhLckOujDp0S/
L2+6i09k65dHh/M3E7c02abKxYk7dIAEuu8U4pUD1BoYwdLlMBEJNBJTQv/auUdr2LhxSmtDTJEj
NkoD/YhbQwkOLeKPKF5bOAGLeplzm00E6DbkqNdikdtb1Fke88TK3IzINtOeX2VzdoqzQrvXqbyn
CxG/AOJAkmJ6/tQs0vJmB3/aall3m5JmRSWcnmOLybwXxeAsxF7MpzgEi/ZZ7W++cyDOPKSZJjsv
T/qd6poLrd26YqDPfiVxgPhre/o2hlNlHBDBLrWS4CTdy4O1HytrBcGAj2IFUgaT5ghFjCTRAKSa
q2w7knKcwdhJuTW1F1M9yvI5Tc9saGhc0bnjR/4TtzDdX7LhqazPqFBXRbfXsRCU1P0J/N1b53yM
+mayKVW0XQYZU6dBG/dFue3dN1uSGcIEPe1vNLey++n6X/Lb1zppbw59MzJtKhJ7mxE/Qcz4QtNi
NATMcavm0dcsXUL7iNzwVR90oBibjkeiyKa32jIveVYvGfG81jqooUT7SG3mvCI5SIePrsXaVxN/
Gl1iy+ctumV8bha5x9qpHqs1IhKS604ueweBdqgPjxXeFwl6S6KAwZHSUQxeJ5K+AuY3dXtNgXNN
AD0y3r4iOUz5XLFcdfxLOeL05C6ooREnLTAGLVBP8aYu9HkTx7saVoiqae6HXRQcBcT8fHpry6+e
eb0fPxctOjUE2P1nI3YR8ZYmClrLxAPXXab+TdA4NioTg/KkUZV1xrjNx3GlICmh4e2Ln5y8bncC
0xe+umlFUs8rdkGplecCt0lnRufaeWq1u41qXUlepHrMuabDiagEmP58ZtJ6yfLdGNIWZ7t4vLf6
m9WJaww8JmPB3hkf+cQ9z1uXoDONKFDJFcmTvU4elfHHGhiXGEvCrrwYuYyvH/P2Mwj45eJSi/rm
BNVwoYtTNxLkuNWZ2ZfROrCfokAljJ1wNwe4DE8Ry6W8wBbMrYKcJphbrNn/Bl6uM9vnyihXRsdE
3bkULUnHANz0OSIu5V7/nrMHctyvYblBF+s1PvuNjzoG7vms4zgpEOAr5q2CiYmmBRh2Td4D4dQg
9sRBpiHdJj0aTlnbfegy8Qod2dKwyeZAHQocw2+RLWYeFIM3wkZBnOaMNAkCLpDuG1ed7OosbVZa
QVhGUu5Tk6zd9E+dlbuw8o/p2OwT7SzEr6KfG/JBLfoUtVgTVGT7Af/GXQm5Z/6wGXLGXuyrFNkv
R41DXyKceq3ctQ/qrrafxha2TLt2xl2qE04O7KpOVrX+CNy3oamwv3GU85O6GsSwsd/ESJfDRhz1
XHih1r7HOsIiPBPZMHgWONO2pHbx4alxoNYDZlMrW1rRpXS6Q08dL2fjV0wJY3QHWRYEY2Ldodoa
cR6r5XMb6Ieg3egOn3r9DIAVsl5DWGCxcFPpWaG+68LoMFYjhWy7IiqRI5eNYkn4cQzXoMVlQkIN
popPVa1Wkbu3DccLcQW74hpUGBG06jSy5ym7a5l8h2SFEVPjFaa1skkYI7clDqCpR+4K2bUnCGat
GPsjeppFYZ0DyoTqJ5vtvpzc82BVRehnBXfQz2vT/KX2Q7mHuCZNn/1wR/OzHOIYGxxHuRYeGeGs
dVXsHd1aGU6yNEoJVBCl9tRt43EgnnM6Nz4B70lMHaOtm1qc1CpaVTHHceezNWY/NAAoCy+qGh2Z
/c7ptEdsBDnTAiV+ROpOMAAYU44ZRjCN+TUQNGI0sPSSE/6rldB3U6UQQxWtVQB1RWssB/6mwWZD
VRUHPH1ktmo/VTVcBnvwZEfRHI3XTGLrzNHN+hUfTypWtg6cusrWwXBJebSMQOwokPYR83mOK9So
zt7wjwX/KIOdn70T8Kcu0qb1DCGv2qCs29z1oH+imaVfU4IEzaFlY3KmrHO/tGT8M8XEUhGwXWTp
PnfFJtGnvatKtKnJUqQNMTmEtcnskOggOyz7AwMGj9/ASRUfQlsuh0ppybocXlUr2HWR/JIEK+WU
m8oUrUiDW9c5ZJFeWeuTuOeOSa9j3woS27PYXaUFD91oWTuXt51O74ksPFZ37BWaQrlVpOtWLVtA
gkxSdFmFFj2lYfFehcmlS+TzGKVrOytZOTOtligo1HalF4M3kU8CpuApD00CdqvN2PFR0Z/GfrMq
R/fozKu6WNHW2RwO4oL9gwNdMjMs2BzAleW9d56EYPFKLu2ty9ylBVdYt/NHURRcv6QDLcyMONMq
3cvGOBO3fEv1dtsnwbFU9J/Ebz5FlL75qTy2E2g7ga6QYKKgY3w0KgewRbepdBlDuNhey3yEN1WE
z8xmEk8lthmxHXEGMZYQHT/JtgShsOyz8T3OQGuaCqIRvC0VWbC6dbKwZq8aR1xbdFPLiiGD6zCk
D3TrPbKAhmljh3XMLGjZGbRL28AknWONGsMTSYHxIk854Ov6tbPhZsqeKA/cIwulQrpVG8UTktcR
V5j6atZaumoNXh5hmmuL2Rx+GfrSPKEfsYT8SKPi1GuEGrXGZC3cgmzLVDLakXwIZGqf8Iue+14S
GzTugIiR6pPTL2JUeP3nlddfO71534UGxUSWif7ORlf/r8tK5Nl2aShIUEsq4hditwTeW4NldGl9
/fNX+kvx8m9f6S8tTydzJcXYKZaKNMkNFd+pkl7jIDgiqD5MlvHxz1/OUP/jFwQNAgbLVHCN/PWj
xXg/DIMQ0GUvCtxXbBBVdkZXxrUmMmxCs7lucf6G41vauVzIT1iDMbegZc8TRttiHRtPCmleGWJL
NOgDJVcM2le9GiW8UfJjD06NgQUl1Jy06Xt6my0j7adT81UE0bIzzhZLMDW+a9FXzMXhI+Eb7T1m
afTaV7NrkPYBhzK5TminkpdK5iQplYuYwjlTSHezDc5yni76J9pTveX/HyGZCGqwf0azjSV/OC3L
TVv2X2bYLwM9XDr6A+HSOvEn3K0ri9s2pKJj06XUiIq+hvBPg9430V+N8Wmo74F4D2jDUrQizqYL
nlFwUuBf3OY90U8RZxpCf0D0ns+cDMUmgEHXU2lhxKw/mPPy3HE3Nr8i07YNG6Wqmo62Wd0zhO+K
rNnBxacsp8NJiydjqElUZqCDOPidwnEHy9aYobeFeRib8JjonLvQBKDwMjG0n5MyJAM0vSlJtugJ
ycLLA5tQXUWjRvZwtypbLoykeE/mYGhMfX7RchN1S3XCuTZibCwcrNwtOmNzr7XOo+7U95zTqqWW
shGQ9sw3Zf/kj9attJp1GsZLLXu1S8eLAFZOxYeUEB2cV0v7YZlHs7lzO5OaT4XiuhHFp9m8pFVz
6Mb8kIIotUhdlzWc84ShF8ML2URPtUL+WF9RjyB1Bybb9LesHXeDQV43HCmVzmfa1+a617ciAWmS
o/Ip5MEPfUSpb6A9MISMm1Q1GXIAvSLDO6KYSJO72aFmKxk+gTFy+vogcFPpbFecodswNxoVMMzh
luLR4Q8An/BSLV5G9kVB/tvaKPvrg4NAt2Xt54KxsP4MBHZNzLzbV1t+qXy4Sv2IZwv/sI8J4nLV
UzVsQuYNqAuBhn+X/a4s5s3fpRc7X11V8scNKIjgQNjTp11ZT0JliEOhKc0L37cwDwBaST5ehP1O
GK8yObryu7EWwGpLhXcsRrRs4GGfAR14NZ/1kkSI8Nom1Owx82ogvkPGKLuuvCIqsJMxoHbW5Rw7
G/5Kn9dj4BO/20p2TJh04+1d4sXMq71Fo47Ze9Ood934E4nz5Nwmq165c8q4onnMzGh6RXPIAcsG
O1bASlLjBHvvYmrtAOPrsQ6ha3Cz3yJaZSN/tcrf0viVpnqJBh0atHVpjWETYLeB/irTHcCKTYfu
q1S+B+TkdZV80RYt1dFfIfp7izBCT2jSah9babjV5268WhZgtXulvU9pvLHjyCux1lX6mxTHxD/U
CujxjfD7Z7IMQhuCBWuK2rOsT0wqYHURmw/fmr0nQb6SXJirzr0CMaiKa22lXoCZlL99Is2ePYnk
GAHhhtTd9Ky4YgdFTjfAaMvfZPmbPW5w46zBn2BQuU1FsHQcUpf8d2nUkDUcBiUg2S0STfHfisJe
leS/N3IehDQUYiY8V1L98uZZ/JF2Q0r9Us3Iro6+JlKwR0Y8qgNr62l+WNrojaYZXBBMyaa6yvIc
o7RDYg07ZtGNu6l+TZps68fTVbjTMbYP8DtQ0IP5dHmoaTQlyPTM2CXh+p/vjv/A3OVWRH2CvwgV
HIk4/3orylpwryOMYOpKg8WomzEuQ+0+qOCqMOlhaGpnK7cYSEofH3ZWvE1N8fjnb8J2/uMFBnFK
RWJLdMzfQiIhnRiDfSiWaWzuOn+8DL1+tMZlIl6IdaEHxuhzxQEao4ETBuLxkTIXs/DkcocwwUlP
AtQQa8akUrd24ewalGMYWAWjgiJ6FdoL2Dm/pFmWwKl3IcxMbSLJs6aB+VLUeDnJLzf5dVhYqXm2
meoa7jLpHxhwJUr6wF1PkcGLBKN6r2e7IFy7+nFkvTFGazM/Y1VxmPI1/G/fA9PxFzk6Mezq64C/
qXGgD+lfoj0b6FNaNHc2wo6aas1sLkIl6TL68uF/zBu2RANyTcNtzyP7TtmnctciEdMse5tb6sJU
1hoHYCnHjU/ZnhYBLDwaVsxrQwg7P+JZq8YnTsQ+/aqhKigjQTL+vnEDr+ieZMEFCLXUCa6OPOro
cfKJ5oc/l1KMKqwKYuiVRXlQaRXxKpdjuLeZ0A8GurSGweOc1u6/g0AJySjGF7igBM6xJMsNydG6
eTNyFcX+M+mcNeaiLHinql5V1XNlX5A6Ee/wa5HQULB00P0PJysJtiSZNDQesUHtz3ZqsPRtpwOf
yE/sVEMd47fB/tT4ijVKUibAeeEelDgmQtLDv2cuunZlpSeNJM7xKkZ7W3YvDonLgQm0Stla8jej
DLaxIFb2rq9OEDQQycxxYA5ALsaWE6kLy8A6CBMLEeNfNJjOtJRk5emzohFB1BQQW8Fr3z1CDNml
ZfDqyz1R5osO/7mBJX3szGVYfSTo61IbTNBBRRwcfhjM52zaAul8QAcEJ67uGhM6WH6D5MRsPl+y
F95hsi/L+sGnMocaAg5zroPbcmmta37rDnElrfXkswhwVc75o/snJda+AOXArLyL621J9e4r/MDA
zbnXuvFmELNZvqoMCSd8VTgr107iLFrOdYutIGihW6yxhJcXt4qoNcTKsR5t8jroK18HtPGC2WtP
7KyKFLFilRh5XTHScYjEhD8h+bd8zlZ46BQiWZtgZyFcsAb2bHq1Yi/7i+vHy6xbam0M4pnHmu2b
iuYbiIafvmv2zkBGiijW2baq8BTk56nEqTPy2sQkKHk8c4tMf6aqU4JfB6ciNamOfcdubu70PjHj
V38kE6sKZ5ui7PKGAYL5oxs/ZjbtLINPx9iZ0bBgcoKxkao0KCgW/De3aZYGzOi4htgPbK0zT0XL
5LfmKKB2sQ4N7R0QnGBA5mZvI5+6rmGAWsUrxxnXTrBxGREpPkfLaw+aOoaslCKqzn9anJtBQK+4
CvyNwoYvjMdLUbAReRpJ6jSpEPOEpE43o95mX1Dex+o5S8EVa+9dVi17Mmel6l9qOC25jxSZJ9Zk
m0LaQcA62Uw+J+XJyODC6edO77goWUmum+GT2qeHYo/IgN6etNu6sPjkqWKbu01mMvrdAvmiyppM
hCRFoGJh1etfBhBQEwcdSmtdBfOHe8/t10PnrrLIWiamstHKr9pJNq2iMp9EBQEvoev1R5i9J8mT
5uYeYmoKrXYbVmy2amIvI2bhJnjQvZJd4lY/Up0hfsC69G7n38yqhbEby9eEcX9Q8y5m5bbGVRkY
DKjW8MYC0iuEinBHfJIahh78EOD3M+rI6xWWiOFDp44hIgtGhwGlvz1LxngF3i1L+ZTql0q15Xan
JDrm+V4dr3SQy0HjwVX3qUi3dVa9W0a4dSdjF47jG3Em64Rckmisz6l6n1UNLOVXig++jL0GAVd7
0p7WMWNCDdazoxFB4P42Gr8kHK5+vC6Ts5moQF14cM2B1w8EOG5efpxAOesW46f6HianhohvOwVv
c9Asxv/TtrLWoXiXASljdPQzSiXufiTjkmYR8c5BORXYyw4VvAiIKqOzCfPNWHAwGZZXK7tMkEhx
FtOjZGURGTejgM1I+Gg10dPou7BjmC9B6hTHutrVzL2lFZ5SwP19pKEzCzZW8B6P6ZaqDGpaYO+Q
rARgFxFdEfW4r0ptpVZEhzPSMx4l3VSY72B/oNXJFvlwmpxwHaS4C7cTH4VVnjvwThBjgFHwsPVM
hbp0pTls5OPvbMy9yB0ZsULo82ne4h8lPBRBRv1rc1ihqkDRrA60cqPBNvXio40WTAW04LuHkR3V
bzGBrw4ccsuHuc/3kn47obY12OWkIa+xSlk8RWuFtVhCIW3bBu/sDVTcWJPPYn0DbySC5UrD7MU4
+kbYdIyQNrnU5o0rV5EX4FiF34BEhqgSBqJMO5aKvYZuFRX7oLs1CBAUuk+Q41X1CBmeVOEfqNpb
Z6qZFGK2fjWCu1B+h/JpsJ7a5I1N3tB1+65ArUIByzoomHf+4RLC5J6a1uv9cxju1Nb0gmHPNeeH
Pxjj+ubZbu4SYzNDwojPC47EtYMKaevfCd7hTNWWPB95vI8s3hGk3Wny2usdU15rG/EEWHX9kCrx
EtVr3z90ft+T7u5iAJJWte2CX8M5RP4vhNos/QxRrkzImzqVyy5+BLRe7WAsuEVspgWJbbPIwfKp
XkOUMn5zY7B1H4HXpJm50ecqVBirQphcwJ8qwxoK01XqP6k9cSAjVtjy3PCJgERCInDw0Tel6TEs
kMNH7FgiFZAG+iQ92rUmed/ocoWS7mr1OY3LpU93NbovHeZV+AardtRhWchtQrMUG9peKRCxKoeG
Moi22RjVPYlP3mSRkgRdkX2ZLtlFsR5bmdmIUP41U7qzFPXcxfNADKui3FvYLBIjZAgIrC5/6Qnk
sWLUCvLWwQBySKMyv904XvsMBvKEPMAv5DhN0/NOHSZ5t6jzm/aspDGIvfbQ5tNOhg5bBsL71IgI
APHl9xFn9fA5FP2PNhxzhxm98VMzxUdRGKA2dYKnWj1FXAij3DF3pkPJF05YlwsQ0F9DUq4YKaym
n38usf9Wmv/vTArqrAnqWYUE9TcpPTUabdBMe1aak6rseCnrDq87mTxsC+d5QhTIAuJQeu6u2P7z
l9b/0+Dt/31p/S9GeDAGuKdiVMK0myPSnvB7VKlW0HoyhIrHbcMJkNv9kxL1gwcNAzLVzJAJEoZF
FjCtZRr519xwljBBwwWguJesqO66y9kg4+xShKgTk2TU1kGw0115iKz/Ye+8khtH0yi7ImT8cD+A
eSRBI5KiHGVfELLw3mNPs4rZ2BxkdXUrVdmlqPfujnook4IIgMBn7j3X3w4eQQRqTPpJzhO9iiKN
lZ3/DpmXvlYBZDp4LIyMoN2njMD+/gN/93m/kLXDWEsG5rOe28I5y5B7mwy8vrmef22YNF3V+Is0
QNDEP2NMPon3gzIJGAZGwGrgzuJRXI69T2fz4ikvzO3+8Qf69WAzNvjTwew46x27iRU3JKSs9t8T
psYl+8N/etp+OcrX28Tr0nAk+IupKakUSFauQwrZ6ts05y+WC74I82EcnKu2IUlD+XJ1iALB+DGl
iqvo1bauC57WXrgEfbg3MvHNVZrthZ8wKX8ci8gVfKozw/krm1+Efa5Ndqa4sizWGFyXbX3+9yft
t5/mP0ewvny3SsSUmmfnipum3puKwFdIRA1euiNt+5sYmb/e1py4T4f6cuKcwAu9GoCcW2AJcRuD
wK42o1iP9Lr4ZirxzXmztF9vuLDvcmtkBeQ6EgiTb/ISab6523574iRkb9zFJJVbX+YeCHibzEv5
AiF6X3jWLJBKVwVIe+ju3xxKnX/dv9wGgHl/crVxJX+5SLZJ2roJi9klWXatPdfn8aZbkmx8J++9
1XfWpd8EZXOdPh3ty3UyUl8fCxA8HA1BYrZqCBtbN1ui+JCW7YmMPffd6JsnhOr89oH06ahfLpmA
o/jHM0IdUI2rAIWBn+gLOPlnMV5G9qhRmx7jCEEkOvn3eqz2uuMfukSuJA2K1xkrw8d319JzQSXe
Zp1xTABbQhpmL01kT+12c1ZA5hv0bdh8fHNHNKQ7IaCfAmK3XnHIEsnUXufJq5TQBjxzk+Y+PIO4
e5WTyrIn3Jh+Dlitdh1SwoAnMtOCjoyfTlVAjuon6MLLUDtWuEP7oEPJREFvTVh8mjNKSKfnJcLL
2pHlWtqnGNZWTTXa4ZMxKfQnCs3qAYktnJBpFSeMV8lShKi3DPFA1h1KBocQPO284y1oxfdirms0
bwtBfT2kDxaWGGOolzFCX+kZi4nsHNAoFlFlefRqEAKDDdVV1Wiv4GuQ1ejqw2XosK0T41qd62SH
vbIJvRsx8s9gBlCMSPLgYc8AZENZh7ayar13nWkBeMRFigkpstEZDpIyGDEqGOGGL8TA1Lyonoxg
WFsIJkNvOFOmvYmXVGOd2jUXmj6PTA3Iux5CMAvlg6B4yNR4nXrIgMzcXjqEQ6yruNzCJmYySuyg
BJwRpm8CjbRmHQQ+UDFVd3kEC0fBvUzeB2YoxHzI83wcpio549XYMO1t0qusHC40deQSxV62y1L0
JWQ8nyYMr+Fz1uE3oYt0jPRQi2CdJ6XrVT0f07pMBQTbpHlO0JeUWUhebkRyz1PQIhblGmuo25u0
PYrm2PSk9clbEydLF8T06Q9TxJakxc+QFmuVU8UQdR2Nqsvik5acjr+oFqF6nVRbhVswNrhM+ELM
WQcivg2p/OYB8uVhNfVjWSVIb90e0hWR0yZ7379/j/x0NP7lGWVhWDVMXReqNX+/P73jA2VsReJx
+e1I+SlBeiP4CoJ68+Gk2a5iSWSm7RmEz3Pin8/NqVs1MdtulR2/ZzPnGUV+U+fjNdvrK6jW723J
FZ08UZzbBVZurG93cWy9jQZ5234Oe6/D8Cy1nWZ3yJD1KUPSWqA79GbUKH+TJgigjehQW+PeQY/S
184qGsx9UbWPNu63hSlbWJwGzxnbCs0loI+9WiS37VhusDVyv/Q7x0ZIOMinyY8fBXLUjd8X5tZS
DfKLG7X65lWszlfhL6fQtkyiGoSmcQ5/PYW5aeqD4lNZNC6zr6Vcqlv77DU+k+tqyRz17O+v2LeH
++KJBd7fhnjEiegDYXMGlf7e7hevNdLaFWpaZk7Lb5/y333CL4VglBBg0dh8QgsL/QrP9lIADlgi
Ya3WYHJcxa2/cf7+thLghEqpG2S3f11PmHrthBTAPCDa4FIY2XlUBN9cN+O3r65Px5h/h0+3Pvr9
qbIrChuFMS9eNAXgEaQxqIhI+XQgxg1B0imOVJJ5EC8mFTdfUE94y8C4VY527YXFpUxL3JTJs9lr
XPoOXbJik+7SWANIRS2/6idHnx+FVtmguaY/DUOwajUWY6tD3e2n00Yb6kPg1yxUw2YvZrxy3jrD
yuILd2gkrCWVZfuyn4KN3nH22xjM28RSAm4Ua7jMy0+tp14VDmHK9jikO8cKtW96ud9WTZ9O1Vwj
fjpVxmj6cWFQmPmh3a/0Bi2Nl6bryfamS4lR97vK6QsV5WcBzTdJ5+HqwC0EW/jL8cbeNPO246nU
hdYVVX2wSgZSO+Oq29jEC7GorxknEJe87izjIcSJ8k1h87t7Q4P9QjMFBVH7+p2OGoviLeLeGIPp
zfSH3aTP+xANX6mBWtQuqm/yvH53hjVLEmVGFCkYpi+fuNOqMW7w2rk2sC9s9fh355zBhYHZ7psH
yO++W9Bx4KNQt2Hh/1KyOZ6Aj13+fF7hWKTXDnb+LsKG5w6r/BI/SOia+fqfJ3hp0AL+c9Qv7zLs
Y1YFNYpLmnmESCXpvezNUzeP5SPYet98yN9ev09H+/Ld1sFSxeF8w6ZjuVXD7q4S4xkRG3O286sl
p2+kOL+9ep8O9+XqFWTD2bASaVymG0N5x58DbmftQAL7+2v33XHmf//pezjndxjayKUrxZPHgqwL
nDnSBb/08PD3R/ruJvnyUjPigPzlik80U3RAIT7zbfvmpM0n5et7UxcgoFQT3pP6tSOfTK2ojbSh
8e9dmLTLkrBI1qH//HN8PsiXm710MEOySuIhP6mQPZ9H4/bvD/C7S/L5AF/u69ZiXEU6KW9/u8bJ
eqzLfFWqA3sVe/X3R/rdJfl8pC/3tFebsMNHjhQzJZtwKCErcf/5ISBrzU/6+fH785X56f4qykkt
tbljhcsAKsWaru1MPf08xv/IaH8GhnFd/jsKeJEn/+//ds/Vb0LD+HN/0tHsH/ZcTBoS06BgbMVX
58/QMMBpjm7OScW2BRxtxnv8SUdTfzDRENwi6jx2mkeE/6GjaT/mH6QyjdIJiONR5fwTOprxtXjS
IQGD2XAMfhb6EYjFvz6JIhuzNT5awwWYWZ4hL7sg6Fgimeisg2mG3iZwugZLgHemqWm7mjoA3Qnw
Rofty1KbHbitZVya9HPnXpFin5qpj0T7IRvL71RdkvoaYyCbCZFQDa8mkJEAJSM3A5QwAZOspxSZ
tedfDfxjZF4keIwjyye9qZ11FmRy39XZpQ6gsk3hTWCHzslmAYNezxxLi26VhZ59k+I2KmfWZT12
+2CmX1ozBzOYw5rSmY05zZRMMmZP/H4xfTtTo0n3X0ooIgTjNBtzzHEdpo2Dnp5Mpanpr7U4yDeF
3nx4PkR6R3iIJKzbVo7gHxC0R1AUDyhNpJu/wNNFMxjP1E/sFo/0Nux9veAj1tODgKmCxUZ7SWZm
qAQeKmaKqIhiIO+WQfTgyGohdPKXDuhorZQP7UwhFVmu7dKZTBp6fuNOM63UUwPMS1q8lpHAtzyD
TZMZcVrOsFMCjo8VWYoHSeSLOjCGFUtjREugRCaa2YBoYxkFCKYotVYSnqpS1M15NyNW4b5lT1hz
2EL3gs0K2aoroF3Ko2OlJ4Bkl2QOoHbRdJa4obPXS0GmCaagok+2hCWiJR1PZGO/FD5IKIC9matX
s6wm9C5I6T0NsfJYemgUjTqyz515wCA6RjVlimTT1wfg0Ep6CAsQI0z0MSQL65SO2qkvI7C6sn82
rXlxUxbNZjDSF6kj3WoCtrqOYrJLg1t3adWsWJuUu4fkHIOpg8l+RivWocxvnCkj3zTKgjenwIQg
DAX1TgvkEqsthDRolqwNo6M/oozJy7eyLh81WVfz6vpuEoiwJ5xi5aw8YeVxqWYo/x3/apLlvWMW
BzWebjsvM7ek6DTwbYAXg8RllyTwFfZv7RgS8VSz+6p9AWxq2PQpmnO/l3ieunj46KCNqdnwNPby
0RA9S8840l0fF+TMF2BNJyBpMlnbyAJ1ZKHht7dTvgQyQjApIt1ZOUXbn5HDjFiSLZgrgTTPIo/k
aXIAR1Sm89xAgN3UeLKWuugeUlNvmRTVeOHyQbhpHD73doh+HyYN/+CUqGKErGISXWxJVKlG5yxG
xjSs9aPZZJXg9K/5CEyqEZ/x5zSBCsHsn+1xupDDhLsAgkXTwDTrUrJ0muQ6TTxYz1F2bhsdkg9S
UeJx24vwxgiYouVhdNFXOlbdnjWuI9iY5zGulk5FMVcXlyMEhzqfRbVo+5eSe2CtzjjbtiVtbGLs
ZbQoUlIPDyTZF87RAFi9yXyPMJ/YyZmpoR1qVTQoPUPpFaDVZN0HE1JQFThXqxfpztCEsQ4rU3Xt
Ls45wVBovMQ5sfncqZCDMSnUGb8nm4aCsaMM1L0ZDOdeTACAp2nWwumh92R2jKXfwjRUi4sGXRJD
tjsf605HIsSS7L43RUFmILr4xlKr9gBZT8UUFrxaDrkqikeyVg6Az4devgyQyIGx5VZouiRlcGRW
bpmr8N4GbpzR67NtYk0YufJagwKh5vsq0Su3EP1N05JZOnigzNATERSGosuRuzplmsK34L1IBUEX
GdgLUdpnjpVcMU00FlWaHVJ42nEnwq2ONGAf5A5gHCZXH4aXEgmlofVxag32RaZnrA1S+9AFzUjA
QxOuorHQd7pVNTuefcGqm3z8mf24t1P1UAQ2Q1hlIHjCK15SfWBbWbL0hRa8U4N4r3OTryBGvJLd
dEbmXL4sLAP3a4V0N2GaZ7RIkpRsvCu0midLcl93DpPMqDiRmwMRArWWWjqrWgvu/ABjU6qRXGH5
osXzUpG/xyDMbh2C2qRzXsWs6fUpvwu8Do6BZqjly4iO9FFC2N6W/azEqWYZEGt5w2iPuYWqD2G2
/qZ5UkcAQFdXOWhaOuK0EKOgnyH0XlHI8Cm6mMIREZzfK1c0wwb3iJafpf40Ln1LnNpJ65dFWhBe
AgYOolS9AzjXLOJE4uaCZkhU75VDAT2OCMozHblqPuikrKsNO+pMkaRyoceGHq2wD0df3hqAMDpn
wKyqVyE3KUNM7tO7IveKpa0W0rWd9tHoJ4bUXh2gE2DYqXMHohodz+uwU89xi9WIJyMuVtkg2/Dg
LFnJ9Jr14o/Rw//KxX+Vixqd1X8vF8/Sl+eXtnr+a7k4/7k/y0XrB8sl3SZ53GKKSen4uVzULLBL
ElHm7BL5d7EoftgUbXAH+JNSsEgWFJL/CpgVP1gxUz/yP/RDJFI46j8pFhmE/tLpmT8Dux11/gWl
ylRFzv/+U1vRT5bj+LbWuZNRo2O3awrCVoN75+BiUBTi+nh1LFsfZW9VT0fEqACIGvgjzFvxFXh4
3qG/aOCUhFxQ25jHsCcnrpnGJ8Or690UeTqx0zzHTdBgRi83s9Qky6PrlBDbpQxV363K5kkUBJ3Y
IkLsE4mjgr1jaQ3DjT7yHyBZKmCBZhPND6w08CIt+7IKvosnwiN1KJDSwLdcQBQt9DWNaFwNQ5g+
4YlJZxiQ1YiPmCQpJDV8OfHNHFVpVgcSKXMeeqiggHOP51MbyDMJHP1CB/pS+kp0ZrZJuGxMT1t6
LYqmKbEPsRbCtWKsDMAdbMmkazegHq6y0DykTrcfvdJZyJDiyQHAF9VQ0CnVl6HRMZ6y6HM7CchU
8k4w00o/am1ur4Lceoo87dyoiMQKRV1tOyEZPsbDKTPMl3FMH/sqedB95TUoqHmbEHW8kpKiMMal
WNpYW0O8a4uhkW9DbOGRNII3JtHaXQi+0611tk8FT3lkjXm60QlyWpad0DZOk14XAhEuvCU3si20
V0H4VvrZAWL5nl/kUi/Ubd6gvrTRkElFheZBRBHYAKvBERK/eYZ31ysOdAEsBkbkHW3JgijW4LgB
5dfAIvEWZ/KZEP/hjK6mwZAoK/HUTNOVVJA/cvdfqQkw93giK6A2lW1fAH/qc/YHkJ8+0HlusY8k
GPcpN9g9I2TtLFB9jZ+v8XMRe5VVG703HjUbrEfsUxQlYbcUpXULwOaM1GbUfPo9OidsX9a7TRWN
mGpDIAA2SkPV1maHe7XqtCd7ALfu9VyPqsPGMPkhJPsBKTYsmim+Jcs2cskfgQWbbIOCH6HNdHx+
tQk0bVHMo0dUgl0BIU0vixJOknfVaLOZMBg/yiE7awowZhJviBia91FWu0JgIs+ypzi1z6Rq7bwI
6GkIriRGFl/CJFEU77zqQP+Fo36j2jV+/b7ea0a2IXt6LfAZckdPF6WKRF03amSPeX8ZGsGaFUsN
CCmkxIw1cL+Ixfwu3aLT35WDvbP64q1Vxn1as7crk/6QhvllodlbwkHvOic4dFG9ZpV4KUx/A5B3
WESWDqNB3amjYx/GNvdXk4JLjGSRmzgNetSuNpPJ6LEhfmnVxgTY8fpMSeRCK9A/AGBOyecaHmyp
hau8HuUi8uO7wrSOShRSitZztrUX0zgxRDuYOU6qygiKNaF49qIWeGRMmIEgcPhhPNLuCLqm9Guo
j8Eh7TVqQjJmurcsFtUF5z47GRUCUGiztIQtb07Zx3Q7+ogal5ScdqPYZkL9iQd1yHMWzhwM6dVU
470VU32r9s4Npj62A+EgnDPNMEfwGiwQYi9AIsmNezdBZ3FxIb10KfFgTUBpKBP6W9uPGTAlQFL8
KUvQEQ5Ylpr+IRv75DQGkbHkRjVnA43HHHI8dQkZkmoAlZeTsIryuj5LSonivQCSYeT2O18jfpZu
wIsLwO3lnjndJpJqfCQDYaOH6LOzDJWm3hokSAyDf0uBHLmdVpIe3cTZ2lHhPKTos49N0kpXg7l4
r0KIhV1lEnnstNZRd4bEx4obwGTQaoy4lVEjS87bEyOzOTOaBOiOBzoZ9ksjHQlYS+56o7trFJsA
1Jq4keoVGMoqsJqtHgebsq5fjZpoiywK7ky/2Ftjc3TU8KZibxBmcB+jxj/YClAMbRxciTvebJSn
3gBoEdVnYwdaOW/vG7J/8tE+qCPVbR1AutDXmQ/pS+pHkdZvnSzOPcXfegMuwtmhZ5dy25Tgyvx6
Z2txh9yr5xnWqyzcjWvRjb5LcgMreSTeNt6quDWuJ0/bsVMAbClxrpsj9VZqAXvMYrKemeeAO1L1
RaFC4lBC3A2ez29dsHldN43yoc5Bfq2Tn1HavpR2Q/KnY0duoZbisclqQioCaC4kYW76kYhI+pbc
TWdjAFLs4IJ6TV+a2BPh8b/VWv1iKc0uD4GE6K19rZgaSDKbh5gdo1OtyKwLG1qqDqIA74DsaGVh
tTaC6Vxi+gau1YllX7Brd6bwwOYHC3qsvCqezkzfr25Sy7mPYv3OGVlz2UpT8ST2X8hbQ+MaGVsM
n+GZEiJzaHuS3AILg7qRPWBD3+glqjliMAF3AKbcirF9zicV6tUw3DdSnlqUnEGRs4KmGA3JRumT
ykb93eerkPf3OhqAHmXoHtzRhAYUyO6xYVruhj66UiNHLmf46YehkVqY+QIjIf7sqScxhoL5ugCB
NWXjm9SBUzWF5Nwwv8I+Iz/8UgMnGZMYTvGvRXQICWm63GA8Z+GAPoLqsVddORoHct7e2l7cy9Fh
5JLFb73aPw0T+tzJry/Ntj+NkcT8GhCB4uugVTF4QcqQlxx5Z2fOakBg7No9j/W8ateMVbaB4SPK
wK1ML8MdH2QAXlW3qxUEKrXc9HlNmh8+DFoVVKa6hoZGJfzQy+M7m+zmBanLID/mh4oBI3Ey8vk1
gKxmKE8RYE2cLGaBAaOoN04NeTZh4GKUvbUsAwOUS9ckm9yg0ZY6/jsytqiKioo9fpEgGVW9jKR7
vhlDOufxOfGVlsUvyRyIO8ypy2PpnecjwqcAE5MyhIy4+IbuMo/ksLBq4IvpBQWhmUEILslDLtsn
Xy2tfa0raEY0u70hs9MIsG/2j2MqXkKJAAPLDS1Pj48klre6D8uAJQI3ugR0RK4VdqFqL5zkvqq8
Na9Ct9IGcEe+DXQJW6o3YfJAHt1tEBZ151ZpMNLTMWA2g7/Opf7Hhvl/rcucAcKiklXHf+9c4Fa+
V8/J23P9uXf59x/8s3WxfxiaZFz9c5jssPr8d+tCDsisWGZBBId73sXSNfxr0q3+QK2CddHB/4Z/
kf//u3dRxA+hO/JnHp5J0+zwX/yjIBDaoE9bKpPeSefXEjbyUAmSQHzpXRJ6J5iZhnCV7WAvoNgt
+gvW0d8s9r52SD+PYnIc0zKkbcyn4XOHNIyapmo52MYMYQ1yFQrfP/ro1+H/+O/55R97tc95HH89
Aj+VnYHm6LSJnNRfj6B1TdfhBxFuUDw6Ncg4gD6fru9vjvBXWrtBIgsto2EyoOe0f9kZqnWt6JGJ
SNSEGLr0NtVl4sZP1nX5iqfn1aczWo8v9Hh/f1gNisMv10giFzANS3JgcjBsk1bn1882mFOUQEaG
6WKBfBWFhyWcwnkxRfEhHPp7jMBMedJbY1B2FrwIEEXBMW6MdRr6W3LlSTcmK9mzz3Rit2IluAFJ
RUcw3cq026XAwXNcOM5A1nKfPTV2DANWO8cNTYhuuYwmZj8FUWxmHmC3QzGF6Ambd3wfhco6KIZt
Lod9rOUb7LY72aMwIfRTD6or2wgfPDyqwITLNRB0wqL8rWp4V4NlbSYDO01jGihGMO+NiSI3Mp8b
oLwE68TE/Kzu4lurQqc4lEp2NBKqZ0o7rBADOnc1qbUzFoTUEgmH99U+cxvfyXdh30M7hMxO1hxl
IzbfGXimvicanoAwLNp1Xco7YrFg1sZVtPWkV7Nu1h/5JBPGXEoRP6keKF3OyF7imirGW1wZBzDH
l4E/vGtyZEHjg/IV5+mIhlf1SbBx5Floqmu8bUc7mAwoFcGzFTcr0rjIFid4YkQprQXiDe/2thuV
m8FsL3v8WvjxrtRKYzrdAgnD0c87fdeH7WNSzbCIOK5vY2UMlyagSxxHHrGsXFzixaqLIsImBPvA
oggzKMasUheLpiU91TZGostZCDeUbqCsO/yR9S5o4BJS3MWCBFwDfAxst21L+af343uglEen1t2I
97RNmcgWft0X3oGw6F0C/WagnPRESZurnTVMNEzKTZ2yMw5AB/VzJRoyAiwpTQMZ30hKVSnCfUeb
oc81rAzLFxlWG5/itlGDVUnMFWQK4Q7guIp7jVrYLyZ4lRTHtq8+BVTL1Vw2y7mA5vzXe1C75qpD
JelaY85Co27pfIoylsdiUgl5m0tyFKoU52RuHwfS0mDGUbprakcyiW029yy97Es/KVI3YlnEIIKx
9TA3AEEy6QiNaAqyuT3oY5uN2twyGIHybs1NRDy3E1bLOqnWs+RMkXDcIltlVC1OodF7yxoe386u
QO1Onp2cLDnCuOL+M6omWRkTtaetlsM6DCd4Tn2KQTBpWnCoyUtmVQhSUmHdibkdCgry2wBBsS5R
bOdMOBVrMkEvVcxNFcSaiEozraHOGPRcdgp7KdLw15rEfrk+C5c1SBT6tMwIy6UxN2/m3MZVc0NH
EEp1odLjYXoF2EnXlwPpX+RzIyi5VO3cGsqfTeLcLipz49jleQGlgcAloZLZmWevRL7pQFvLeiUx
u1HvAZtwhHNkYXBnpODQyHRm8E2nGuVpiVO2J5x07mKnMdt3tLXt3N82evJYqA7MTjrfhBZYzL0w
dB/GI9K69+v2TVLuu0Nl3vpWcqM52GEqCzxbEMcI9Fpv58VxC0zEqbaV7d8S/1kuRzNKlxZKHdST
VKmtqXjQX3Qd8gXZrS28S3g5R/xlV6Y9lNyjxUVoZVvfs+6JTv6I8vFYaDhr0BUrUB/bqyZFn9tP
EBCIAXgAdN8uvNY5HwrlQojgpq/I+ibixwzZv03NJbknJ6lgEDRrlXTzgS+H0WJhZErn4wfNLJB7
efUhWDI1+EgrEzVSoF2nmn5kyVDTMZRwAuLLsmruk6m6bAt56HGOJlbgVqlYV5D1eTSdxjC/ZXR/
0ziwDrHwN/C2shg3lsNeYJhoR1IVVxqwl/1I8FZfxC6f5g6kPQallkefFB9qYoPPhlqiAKeFEfFW
WOqK5gadXzRuVHIVmixhe9g7x3Eyb5w2cNluY6WPd32UXGkmwhy6knhRzyInsjEqkm4VJvkAK4LM
iReq4d85JM95s0XYHlvXyiEZSPMcijs5BXLlldlH47R3ZY0BKmv1a3+CJJLY2OASutIWM7vDOC7y
iI1J5TZVyruWJFQjiK/yjKjXxRC3V5Xa8g3weEHM3+nQMtdTZKBo76sPMnde0gCoRVxhRU2K6jIr
MA/TjAKO6m+SbCLokSR2LGsDbOskP+f8uR4r0MYs9jCw1oIezJOkSwBcrgW/cWZ/qH58o4jmmgzw
TWJ2uK/jTd6SyctMM2beklpogYcqfhyqlPljdFJy/WJIm3OGfWvp2Bdej94uySDuVmzcIuC0Ea82
SFN9CmKlbO3XkEgowZ7eykGgeKl9UWY2pwD/HB4iiwf6Jok5p0QVIFAWLC39Y1Yoa6JLie8GCl8y
QBx6cT6A08vM5FnyI3zJRyyzS0MoK5WniEDdLOV1Z0D/6OxV72wNR1vbUbbn+UnoPf5J+SzjpxrG
HR5ml6poacKyK8OdaM+L/GIyiFxqri0yhIs7LW6XHey+6ELoZ5lxcOrLQbsTyUkTzKPwkQKNeovL
m0GsJWAXvgr+rkDdz3BqiZnUMB4LwID1e4kjs4F3NF547aWR7JTsWkJZsdSDqTauTpbGhBPdVw/q
9B6br/m0Z4kZBS8tSzgeuGcwP3AviJUqC1563qqX9b1vHPr4oifDvNTlpuErGAVzGbHNUireNs5c
hRgH0A2MizN1rysd51s5xVP+UGnGaztLNyKfjLS+1q+UkEE05vlAT66EheAeLFwojrH/FHu8PmHf
orBYJjpb/eZiSgBXeJjLZqrDrva7VU7alBh2kaauKI8WJTgCTZP3RlVxrh+05DbBQpBI4dZME8iR
jUyuDoFAkG2bYUbdc8p65XXysPQX6nuAfLIb9XfNiJBTknwweitfu+qDFy8+ifqaXR4mZWmvdCVb
W4p557Dkb/tu7zXqJSKAhZZgn84eikCueZqe6011PmQWbNgI7zD7coA9LdU6E40mOBd9fJPavKNY
sWtcuEqk9yMuVE1NDiPcp7SqjmyRrx3u7aavryIHPo7XX+jkvsc1OczdNGA05RaHS8R+v8hxR6RP
aVif0rS6j2xn0TGXNUTDH7urohrIxFAd5kXhEHwkU3mEYMWNC4ptiDZCHDUPYGKs3yROO5NwSYYJ
5qefa0KBJuZtQ63tKjno1PQlqi799E7tce5iTMnaF92IIUS8tbF/Dpi3NiM3b+AnaOO7EV+O4iJg
AGgxaqdkwsta7cC3zHcB2aBEaKvyjHKBoY9/9PNkk7BdVbMaSlZ8FdS8K0pyuqLgpAKMh73P9yIs
WdfrwKeUo5gIV2VXpKTrLCRBx0SG4imbITH7cwOvReJTn9UwJMEgtgqG+Sg6qzhjM+LHI2lGa0Dy
OZeqUxNwh01eLZeD+mAVV3XmbEQK13pgw5mbjDUgu/N4IA0G5oB1JJqAwA17IU193wDvLQoS52bx
dgQaiV09D522u8gFcQVhh7YIvkJ5H0ZvlniDPLhRSQKLIBH19sDUKkH8Qug1qa8TVKTJIRe8YNpe
k7mgBReBgb87UIxNOBTnadWsNL/bmNiADLb0ujG6IfwiHfim7t+Sx3vVTN7Szy3IF0iB7G7bKzcV
QRA1u9448rdiItEsOwVwgG0mjH2+VZpmawkeg5BuQTDlcDXUamKJ0SxCZiURSivLUznJuzh4n9Qj
06JtbLthQJ7wnQVnifdWy4XT9kV08H20EvFDOt7Vya0O676WBEfxaHyEpLfOI/jgzhw9KK4dv+dV
iRmmES1fmvFgKWKdZJXb+9oJohDVprPwB9YLcAM7TrFHfZB3SGpwCM9PCzHzcO6IUJy3OEGULAEL
rvzqCgVW2pDHZLmJiXRFWoveA/Zg4DLX1G1J+Esa10ut86GNGIgvVQa+SHA6iDuaUp2PaYyRS6De
0gagWmy1AnqJsr70K7CE/CKR+u77F8STg8FJFm1qkn0X4a1iq558pAUQMgGj6l61rxxmnmabLXtS
xbM3WxAc8Gzqa5mf9whbwCepNnirdC3ZyhCB62khH9p3RQfwl7mgQLn/wBtcmeB6J8yfcnU9WJc9
vvg2fej0lUrhNtxlSMdU4hvDpzIHS9pxq4VuCli1fcgGZRGDGuiji9LZx87W53mQ4Lcz91FUHzXG
zlF4kdtQkk9aMx5KcS2SxxxaJ0tIPwOHxRyXmO6+iTc+ApIY3uhQY6mziAKouak9wnKhQFQ8f3PQ
84JJcsHA1Q5ntn8K27XhHqzcQGwnShwZPdI/oqniL5j4Gq2HBEqe5HuJBXEckP40kHjp8xqCBGA/
Qw25sYKTn1xb+KgEk4f3mlyAGhCgOXvUwoyvcb/MnaOl3CnNiOis2gfqqYfErWTiogzeev099dn8
1ewqJp4gzUnFfJX5t2X3UaUHEPmLit2bKHHXO6fWDPHGDgtLf0iqO09rQXycCx12vQ+FpTSXpHZQ
7YP/nKjpfB3wG2l6pKE41RXU3JW0ghuj7dYEc680xV45/muW7gfHPPMY0w/JKWnf26hfqWF4k4aH
ga/tUIRLe2ay0Vd2vcP5fS19ezn044qQ0aXpwEsf3tjwrTPteap4ngcHQ2PhAFlkfE0FFTe7GAx/
6HFgcCA3EsQhsGHlEZEL8lM9h5Z3WhnmbVIBykL9QRjbRveqpa2x07MvIcnCXFbXdaZtskzfpJId
UUjdnxuXBHbpSHHiHrCdtoTru5BEw9jWO+v4UH0Qvb1LeCbm2tlgJMscoJZnf4SQ0fP8tikeDPu9
915yEMPSws4KnDyZzpvxma3fbUdvCvSoF/ueeClS1rdhZFH8nkx43wTqyZm8GyGpzPONGjluQWkc
gl6HMh2gepMfjXkxwezQvOch5XZheqR9FN6DPdP+LeJSCINuiay3LP9CS8aVRcKSAqtE6RHZ+PYu
CO8i+4UwKljb5OtYKG6gHbU4SNUOWBZnlEcOQa94i8v/z96ZLEeOXF36Vdq0R5ljcgALbWKeI0gG
ySQ3MA5JzPOMd+qn6BfrD6lSV5KqzjTt/4VkJlVlIgIBuF+/95zvuKyu7qHsPzxUbK1y9RP0lBRX
hvJOp9xFPdDeRJASE5JEKGc2AGE4qqJXV8dVWr73xib01XVBbKcK3rB4KuhIhP19XY/rGni9rEY4
L3LtEpmOKzSzVo0hNpnDUmW+CevZCA4jGsaKKLje8ZaCopwCKOYTTTino5Zq5ICOTH6fLPPNLjmt
EXbqsoZorEyBL5dZcxuPDwpRsFM8xoIBDRzXSnZkCzlEs4SJunIA2XqEfgnCfMpE3vjQt4tx2BXy
kijhypDKqvdwJXnXGPUlKpFTQeApEtV5pzOp0pR7HdNSQHWvZU9W9b2Mi5sYauKoJ8SQlduRIiVx
ttLmvjIShnXql7eVfkB3sYzr15wg8MToNmF46zD8s8ZhAvA89vGzZ9pAyO7MRju3Tr0oWgqogFSh
1lllCWkAMlvSgFs6HFJJs9+l8TclGY9eyi7TPTTF2WHkIzhwoGTy8/e00B/9DBduzjB+XGNfJFiL
2UCVHEPI0Pjje/+ux2eKxKwbrjqcF4oMOiAOKE0T3yHBVty1iUAZ7r2gPXrBXRMjsW/Q6prOm4kW
pTfGVePS/chPTnKjkD9oZuPWDy9lBZ7HnYWFNUkaH5w+PLV1tspM9VQwdlN7cm2kdd+FpALAg9TJ
/xNkl8mJaVgSNzTwu9MusVMXRKe3TmzY1UN9kyjmytNY5nGFxQMUuhw0YVA89yZtEmGYCwR3D+Sf
vqnFY2KfTNZ3t37r012Xvluju+5s0tm0gEeytZ7VaBtk3UviMPrrxrVqsDCO8jgQiU7/cp91JgU/
qu2mpEfrdBtFSphKMKmJ8nJiMoyDlsYRLM82t3YFhEsHOlpZrczIPujAVbQgO8VA+qi9qbHta5pV
61iGG1tVd3rmQmsetl0CtdkZVkqVbYR6sKqWf4yoDUweZM+ZmTfzCVFaGuMiZresmHWS7urzgnv6
0ebM0opTOfIbRbzY8F0E2DaLBTVPq11R0c/EUeqoI0MpbOImmXrqyqPezQwK38jZx8mtN2z7jH6d
YaGBYxcLCMPZeCXbktp4K5S+WO/Yicirh5XTMD98lwpHE4eM3ZlZi4hgF6JINQ4sXskBNDM2uIUJ
5wUF+lbV64o27kh679DC7B7wfKc9K9C4DlEmRmwtBnu6lphz3IDrwlTWDuCpMssgRAg0siS6yHZJ
ytpaIRxvUNmUm+bM/ndKiGB2wbn5Dn9Ok9vaYOisA62xOkhE46WwXX3uq+pBDD1pAN+NOMYNbqBe
RuJL1E1BXsA4t+SzTic5SdhFWvvc1t57A+c17sRta0tWBX6Gif0XPsrYnkBF4bWhgmNFrF6SKkf9
OCjfx0nLyQ/kltZ9m2Ae04IBSU3OWjpY9qOX+VdlfC+th3AgrKE+B2oIic5aau5bUop7eo3U6C0C
BbroVBud+4K/wDzbqeS3LKx+Ew3jR6jIK6kls7p6UgxtWUpAyj0dVw3pdwmhdkDOkFTOOiYlCnzs
zKmiFYaVLZQg9F+zGuG5zyPqYg2Yk1aFBLxz9wQjXYPBmQadjBTJhIZXzgk+W2EQno+J9mSm+msH
x7AxiJwA3Legmrkkvgn8nHxkRX0mM/aiUEr0Y7CtZE/vA/1qp3H//fESkSEUe3DYPJQmzL5bNd/x
Rb8BZ30iuGIZBO5idIihAr3NhBp1RIe7z2N260RY74JN1ejvQU0vBlksjxfC1xLQ09gdzRxIQTi+
B1ROZu0gEs7ewwyFC3HusEwdWFCFx+CopMXTQzrs3V3XXapUvwmVYlPoh54Fj+Ac+ic+b3c6GFAM
EngD8lR7r3aDMb94b1DESKudaxlRfOBwQ9PeiO6FycoypVwcWbjZVG5IkTpaytmAOpvV7NAhM/xg
3BZe856QPDBwStL6ch+6wTGgkx6XkOwRr9roKxifwHHV63yXZg1lSNsQ8pihKYk7uY3B4lO3MLh2
dn1QtZAVCA6IzV1kQSUjo3JVWupZ9dqQBIQqPWQ+vSXL7g7aiJ8Bkb9mtsvUQDbcD6RCevKbL9JN
XTNVA0gd0M1J/ZoHO0lfhdTUOz2hO5Tpxq6IWoZtGUvAIq+9gVKrPOtWlL2rfa3PA9950ZI6PI1D
Fr83Lrc6tA0SlSVlmGq175kJ46VklFPJejvgCZ5j1mg+GniiZq/2IZu41Fdm3vLOJbpxyHSWBqEP
zVrz0PdHdu3fp3p8H3Ha/96bQYauLTGzgxd3+skIw+wOObpzwYBqP6Vpl63p3JnYrgvzpXA1+tFw
b/Pk7EJ/cxuVV8ZxKWWZn2wVcIxQK1ro3r5dQe23tNMAcop7QLyDJ1v9XOFxxTtvEyXnFBctYFLu
hXAkSFa8m0xz07vD1GQkbsRznyIHYxhHvEhfe2U49U+tlxa70dzXA95IBvUKMy56nU2/dBuN4mEU
xkHXLMDRRnodinTZGTVbYDSSIivTFWtpejtUZOUEYb8z9e4cwSlkTgC8u1QxhThTI8qLSOK2HiSD
jVnk5dXBq8mqc8NOv+88yhTNbxiHFS1I6pB9tytihljVNdfi6hDE5BQ1YUA7I+sPEkWB3pfPaTK+
V2Mr52NYbyLLO3phRpNbLgpwLTdGFww05Pxu7iC5W5goMOa5DLekikDTH8PhW5uHzDc9nxTVCFhk
q0oMBnQoaV3mknRMdqKIg8dKjQ2Al1j1dJY1V46g60q572h6kg+CDkQQn1OY/jFiGy07FyuSfOwy
eUoGf9mHxrYMtSdVBwGd4MPkqAqeo9btbey4910EV86tY/JqHDZSMwSFTjWamzEKFqwX4ArR5WT+
/eBF9EOkdy+HVp2Vuv7o5O2lVJVX0iYjzk4Ts02oF2NwbkoFh7Pn27su6g5F7aIpLCXc94CXXB3j
lZPYtNxK4Ii+FEcrL0kdKCJ2MNP53qWZciQH4GCmHLDi5JrFsT55uh5jX0NbJeyj4qFEmRpamF7q
eWjx+veJ89GSnTu3ipSMYXIA0HKIhQG+ZYVQMN1p+Y/t3vfwbcB2S2IsBoXo453fed3SanX1Nu/z
B5WR+sKqoks9Tm96S3xCaCnNJXY5WEnDIA9akzcEyNELjMyjn1iPJf3ipiXzBQBUihYo+IhLD81N
AhMxyPRFkTblstW1U92wPnhVfdclJsOeQNupDFUXOdSCRa/T8akq577xweC5PoFEjtjmJeW1mt3b
LmRIzblaGahEJMact1R5HvFL4DwzN5rFlDiKipeyC7aOoT56eKxck/N2TajjmJAmU1evaPk4hKfE
rON/R8dGa89xCYG3orti7PK1E0fk/vpMQFQv2aTkvIXgXuBvBmhrKvXB45EOiL9Mm4EcSWDWZUKC
WWn6Exs08WeBaJmOe68pq3ZTlcU6rFwa1UOlERLbQa600nxZqvitFAUpNp0za2Gq9B39SHarvqFL
lJv9TVLR8UxDYILERhDoHRDJRxhGM5dZjOOnig5qGE8tG+PBqJQ7v2KKXCHgBUITm/M8GMiFCT32
P5w+Um+BMccXBOrpTGuHh0gQNlMkPmaqgCkZiTr+rEAxzjS+2OS5vi6kDOdGrX+kNZakMd2FQ3iy
HO/k+ABb9WQ4KXF+9hvWx74nGcR0Tu7gWW/oQHYS+/Q8pFkiM87Nfp+cBmls+qjfhyV/WMnT11/L
FX5IOf6yPSPOt1GRSMgCSCUg7321PXdaFDS9pogFHs+J4U+Py5MsyfSFjRHHuDBlQXRUSaZz/SSI
RFgkpBHNg0rnIUc2zdsLDYkk8whRYdaiiGvbu7Qnr+83H1T7pKr484OCIpCa5WA1tRHZ/KxJ0SKp
ZmmOYqRaGjvtwdrX++YtuqrLeBkfk8dfX037jHz4z6t9MZTqmRaXUUDE6hTdvJCe8p3kZiK+2fvB
JqxMVPFDrB/LtD41BLR1CBgCu7jJDfC2RncbWf1C10HSa8x9oYWWZyVpEw7+9v2vP6j5dx9UBRho
2dIQqmZ/UbkYuHEynKIYAof6iVDvWS+QywMvQuHtVDhG84gUFMsFO5CSQ0yaaj4Uh9FnyXc6nx3P
eiI0aN5I6yNnW5cAVLGOP4SyuzoxdiDFS2esY6vCDI7lmH5AR8Dk5ZBnHDXyZGrFqhhcSjif3pRY
VV7NZBbXgXTqddA1d9jKMIG1j87gbJiYrtw6Q6UN3AhQb3VD7jq7vKtZGJpifys0l3F5Ir5nGq00
Vy/M36iOVDRhvDaDl6Xb93/+418/qyYczcB4rFuQCz8/ROXIpFJVrUkTxGvNEUMs1D2eK1gTk8+U
gLX/kjTxn5f8ogbyHEXmaMTEAovbfZl5a5hDNKT9+J4j9/rXT8MXvua/LobYSRcG/9FU84usamz9
zh5b7KGjzL5hvlj1KFCrtEMlU+nQsporOm+Sp/38zPa/ViFrOF6+FXYNNhcBUt9t0wIl5q8/1vRq
fr3rkEtULD6WZQPR+nzXZVtRxkxKrCB+DAjm8o5u8PTrS3zmHvz44oYpLGYhGMux+HxZHWzVtdk7
eV/ToloPQl1Lx8vIjtXWQiMH7NcX+yxe+3Ex0xDkB9j6j+Xzy11mEFJmjcX30UQ+VzBJD/Xv6Apf
1Gv/eY1pOfzJpKR6qsiKolUXDI5Kgk5C7Acxrpqq00nzIwGnYEhrov05ooJISdbrN2UQbhX4Us0A
vjUdkhCxumP9hlP0d6+QaUDI4PGCiKN/1Qa6I05ATEsqhRHtrZC9kiYGUKtUbrqBIJWwMbaFm7zw
nj17fSnA9Gq3lVnvDYFO+9c/xBem4Z936a8P82MZ/+kupZ1ltS595UWCU2dRxJwXdLNAjUWMjTmx
h6O7ylHBzWr7pmkYG+Xk4fatPP3mcxh/84ibhonQXSW/ylTNLwtLHADDH9VpEEwbaFQ5E2ZhRaZc
B4C8X/gZ4SBlVXEG0u6CVNs1DTIVXAWdc86xhg0PaUMc6rc8F6fETtGMEBo3cPh1FP9bjWqH1PFl
itml0woyRcTSqsYPo+eskr/08V2DGdRXkY2pL7R0SZ+mKc+MVA1JCUneJGf9InWOmeOtA/2aQqfz
2J45aWZzw8IhMyUZee3KCIulDas8KGN0Y3DRxupWZnJJ8bmmst4LtdpDaX/zBa2C0qcSyt0XPaiR
y8TtMi81Be2Sf9az8Z34LmISBbHCoVGb3BMGAdkIUNjFWDflzodItulBRQvf/0h0rJxjSBRAsK4N
92whN+SsuVOTbCsokrtCXRskV3GcSxV6AX2yHBE29G1CVqRYFU6FF+WxQTpkqvSIGD6XpC60yaLB
yTqm7cpEgFmBmneL7Gw5AndDdChxIwe5gucCcJZH6GMYH1pBMnTPQwogfp+18VxjGqCVmCKK0VrS
Q5wrZbLAWb0pI2sdEImEfpZ4SyufA6d56HT1Il332Svf0h41OHRJ9uDBu8EbdKZf96jwL/DFAMd5
Ebm6CT2T5qkhdjxu8HJIz1/Qhrv9zZP5Nwvjpwfzy/bTW13lljmWcMvsT3bL1owc4pnZBfO8/psz
Il63p4hfmnmYLOzFIKKcXm5JeCVjMJRMpEqUPgY4P2ys36yj+vRWfNkYcBCDmNKltE3EzZ8XuVox
2s52WEuiZuguZd3hJRHeWx0ZpCMTLu85zlZNOhzzxWuApYvzkUrBUKnIP/JuH9j0jm3zHrvyJqz6
jyAiRAAXx0qPjWStWMP3we+e7MTfaAMhKuy3ZMmph8JLXi3mewvFyqHzxZcQBrqTd6e6/R2t9u8X
qJ++4Zc6MrS13BorW/0BXRVHjDjtzJhlW3U+fk/X4+XXv/ZndfiP5dAxEIVjYDUsTvpfdNs2DrQi
8NiY0m4lvO3OzjckCLnzP6/zP1aCf6hCFRbYs5/u++Klfvlf3zms0dt+Sb7/8x/Hl/Tl9f/875+N
BH/9sX87CZw/KMc5VSHXh3zDT/OXk0D9Q4AiofLXpIYSQad8+NNJIP6gTDJpU4HF0XAhaBPF/E8b
tKL+4bCxYCXg/CNw/Anzv7FBT4/CX68eHMPptGDyudmvdFM1vmxYlsd7WShUwnlIRGXXYPyDA7Az
h44RlFeNcxaDg+tO0xmrvfnpdl3+dZWfxf//eW1NgFmBjS6oCinGP7/2uV/2TZC61IN5jW61Jw8I
iSXGzg7dTArjhulxhiqxziuYn071m6pBm+rNz99dw5duTwlPGnItOZ2pfqoavLZxEjJurYWf5hgs
fWqGKRl9ACiZ7uliP3aJupuUpCFOw0FNtyXZt5rdzZuOMYDEcsR6qNMPsGhcEPcEXhFq47UpM/Ye
ZCB1hwj+o2keTJiKv751X+rC6XfTdG4eDhSbBEn1a8WTxR0+JMlxQma04CAykYc05uTsTG1n6eUr
KD9T8CwCmFYbH5GHXIQv7xgtvHmyQWhSesaS8Kztbz6XOj2aP99VbA9kRpsGjg5WcwvXyOe76te4
nNq+tRaDXZ1kEV1zI/xmNcSjd7A8dsRvk8FDCh7Se9DD/eARWKuT7xBT/BjespA1m8xApgYlhRGA
lfStm1THDzhm5jpT0QDqoZKThuBkxH5kb4nPNFbU7reuJkvKyD4Arz65NkqpaiQXPdJaQg/c9Ciq
gryrlGIg1fgvkVfpHun+ayGrV51MpRkeZbLII3TdpRcdDY/elJWQLj8q/WPJ+HAe9SEpRjYgMj0n
7loGjnqC+pws+kA+kS7x2oeSKKWB0bmr8i1jrQ3X0YjwC+vbXeRmayu2uydssh+mSVyh06MlbnJ9
VduFueyCvF/wMmbX0huwgOviTLjNGUl3vfDyTsMfQNKu7ipAqjz3rYmbfB0mNcXhAH8ztjQARrXc
MiPROWANmHprQoH4UvFMGMNRS+xVNPYHZNjrWjMZiMmbMkYWWIXOcINC8T3ldaBHoaJdLPrhHUMh
ftPUVbd9TRXlVK26B8+BctZodpXZ8NpYIUcOH6PexsuC8dS0dreIdM7yMqvlEt7WvSk6JmN9f08E
UIa33qRnVhc4NnooVri4v+FFvZoSw0phxeWylsW+ojXJAJLs0JIHdV7iQEG41ONoSR76ccqfRfET
VyHufD8+dno8HuD5QEUhowTBEpRq4Yu3MCEgOYkRx8U2QBLF9J78VCXYM5kSDY3sVuYkmcki3EUD
01JNGJt4mDSCAh0Ti9DFNb1xptfDN2r9YxiaqIXNGLyJKEn8GPRnsyyX0sNGA0dqnjflTZ/rH9Gk
2ak9kj4ZSy4zPxGTeBX1K5Ms+trytmd8ZdbtE0czOU9SwyBVpe2ANfvOIauCAgEbiAIlyD6YnF9C
ll381K90nL/bGIgfUzs+U92cHQW+MR6FGXizbaUEBy9oNgEjS6H6j4muH+LKPqtj96iG+rIl2QfC
UM9cD6+LXZ5ySZqccJcCwmw8MKpmiCAUe92k5PlU0bWNOt6P0V6TVExgIzpOeCu7xkNyJtVv/YBU
oIvbfVtCdGpyczx7nMXnkSCjVBs9YzVI5qtJNWzDkBAWY0j7qzukT7mtkM5KaB4fwixmWOT9VRMo
L8KCTK6FcHT6+sfC2iPON7s5n3vneHW3IPqmWWhdiJM2MXZ51U2qcN7VuGXdMEoHMIzTbZtSgJYo
m/LswH0DcBvCt4H+Ho687Zhv0TN46O21hJo2VXiOSUOAPYStd9Y0cljCiXZh0gS34NCcKW+0AFaU
LlWJP6frPB2DVGdvPGSofsd0ANOwsY5azbsAwMfiXyfZQoxquGT5uat6bjeC9UtIr3fOfPLqjf1N
2aS3UVigg+3A8FRecKIjfTMoyAbH0LpTavxesYGezHblvaIG/M0hukSNPnoMorRuo3Okja+eTspX
FFwS2VyTVIxzc8IPIfjdYtK+jeua0laFfZ0gbDI12S4GQm6jNrkIO/jIVGsTBbwDrNwYWNTx3PkI
drxyJREz15pTosJMXktTOWhD8+iBApipSOYotNsDTuCTrdQPYZ6e9cC6a2uVdrVQV03swuAwjWge
uzrRaiURd33Vv46h2KhJeRVyWDPw3FUxYlMvdHaJWZ/ZVUakL+MN+cjrPnE/CjF5ypK4WJJZfHSC
hJl4aJwsVznmUpC6WLc3hm+uW5FcMmdAJZudmdCtmeBdnZYTo7RePEqOuaDBNSb1KqrLft1oBJCL
+oKLvJnFJYpekT+K3HgUXnhHbttz4sbg8+1VO5SHdERHmYn8VPjFoWpZAiC2+oTc49VDab5RBMfb
gojcWZtbvH5uf1N1WyMJqBVihDl1f40jkuzT9BDX4S0rMNKaMX3UI++2MIzL4I0ba4xhMwxqxnE8
OZem+poJ80amkEPUxt148XjVB4J3Q4iCINKanVXkKE5thGexLpB4573JetjEuXEjZDugvDC8LeHJ
xaKYBjoNGeuyUR8INHoHr4/gkBZMpct7QsbRiaSoCitCPIMOiYs7kHyawW1x1OK2KfNNqMRHoQ7P
SekT2q1tR7o7pYo0uSlI6apj/QQCez+g41Uw2fCkpvg0ApXwZh2YedKfMiIESzQqY5AVNLrpipmK
2KlusrLbbK/aWHEaT9zoSYZg1u+bTS2qRy1I3yICxhedcO/xQSkMk/NV5CDyb3VvN3j1A4575C5j
CXBkZKKThxJ7Qr32bX2F9JDQy/IwFgYTbhFcI9u0ZroT3KYGQsWyRJZDQUUd17fnXgvdJXiBl8Tn
V4REDJIQ20qjyrewFVOVgfSynqZAwTQPopfFo4TdKmxZQVQnWUvVRd5ctshz9NRbhqrd8eWtDvcD
mXHCt09qaD4YWrsPaxflikYQbq0RgdaY+tzq8IvTkkZyqNWEK3XGSLuMuZbikJrZTrOujKFXy/AL
L/ijFbOFV9NcTA/JLnMZlYUMuvgwQLAYogmGaaipOKljXZjj9LwRDNzsafJmtoo+R5iUrzUluSP6
71Gf5nR1b/AAMbrD7zJpU42rYKjXMNxjDYQBzrjPrMZHOrXbaEhf9GkeCHJx06ZhSlSZPBvTI2ZP
08POUa4O48SiTu4LxotJM24Vxo2uQkopzIRdU3S7JobDCDyS47o1pmvUOZg3uvauVwnR7hhlghYs
gX/o9OZydgacJauoB9I2TUCTsMaiVEsSsRmOlvoxmqaltSZvWHwZ3E6TVLQYzSWbpqvmwBewGbhC
MJ2iIMoHWhfabTBNZctpPptOk1ptmtn6UioY1th5i2mim4FSWalKLkBj0Pm2id0cTWQzHaNg3ZiU
mtN0OA7lqXGCO0exMNBWiEfC/DGfRsoKs2XHyaDjmYcOluSxSxH7B8qm6eNt4OFiglBA8FOXX4MR
7X5fUG4IptdqpEDQC8lNHlyqFDbeg9HIXfFj6N1bN2QjXAyq4tkIxWBWMCH3y/qih/LRnEbnUF7u
pe+HM0y+9/00Xh9KHaI76v8u0snyANxk1NXVr+iKKmn8PXVDQIS4MdfliEifZfm+UTRz6Q8aodYN
Qviy2rcyQF2kLq0Gp6adX0BMxsshV4J5yNeY+BlIuPpeXXddQyVXl+9RbU8Ch7KdTpHvdSHubcst
l71X5Ivc0TH5edbGLox6nTnGt4JK0PH5l50gtlaYEW8s3z7GqIUCwcGvjrw9/cipCor1RZOGHTNg
SYD1EIo7qqB+n9jAqwTgou04JPmZwQqsBLTgC60yukXbmkyoI4mFRiFO00OqndY+Ya6RryPn7K3y
LQBSSqmv4cdb0jQSWLDgTNh5isEGtmXtFhggfTd/6zMP8obKiTBGqd2TG1gpDuaVUB0XTTaiOM0H
HuFJgNkEAQwSQVlSx1W3iWtc0xS/R60ius3t6XwKNDOuPV4q1A7JDGoYwy0RWBXaxHr8qO1x34gI
HQ1JNCHxLjxxuWc6hzIt8JZiY/M3Kd1t0uJVbR8UGrpEupY3UJTyWxaH4gVdYrEqR+UaWG5wq6cU
n0jvNKbSVbRFa+A/oW5j5JSjSmo71z8OlUQ1pJb3pu+T5V7h8Yl7W/umhYyBqNfnJJXqXM+hd5ux
aykI3e0bcm8Y/mf4snGeFRu9zxQsVn65jMJJVwt2GgdBmZ3RpPvbsYcbIg2OJFnebRVNwqFO8LZP
zgJzFYyEEthNn+/13kTBaXyvBdLSEhgqCqNzhg45ElgoEYgDjQEXI1CC56V91p273spFAuCDu2s6
LYZ+1MR8BP4/NYrcjRkV/jwE8bDUHcW41mYdr6z+HWnb0q+tYzsQ4deTFNki2TKrYgeagOhIOsGd
i2C2EEthF/Na0fZOkO/rRMV8R76IM16p/XaF7TwMySEDYpix1tm6nOsZ2mOZevOSXaU0ew/EIyvm
0GCzzbJuWSiId1orPlY2Kv7+ieoI1T6VZQ7R0oj2UouRjGmrPEImqnfHxmIzyVkL1KRa0z8hFVy/
0WNuRBQZO3RU91JpIKk1Kvm72QLW9wK02kKyqmbAIdEd0NYEw9YHF2n3zVbVql1j08MdHBrafkkq
rXisCNppImYA06wmbFY+usYsiladUGZyLFBGo5/IoBThBlNctM9Dvsu08Bmm6qLrrL3uATjN0WZl
DB0sXkDPj7tFblOpd3T1ZzXpuo50CWa2XuvemQsdX47ynI3sQQOs5Iun5JIaVXOXaoZoyxjiV7OL
7o0xbTYxnLq5GzroQXzyJtQlp1bWyMZqsbmqMADAEBjPvedEJ8/XO1iaXh5gZjUTg/OhxxNtBAGn
QgIXT7Yp9wKvBDIw5PadwcG2tPAsuHoMGQ5lbhVZ+8iIGzTh7Z0zKTTjfNepxE9H7a1Kog+yKlnv
c/ybi8KN7oa2+ZCpsVAHc5VEcjsW/bKPEFIOinK0AxKcS1B+UX+JZHOIfPc5ynUEc8qJLheE0HqC
VgWMWYp1kPUrTdYfsnCu+LrLqTK8pxVvYv7i9OKUeGCg6z15PDf0dR9b4U2rLxmpCCDEexJ0ry35
7Vi4FZ42LBpaMQ9gJNdN++ELLVkJHJEzhH3OQkbjKrMUao8k8tDepZyl4gsxqIjn9aWJFAoS60pt
2709fKhmwohJvcDvpahHGutJCv/G7A5toQ0b3bHf1FS8eFHxYATmFMlq7Jwqx+9DbnhqzjM1PedD
JdYMHL47pX3oFbkfLGxHbrli/nOtiZxGZL83fGZiAVknNOz7aTMZOSeQqgRUbfiWyhaHurZNLeQT
RbxXdPOES/kw5GIDpJXiPkLdnZ3xNK7GkRxfrwCRAYHALPBWWPmGaJAnvKcXzzFeC7Ckc9eLVwyH
iWIu7ZtC01kfnHmQhZvek5tB81C8E26FOYY7v+Cx2gQ2vhQiiQORrVPhXUbf38iRQaKhHUvHQqmL
McJggtAb39JafUyC9qwq9rNpApOt2hw9WrcTcYXbq0EZKhauYRBMq0MY756IRL6JdbvkRFqsVAiD
6P31laMhDNLKTWb6u15gx7IyZV3A2y4IeAJnubEZ5Iw5ri/U6qoVbHxRbrOgvFp+Ms+7ilxjzfCO
id7gKmbcMaG2tcla/My+iBQdAuA8Nfg7TdVdgZ12V4yxd0GD2aiKknBl+mP+nA2TDwSnj7WpFGt8
Hnv1Xox98qFA4FhGCmLfsoi1edKb5m8GQj+CTH7qzE49ROZAsECZoDLOBwv/qTNLpLlBe4ADUTcX
82HdxbPsli38tgekuK2XVTu7XQ4R/dq5/tsG5n+2L3++tPO1KewpLa4tLp1e247Y4xlzmmaBbKOe
i42b/aYH/TfNUuQDNkomy6YZ/bVZ2umyykyO0gunuBoAviLlJZH675rFn4d/E4lGfrrKFxFB4ZTo
BImWXbQrfGsvijYzlu05WYYLxDzLbuEzlnVXtFx/8zv+6EJ//R1//npfpguDkQ9o87iwtrbXLdrN
xUC479LdTomD4zq5z5f2TJ+r99lTsvCwKSx/047+3f39MvYMLRVsRc4+6G/ddbTJz/aFYS5WX65b
ztxHpV78TqGmTX/n5y+NvnWKR9BJPWB4M32mn8cK+BwKL8J/VSyR1qy8Tbeu1snaWXKOWKWzGaiN
GXyLRT7f40vexWvzNw+V8VkMNv3eKFKYDYAe4kNAcfr8CYSIXNSNpYWDakoUQOAU9tra192lE4ES
wmHU+GACG0Y8BshOTkC9wu6hcbhKcLpHtUOTQq5E164jxPmhCZ/WANRpxatR1A9GM9702rDUHJ9k
6m/oqmlm8Yt6zaKI1AcbPkJPGoHSx4ew8hdJR8s0yz08d+Y+BvDfGsZejv1vfuvPP/WPoadhAVwy
DYmkjmnW5y8NmTPUKOlQykiJ+cOPb9QWacNIxfnrh+pvLzTVrCiNdAG26vOFQsBtBYZoNigNmlNW
VnJRAiyiWsN3+ONS/zNghdWGRsthcP3/Z7Vd6TcDmfabl59HrP/vD/57wmr/ARuL8aVjGZI51yQe
6L5X9T//oVj2H/xvx+ZSjP95LthG/p1KIv5wSPeB4yZ+TP9wpvEP/xqxMpZU2fhNXaq6RtTWfzNi
5ZngifhpRWALQ4zHsJcHhnwSNrXPT4xI4Eq7jY+I3KbP7ya6spKy+Z4LWk1DnmqbUJiEUcDinGsw
EnYIqQBncDgrsp5Xrs5QwkzDIkNkHLhbOEd52L1ZPToJP6BJQ+bJsi8MHRW2LdZlnT6aAb1YxfGL
dRdqxYMyai4upbKaj9qISy6mN06RlIfOkgkd6u3QqueZWdcnL87cpWTOM7NVYAStwOUrktgiXUEj
wjRA9eKSWTCnF+EsBnrHdLxwKnYD3WS9kkh0bKNZedLVFmleuhfL4eVPiVmY1SURpaY3gAtS9Rc1
i6DL/F/2zmM5ciTtsk+EMjgAhzAbm0VoxaCWGxgzyYSGA3Dop5+Dqu6pqp75f5ueddcqy5hkkoyA
+yfuPbcGe+VQqe4atzmayqYJr+mNvTL61eRAc1qq3bUJh6KVZKRHcAI+zTQUh7koxZXTgLyCYfqY
vfRWFZK9XQgVQAXl2jINKnZBXezXGREOEeNpp6TZZFaAkSLoFv8Joed+K38hr8sOqu/LXerDwLGT
9A4PiFyhY7UOMYgOfIASb6AdbfuQ6AEU6p9l2pXbstAK9RvZokxOFlPEa+NZH7JIRwAHyoaNk0U4
2JSZIz4sPoU1DstMg8PYdqqDPxrvzTh/GaRnrTNNSZMUw4xTq0/WqpnehHA+2f9/lMCyTsJH5BXL
lnFKF/7IJ/U9dbzA4NL1qvSTnxmg67UzBM+APW9bZT7GfXkbzWG3BzVkgogZ96YA0pW7xRFa8ltr
VzcWe4KpCF4R2cLydkGc2mVyZ86kBMB12A/NZG1am5q6o50TJAQy1u9wafjQEzBoELmHQqryGrIp
rGfSalDlkNBBMw6rAjxtCJuX1X4t5ENtjvvQCi6FK181uRG0Kfj2RU+z1mTlPskRmwe4ZzuZPtnW
EGz7aCn9vKheV70iD34qw3XgdfSoKgaqErwIGUtwIRYbunomDlbYmPzGFvJE6t12buOuDM1yx2qq
8KbPin7fVkbFOogpYa9i7xxM5BmW2gH5UAoSlxvWZEwaPl14wgRT2IchxzTWNoDishgOup/RPlXJ
8Nibswsxx7FOSVG8+0tiS4W3bC2XFJc8z340S66LGIBC1US9IHYDNLGEv7TyScUNM7x2rragai+O
h4AaZXmOrJr0mCoiQCdS0rtxw47xt+m/4059Amp2ay3pM7HBQ8eewd864fBD98QNKvJqoiW4xqrN
15CpPJKBZtst4TZ+5d35pN0US+yNvwTg+EahvpkEvKCZc6EjoBzNIpFvqtnXUKtrkh+i+WJkNGKD
Lob1wGznsYDI6jrIiJUbs5DB0XHsrZJVpjH6/cZu2Hx6duFeUDQS/kZkKoxVI167cyYPlQHMIW+w
b1kd/5g/xvSFpHYwsAUJhLTL2lu14ZzQpzarKmKchQyr3phRxwNKggVxjoDjmEEfZCX17TQyaOlF
yMg7wt0Vlwcvkj9KYwaZFJv628ua+a1LWvlqZD49lpoJL5EUtn0+fElDsUdLphe0YO05i/tnG9Zy
oZjbxOb0CVDqbtZIHf9zebfTIqDnDkbgSoH1X1/ed8lPrp6f8b/e3X983j/vbiIiUP8gFcFM/Hum
2J93N4liXJncwOxqHEv4lAp/qqMsYHCoo0zLdn6/8P95cZu/ISJE0Uu4uckX9EzL/Xdubl8sYpW/
3tzIo3y+Ock3ibWCUuLvN3ebJjXzcX+EEgzLaTbkzyCB5tjL5qVU5qrKJfTtxUoI87m8c/o5g9zc
OudJ6+g2Xz4sZyd4L/RiV11AHmKZGtloEfdR1T6BgK/Xs5F4a52Bgom1ZWzNEQqDWQB66tKCJ7VW
jP9RQ+1FBXuwV8AjIqcRP4Ywz+6G0YrYsNbd1kZ+uwo8vNJ96bfoJ0GwDzib15WWM16iMN/GTFH2
kyRvqLGO3ohSSLW1vWXP1d267ox5lN3eBkAdkMhUPEEe8PFD9cA/gg4lvVDNNkrHhNkeitDMj8Y1
ukrA9kazr33uh6Hkr2GW3VuxtvdhZmCsKAE/q9J+6gX8SNcR95X0uUxL72EOkID0WY9TrGOmLkba
lEx1amu39kW4NTPvrBjv6VwZ7WC62WrTrlZTap2wnTyUdodnNSprvlXyr+VQWaxkp3tpxzAKdHDU
Tdqzx3OGleshTjfitKXbiT+TaQYmZdvxRoWgFGYbVps1EkKTIwu27DG74AtmLtzCflBFd0vK1y1p
4qQNRQBMa6thYhT5b3GIixqpyiYj0mA1jOJhVILMtWwkpJxXbgVM893wuxNm3FNdegBWJOtncxRX
F0Tkmty14cOz0hHIBGUZsyCxRyb+qnwuNRk2zI4q9V6rbJGz1IxjTf/TaojR6j3zEqi5XDeibJ4M
QqnbWpNJ4qpfM6ef7WbfIxP1je/gdh1N9NVS411XV+lVLyrS77Rq1fMCN0lLJL5hSIyFO5mbrIEf
jp7qNc5YHHTRtDfAVm10nD1PEzgki11bHXrlBl02JazJnsLq8YlbvDNjg2gSvYSUOEVq7cy8IvHZ
7lPoW9rfuKSs8uYl5MSW9ceUDxiRlgCUtIgfBhJRolICM9PPgHqxtlGXHwEfahzXwwfS1nxbLtEq
dmXSNw9gY5oleMXPYZJ1iQRlusSyaPJZ+oi3R56haWk640PXsKTMDtuRF5D0Z1slDTcs7UrEu2yB
a9PDYZNdgNu2zPu9BXzsqKFxOwuWW1vcW3EFrgVitwjy11IVVJ7B3bggvWUUkzeRUrsy+n3u3AHj
4WiA1fJa9uXmj84Zb+aG7zLsrepVjPifWht8uDJmDz7h8CHCqtqkIn9M9XCLo0+sPYd3WLuQyKOJ
aZC90MkrUBHJSMQc4B/gLBDMOzP+AVHzflrY5u5CORexXR5YWVDSLAx0FE41QCEmftVCSEf0ke+b
hZrujKBAK4qKuCOFA969ZhwDZR1vG85srvl8IbDzU35Qf352M8gk0nhqdmQYTbEovviCB3kIJgg1
KKfQ2QnW1YDeSSvZs2DBKMurj0B8O5TRvm6pzFu56PIa81CBjdcZW/BoDqzlN7o1Qcu3s3MnQc07
c95wJUOfT5qAFxBwrAmYnhF3DN2r+zBA1tcmGJF+MF8p8L8GhoOXCAsdL+r4jlYB1uIit+TIQtlV
FS9tBhY//z3D3fnl1WZ/kv3CoEc0vuFf/qrB6ivw+gbhY+vAhkhmtANs3TbeyAXGT/e1qVvNYygb
h8Fc++5K7FNz1abo1uD5I3s0d7HJYEFVpY+eBQxVS8YaT+xN5/TbznWfTAICqhmVOqylz1Sp8mAs
KQKmXYOomeDeJKQMZGA7V40JWIiXS53mQR40++jtVCAd5XRClxYNj9rWP7KoeTSJz9ylKcckW8/T
uMQdRCYhOF4zgc6qxhuiRtIdcIFraNt4XJRt3RBqgAmVIIXIRUFJcNBDtWQsuIQtNIQuEMIQrzzd
/yjbMF230/IlLedtrl0Tk0N/nExCP1RjI4toSJVsNVdemWbnegl5QL0MF2UJfig99aPry6MfQCww
auhyxhIVMVfcHQE/EaYJYa9KBwFqtgCSR0jJNcRkxWKHBqk9WgtLmTd2D1tZuJoAxOCRa/Fg1eOX
m6tdZMBi5g8rFzpzBKU5WHDNQaiuyCF2qpNHC55zJ30HBbF5Y0J6torxLMruO/DjKwzR22BwP4qY
ub+bwOQg06yNFxPEgo92M/HOmgr334KWZm9HD127NBlhvw3d6me0EGizBUmNYAW04IKpngy94GJN
RUwHb77QGMazWsDWzFmtox4RHiBHsJ8oYNAQlclzETnz0V4w2YkOjPW4oLMHlUZrAb8wqc2bCnfl
HC+RH+o2LpItO5NjXohzO5Znj+yc1RRhffFVe8NB96mn+uR0vCkm78HW3gEnJmd4Gux0lRwqgoGU
ga60R38nQJIeiskBw10d3C445rn7a5BBQeAfHYprFhu2LGxaxUzAj7r1p+I8DenNAE7PbxC39GF2
O5nGORu6OyiOy8XEGjI1L13jfQR1cHCj92K+RYvc1zCvKguqz4QpBv0Jxq87d3RvC7fcGjEqIUJV
fmZ9/UPbAQo4Q96JDN+T4rQN5mCTWTFAZ/AfwbwlMfA4UsmX5kCES/zWF9UG8t5jq5Jv3+lvzCY4
Y3HcBObw0jsVZUD+NlTkpvrVl4OfkywfeDoc5DA8A31uBwUcDzEsuxpaejPwLnFYv4E2eDd6Si+H
HqLsiM5qO463MHLv7cH7Ul71cyDACgBPRsMVuFCsSqi3EAqe4doGKxSaUEPc+avo1d6o/XFr1ul7
7zB+yI30LS4tcx0Y+btT6HnDxOkUqXDYant66qP6kdP7dRS0nbJ4Cefs3mzc+0GwbipgiCzv8FGx
/UTJ9ppU2DZbFu8oPaq1ufjPXeY2PRJ9RN7B61yX741ZvjSe2/BAe9sIFzphGtsqny5ELpJkkchT
6MnHsWfkm/QdUTAJAgZ+yvNcqSvDjAvg4/WU4G0CP3mKTe9O+BPQOOnd8REILHZ+Vwxyy2FrbMao
vwPHVNFFqycONYjunkIZX9rjBi4VIY5g6tjmX2TlTMyDzBO14jeBGwfWvdfJbKE9xrFeV164iyrx
YsQceWpo9iE9Hi8YpAofV2Uyis/WbpxbxnvJehbcKzXynoNHQYwIuN/HHpFW0ICHj1oMaB0CxDZG
Irq99AHEFZG687voiltRrBNRpzuMRu2+6ownEi+bg634QyreEhflVxhq4tPIoUS+rOlsVXZf2cy2
vSK+k5N3Q5wnWjezB4Ey3/m02NwSHrGxnvPl+uE+BWiCTCO6q4sMqkI+vgep7FdEmU1bpxifarJS
Sp08BCh21h4Ak0ObB7sOHRk2xXRtuaoiZtSGFF3DSogj0rrLGp2XoBzXy/jLnZx38NiMaIyN7CF9
dLb54E/DvDOGLt2R2HWtWwF1V4HKcYR5dYqcSLMo3dp1SVx669xw6qxJcbsp0vCLxv4tiLy7Ngm+
MDbcCDd8rivYiMOCrUSonQTz2chSiFoBP4aD/M0ZvCM2wEe3FwivnGTcpJFIL9owvwyW+od0QMAZ
t3AZKqAXu7nW757u0C5MwFHDJnxo6ej2kbDrU13pAgH4tI/d/NgF5kfazhQRLecNB+Ev2XbHtoR/
bZXTL3tInxdXJaivWq7qGN2iiOafCWPKaygtsXZ7Ayy0snZZ3UFrzTJJRJkcT4NpUs1XxMY6TJxY
NObrWbIizZC9iUTHRxnwU8Xk4yHd4CmfXAJAUwRD4Tixa7Tcl174bwPtwXoMkiMcF39fe/Or0eln
Q9eAms0Gz5oxvA1dBOHHLstTot380GgbNEk5EHVaoNIwxrbdm4Pbr+kiQ7hKEara2pxyoge6aTdN
KkFkqWDN8B59/s8U4o8pxD/MVgzb/+sxxPqzYQ7x1/3Bn5/15xBCWlKa0sS3QiLhsiX4c4EgSTa1
F5+WcP/40D+GEKSaBx6IB/5jqM+ggi3gP6YQuLckPsbfNwu43E3738yp/LtNiTW4QEhFNgqWGt8z
3d9nFH/ZJ+reLYPZJtLLCwkMxns8bSM/ojouuh+iEAjx3QhKqOjjy+hCKaSiBs7a+B8k/P7MhxG+
yAB6bSzrq2fKaxhJa11n1s0U1a8N+prjQHAIDKfyLQOZT3OAaKNTmDTKDjJSGdU5tSDLhQ5BERoW
FeN5DYJz0S2HeeJwpWn9kmAqWDmptF4mSScBO8VbMR9ncl91yYlaskdb6iCSaYL4rta0FtDMLKRX
NvywcXg30jzZNRG9oU9Hvm1998zCgVl5iO2q1V9hjOfXgoC71XGqVsaUA8BxK73pG/dNOQlNRS6m
fWUykeUuYxhRoEtLHAphnq7HyfLAw5lxg9KBR7NSSbeuw/IC95opQem89EF+U5IMB+8IiNRjmFhi
lVbo5FWqoFb2EJkoWRiaGu2nrTm8tUpvQIBxSk35WhfyZHnlD6+0v3nWa5g49gQb0QowWcjpMA5B
vItH6y3OGrpyIsu1B34vtDQaXGk+1ml09I1+bRjirXcKfE/9fQMcbOX1yc4w+9tYqK3LfGDddfIj
DpNV1kFnRRGt6/I8W4RqdZQz1PzRnu3nxXbcI1kfH07d38UTJEiF2lz4Hi4JOL3nfBA7Jwo+Yk1G
ZTozmQ3d6BteHsK+qcMy402HSQYfSPH3biqPdmvS6aeI4Nzphm0wiTaIZlKx5Bfi4WLC9M1ia9sx
yGNtUh3yOToaUhPvOdnXAZX759BlAJM78dMvc9hZyNZxR8X1TVOxBvPz+9gfkXRmRrht3b69wD9G
LThnrwwW5NbgilMNhRY7mLsWhFqDenQn6btWs4umOefaWxsphbANEC6mG2Ljdm6jEvFw2V5a1C8r
OdUp8szRhmeIRXyRICal8waGkCa6xo6xBP9tAgdbE4FEGl8MaGD0g3einqEI6jJ57Cbc+mG6vIdg
ztNG0Oh5y9v1kMTImgZIw315LRuWwplB7zs0kiyzjMwFx4BMRo59kOFtc1HkbG2/wu/hrMlYPJfj
yKJtgAxngCUKJ3cLiWhPj6l3SPx3oSEvVjOgXWP1hpcBMAB9UCRQY5L7I3vvbgjyR7/CatYhaBSy
f+XmvgdGNm7F+ABI/aXtqVx8Zn3As7wfYcVs3DATUkR1yZ8Y4Id463UXYGYqD3VTXczIOHcpEDKk
zl3vPHoS2Tp5PjcTlhtqsgtN4GOXJfupTTG7ZajUw9B6rTs2mHHIw81GARQQfRcQw/hki/nIMnCT
ugvUd5TnsCq/8nRko5bzq6/4VrhSm1VTaoBILVj+6pxl7d4jcgGo3f1ADivZqM+BWT/0vToV2rx3
2COA6iOwoq7bI94iYNgDOn2ftlWNaDjTpY6fjUvmudYGT+uRcwp+8rCjCwDZynnqJvqUt/H9LLyn
MDFA1xMOoEHpzzQnWeF4K2nkF5mZnxSMe98vgY+S2T0lxq2Ou5OBDy4kMw54YmyvPB8+mJjaAR16
2a0DjBprywL83riAx+bow25kthm64lYhbyJUQ78ggd3nc/xsxAZvM/8ZA9jXNMoHnpwnGwbfVIN+
MJvhuW+p9b0WD2CbGxeZZy+h53xr7ESQ6g5pREcS1PQ8lZ2IfSuQvmlVPQcGC1Spz1WTvpPX8toU
dGSDZjQXGdYCGiQsIueY4gqEJDyD2iYvhCLpOvZo383UuenbyVkr8kX0rAi8xSu4BI9U2r0ZSSIZ
SSSpEzfb8gx+uHNwtqJF0Pp7jEkAwYf28ruvHGNtUT1v8NIQHjhj6mjIQCAopYjSu0UwGLmePGR2
eEwZfXDcRo8Rcn6UyOTzuB3vu4J0lkQ0d2Se/ugC/6EnvQVM0KvjFjcBqS5xwRZak/NCPBQrwMWw
6wUaoj+pFPVEaU0I6bUkJwa4wWsyFAdJfkw7cR22vgOuqLh2S4MPxu41jwmdaZf4GWY0mxZWO8/U
bceujzaIYIUYKfamGFEF+74BhlP5sMh6fcPgnNADe744+AZWRGFwDgbDKQ/Du448WXA/lz5xX9rK
O+RL3iy5s/kSQNs149kdqq/EcE8hCbWRi1dpiaydQFXnDSG26KdQLAMxDtRwlyocitUSeds54nZe
QnBN0nAF6QtFUJ/NJSaXI/exn1qk0SToOm0arJKy2iX4VUPfupFk7Zo8XS11OUj1+DC6zUlMjUcm
lbFvNTPRok5Her3w3ps0D/IS6qundK+WmF/DwbPgwehA+bKmBDrms0u8xZIP7DbJc01gcIFavloS
hJmtnoOBTGFvJF24JmbYWfKGS4fkYaAmwcpl7JqZGGYJJy5zC7yg/dq28VecFyfNgAZ7IRA0Yo3F
km9sDQ4oa9hyS/JxtmQg5z1pyP6Si6yWhORsyUr2CE3WhCdDmJRrLFrgEKVxyATmQnPJWp4t/55s
Sm8teuM6OwgLC9kFSMaJafOWsOa2VIxkEoIJMrKcN55LJgvem6s2Gdr05D0H5D5r8p+d1oNvnyyR
0Es4dOz7CWjZ5hgNEzRt1rhjck6r8CEG8OgYPnyQTCUbnAL7OCivFQT3g8VqY+31fbGHCTVtsDsh
nW/HcNMmnvVCMC8uDiThA2E68RJy7ZF2PdmdCeXHpdVcorCjinqF5+4nZsy3UJbvBanZIhufvGyu
jzJPS3wXFeyW9BzH0b0WMckX3odYsredJYWbbsWGQ4wotugMnK1Of8lH5pn/aUL+0YS4IAQsCvT/
rgu5bb7zHFrE3/qQPz/xn42IpKfgS3koB4Fk/a0R8X77nXcn0bb5rvfXbahhEi0JgYpGxAM85PkM
OdnM/nMjKn6TrsMXJZWSfapryn+LFkEo478sRCUSKxO2lski1wXV8i/iN5zgmDiGAml0W1j+uxXB
lAi2bD4YiRdJEGKfsonRWxdCGV+xMhnDG6nqxMaukuhnILrqwzRMNoOQAxfPfeXK77abAU72LqPq
ZpThVTVj8tL5BV/GS2T1ZnRT+zzZAuMBaT0P/iyrx3HWwwvDB0I90om8EEIXArr0TI6HOWe0w2cG
OF4bTtosGuPrLJKZapmw+Me2snFnxlN7aGYbALibI5IXAJitYoh2nt9lb3FiejMcuDHgOM7ITo47
AS9fj+NVw0OCLhM69mOZDPlTMRqM0fqUULJV2gbUpKkR2D97gFT1urEEayjRt+4lNWwCCFo7XOOk
hUAcdTZg7bmQY3EKa+xyAJqJmFq5reaOcUPDuR1Z6GEoGYEGrAjLNuBhdJMBNI2IrTVpjOiFSVbE
byuKlt/z7IXTR8ksFHhe18f3xNMEa4DIzhnpWXseZO+eozqk6nJlYn1gTxlv2zCv9oOZZdW603V/
MHojO4QZ4TYWM2zE/JVz5V4efI4QNrhrhK3oJAbLa/k5IfY9pRW8/8ngGq67vP7I4gUfLoIg+gip
WkA3R0b93AWDJCkGquU+Hm2br2Vzo1oDq+wKlysj/xYDcmO4vMzOyKSVy9FgMe1GGaT8lEbOKnrE
unSmLx5zEtyqsUE95/AbWc7lNM4qmDqO+EJPMLFjz/NvUWLkqWN46ytnLNU+4Ta9icBb75uh1gRD
sP1ClNDf+YqtyUCg8irqhuHDUl34ZuFFvQZ5qH72zDDFQRYBWiY2uJzr/eJIydO2uA/nxUhNxMiw
aeVg3QozbA6SVpePh5b5XPGtfjZWjBiIoA++sbaMMlhYtSQjaAAt8cPR0bizuT+YQM5EYeDC11s0
u85tQ3g1aYnAJF9g+Km14m65OpR+7344zm9+pxi12wU3j6mQ9M9wI+4tAwdlbxv5Q2LxHlu1hig2
vsdkqq2idjfYfGPYPzyxmvBRrlUXg0iTcfJYmiVBVK7PXaZDAtSzMPgITYfdse7EMsjP303Pyw+o
+kBNoLn5GRatYgcPvMFxQu8xyzn/Wm5YWjsPJ6EnzG2R9+KGKhoWU8Zs01olqvUPfqB9mCqB99FE
xEsY2Vy8ETEL4x8WDJGJVgdnC/dO+Fp7Tf+l61BvBT7RE1vp7BqTi35Lz9edCXpGiBwU2ZoAmBDh
UVZ1i2lTsIZlat9vcdXKhwbb+CGYhu5FM/bA6lA7WxelEESGoCiJJsgU54Gl9bUIY81u02zkTVdy
41IOUn0xxR32mUjcj6HE4WvJ1PaOFrU5YsSgC1uisSx5jlMruxla4e57xx9pwZqwvhRxz5576D50
FDtEKaYz4nMbNxCK8eyUWxarUBP8FiCX5uCTgkcSWGWRKAOXjYUdOZuStI7JXxotO9R0G2W47by4
POcKBI0oTEGbybZURZP91Tb5eCdD3zlKOgmw29gv5wYzaxJn5AZG1kBQWT08FRUZEFGD44lnzthT
9GVbxpbNfdZiCGxwLBOMUJqPU+wEFx6y/ilzuoiM1kht0py/XOOVvZopDsGhaeqLmaPOKLNJ3g7d
WCAxTbuTOxAvo1or+xzKwdzwgsbrEYj/pav8+DyxcXqcFV95JPZsoyai2wOrgZ6DE5EMsjg6emKa
8W0NAWUqdmCv1oD/sUQ9BZ03HWPd0ncMdbSRGt5JEPM6+YkNJDjuk9s5G/p7ptfB1pDVtG+I/Ds6
FqETyciFzlk/vc+h8vc4R+85xpaw+9c4kfYK3WhChCIT6SLFuZN68wuH5bztq747jFUz7Zp2Umef
e+Ql53XeusppXpuA5XaCvPYWqPnwUjjUsWKk/IclTmiGmtyLC9BmT/OgNy5Rpmsscu0ZEthnnVAp
w2pGCZAOwWVwmDK7KsrPapT2xs3luGXCPhv/H6XYbfVdPrbN93d781n9j0WN/lNVU4MTuf2ff/9f
/cf/E+a84K/+9j+4ZkFh3XffzfRAr5nzqX/EPi9/8//1g/8Aaj1NFUCtT9xq5SbRbZP8bP9WK5m/
07j+W7X4Y/ezK8BxKf1//8w/iyzLshcwquPjLRKS8fE/p73ebzC1FteG7cDlcpcP/W/JmetaaNRM
HIqBCSz5zwLL/I2/CCqWb5Gpr4cs998K9oaf9H+WWK5nU/9hYfD5TpfS8q/+Eb9oSkFQh9rMcR6y
jnHTDT/Gpztx2VBPwHvh5NJN99TN+g2/79Z6GJvuROX23hvG/WjiVLbbzTIljPEpu228txsWn/6g
HsJy+FV50y0H0XVikW9HyZ7Z3AMmrjN62JcUVRobFuvddGraTQ+vJuyEqL/Q9DM1dW4sMJKrctQo
OnrYPAVO5O5WD9W7n6NxKNviXDjd0zTpTSbCKzAlhkzyTif6Lgmmp9gvjmj5T54cbgqzeRAGauaW
fzLz8y0xfZvZih6dCsS1tCuYINE+Z3ndktFnecUbxIZrLttTXoste/UbyqN9VfTnOUlBsBYjfCHv
IZDN0YZBb3ojYYHBExfrTay8q62a14KmPW3j79K0LkWtrrXrP8aZBSqz3SmSfVciZiZS9cY2yZJ3
otb2FvYXZiTUlPT1vlWe/CQ+I+1is+ycxTJGSb1MrEuvuqcC2AXB/FlL66JY6MZhsbeFuDWt/Dqg
Z27A3ThN+qP37Gcmrc9VTspRRxiXzo+pWzzTsvpcrgStDMOOpA9rPaXF7VgNIBvNc6q5F3tX/VBz
eHAW+e+AAN8s/SNezmMXIZeLCn7hpn3WTY6T3N1mM8frkrLdZ9/ENH/XDQ1lFSKXsD6Vdt7Au27s
UdwFpOX0ef5kVNbBJpnD9xkFRdWe2wRudGHsoIwyWvapNXRqHGrH2HpV9Cjm9hqMaJXQRZgGISi8
35pp27JdEP0SZDq/pC1FXOUeKKx2vnZfejl844KbqQ0ICIJwtWlz9TS78DykzRvNTx1340TpJ9Ex
X3EHepNW4oAqYxsphR6jupYyLBkIjeTOGtE284KPrrRYx6urO2NbjcejH7KqTov8neznq22F90km
y00n+2adZGF4nA3eRUba45eup2IbwNFlxEVyXuR4aCyCkjLeoLWPEsooz3+buuxaRSPkFmbHRTV0
+1E7X52lEWc5BiTroPnWOPY3cy+R6dUGXndb4/B0c4gv6Acxa63G0qYMwYkqkteKgI9shAXGKNL7
3YnAoj8VBu9ARjne7zKw+yBCc1OZ9s6cpyMV1xVR0lPDHAbifXBoCsgw8bJzJqBQ18O1CpwHat1r
HIsnl4+1aPxZbWyLcWEAcScNQfVd2Qxdwqk4RU64BRD1ZgTRATnRPm0rch6sD9fXB1Kx9/ac7WsK
P/Dt55lNaNllT2WITdBBWK8qBExz/0z26BHiBtlekX8OpXq2tHEIU/8EcmgfIHNdYcHdcBYfxeid
eDc8Nsrv17G0Dq6tjz2rodqdT0Xe7fIgWzM4ew36rt9YjHWNPLgagzhVqT50JpmrssUDDd49i6Gl
gEyS8PnC7OpHzsm05Ammxh3Qnk0bEnHS59PjLAB05eJcBvV9l7BphklxKKnShGdhf/G2ccHUJ9Tj
MU2aH31UXIza7gA19ay5ivK2N/nCU/tid7xuLnEPSMUeQmKGVx7JQkg2g6Op/XDnAPer8NGSbf7W
VFTkKh0+5iGDBpIdEdMeGvLF8SocRx0cijl7QUV5dY1pV4nhB6npz9pCVJqMTbyQRz58fCDrtkai
WIDRPxuUCatIOufcQgtVzLhpsuC9ZPN4rAKQAHHTzU/+8que3NG/LxM5bf1E6TfPc3Im8rZpxtBF
oujRbsq3xhgge5OpgVQzDBvOZuOXlzFyLbOwYgM1PFnECkyaCPmoQqHK8KjlwV5Gb1H/GHnue+mw
saMwLAkrCMeDmcN4UQ54M1I77rA+/5qrvNrUvvgp3PE5MSFUIyYeEA6Fp2YCmCKE9QtbtP8QgE45
GMJHGDiWZIaNfrIutAbFAPwH+0/+ADKTEGs7K4/4sB/7BdunB7e+0PKYxKsPzZbF68CkzZ8IoEw5
Rn0WRJOqQfWOPb4oKRAglNYzZsyHyXLsvZ3Zvxj9d8dR6MdgMg6u5IUoHOK1uLZeFfCfhwQd86r2
kuQUa3gIYf1RAxvZwqnnjIeFlhMfu4lkfoMWmvK7XPRWltR7zkTrqizEOLmq78yB3zEg4uwQ5+lT
nmZv86JNgTNF+K7KjkWhfPJh588YBsJpsr3ooTBCQn5zn5VgSz5ehaBbkou4sZMxPlRTq29zS4Rb
a6zlJmAAvoK4Yu1UnI/bXBSoPz2eaz2C0XFYm25gP4/7gZxdYkOWKcEU+6sqwyOUdvGSKlxPZ4Xs
rnfb9OIW1dNgEc+shDyS2uygXMIdU43IfCO8jTH7nkPvNeWhJ7Ee4sb8y+ettB/TgDJ3yH4JSSJ0
M+TZpjCxaXvK+gUAzN2ULSRpW41IHFNEp/Es3nzCfvaFUzHX9enXbF7uGzEblBZN598xGpuKg9Ax
0pjCvXEbBa++9jp49E689itIm7TB8UZQyO5yBSImnCOPzqOYNqIr87OVZ2QPZGo4hPJ/sXceO5Yj
WRL9lfkBFkin3j4tQ+sNEZGRQa2cdNLJr5/D6im0mEEDs+9NA1VdWZkVj4/u95rZscjeWHHUDKRA
gA4Eqow3KgX4M4A1xLin3sM2wBWFYZ5D0s/ZehZyM0dOTdlZTNd1l7zlPtYlpLyPohrMbSBqZqjQ
WjUqSPYmFBEYlBFltBHibc7d8TmoQ4AF/S7083JrMuNs7Spyrs2UvmO+MbBk96dOoukEweCxJ2sr
GstnOnPySm3KBkWKVwLmdK5dfRg0XNjG+DWcIR0lNml7r9b2wZfcnAYYlU5Nq6wXpaD7esO5YeSm
czgKL9S6g3EeDCowdf6jhtLe9DO9cCzWko2Zmu6FfxzQj8JANOPWWkdYI9a2nKk+RTQyPH0fZqTR
PFH97nPmazsQDxnCL0sXwWpaUOC+2GTTwWz3KsPwU0Eqr1nKbX3utDgqJ3FQqqiwhnrtfljKnec5
OrMDSi8Y/ZuNVP4+xh2WKvtcLVRzQ3oAZhbTvCJmDADDoMVGtT+Ob4IzqLFpUpX+o0yBimpzWSSx
dxQZoB5ncpElE7og2WdQJRmIFz/KXlQCkA+BDbtNGPxU4K86oBJrGwA9GKP7eRh/UBJR5rqFXTLz
UIOMuFeqpo8VF5yiklPkNHiUSfxLx+PRDpCAAWABTpg4H1RIVrK1P3wMY2vVmg+hyjd8986xoJTe
q5pbJr67nEdzFYRju47T8b3RtVjbJWUuwm5vcS/jq2s9Yx+FyTuLirs2RqnNMTC5HusXuQ+z+TYS
47OdYno1DVZDXlzEO0NO72nA5doZfFBnCckBvqy63yUilaQIbThN6sGM/HffL38nOYXakaq/0z7J
cDrTjiuK4dHkN1o3rXMxJPyWwiSC7lf9aZ71dZwZZ53EAKntBjiUYI7lWf89iH6AnmhfvJg7eo3D
lEPF26VWyVanoOPWiQiMzjEdIfWcffmuGvaKwxS6X+WtIgd3qOsDFVcFf8/Phlc/9jNYUY6FZpt8
ZnPxpJb3bBH2D14rLux2Hhjfu43s0obZgMotUcfU3Kau2na4QXBWHZvFHuJW7jlcDCMVJuxNnGMi
8XCTeIutZExLgX2B7ey0mE5CQ+tt3A38IqdITyPOmA2Iw5shTVk4WmioniCAUEw95SkLiavNTFpe
4PpQ11Sh0/dpkuxLY8zv4g47TOYXxToTjbMSARlTmw0tCryCJ4+TJjaF2Id+2uyE6/xYBgYWiXln
cPFDIDwWghCbnhU9kJ1PB2GwaGMV6wnsOwrPJ0sicMeJCmtSnPLL8LH7oBtQ07uAYFUR31KOiMUi
n1ZARt8JZt63YFFQ69RZSvuSlnipJ/MxzVISI1xKIVyxWZyoqwmVE3IWeGLtKJKNTWzQU94058nU
7q2RuC63OnO6Vo5MzkbIc8o7u9r25IZXkps4AT1K8ILe/ClDiQUnBWVHv2iEFV2VxyFr1LYaPW/T
8Xmdu8i4G1X1M7R8Mdsl5uKN/DB9/9KCWN4U3IagU1HlRMhEGipjzzTtCR5SRUwQxZRWvhmWbEpI
SKXiD4mMr4Dzkl+p4u7d8ZsXX5ImUl1OAeoSehGkXyZSMKxMf0iAaFgr2aVdgjIz9M61Z0OaYte8
dgr30Whnh/9MEiJRBN9ShvUF9M531fc/iGx0EUSmCWjPZxXoW8/eIhraCe8Lf77CxY9XaoL+V6Y2
MBgju0gkyZWd0lyPBPGboCpKNOlHQkvtd0x8AEKx8Qybk+BJYXOHo+Rr9lpE3pSPLWHztx7G8KOv
idT0TgydZgCCaIx+uDFKCHpUK1RkaADFtZo0pU7bHsxfGd4NaW0hC7hYxluODpIbOAYUkc66o9lW
gzZu/fcuKl4Zb74alyLwQcHVxPdPDMwgTzRmxgV+011aQDvpW96iGmuJWTMIW3p4Bue1l5QbrpIx
2Vn0ECa++Mz9+neYpdS1dS/aUf2OBi6T5ADWHIdL/KEdy208xE+ha6g1qONiQ2CI2oSG92NYAq5T
Fs/OGAOgyEhErOvMPo2u4rpYEpEdTesNJPCn35NvG6tPx7dn+tMlS4GclLaZ0jovuumG1etDR6Fl
lhfnuDfMc7TERBRvYgh448zXkqz14MkbLcUeeBzlAHb9YMjiOywCeeC14ZwqYR/ogfiOHfsnoj4i
GaMnIE/tRumovMF70R1GMWD97iycuICnd4TcaW41Xcs7hBBzNkPT50d4ne6u7dNhaziOPWHBtcN9
HRjxhcuJC3rPO6iZntiJx38uqnA9xzh6EmmP28jyf9w094gFtOCak1ht87i1MRlXgsKP1iMVMBs+
3tps3GjLDXdmI9HT6wiTd1S9E+9HZxppRasEbpksxIFLcVhpkFecPOM3OclmTfEd7ypI2ZvMpkbO
wEie8ZfrROnXlkvNtbNaFsGTe3WE12zTRdnBT92gjhufuRb4/tXRblGx2IRuYg9pr+mOysUGDMYW
ZGyktuFiHjAN+zJk/lNQmtUGYpDGZgJOc4yT00y/MZW1jOHj/GTW8W8p5dVIoqNPGGDfLIYhHHJP
dQCyc0rH1x4nyXbk2ruOl2uIGjk8edjgw7kkDKm8dQxOni5NXrnDHYIIRLUfYYSZp3d6c/faYkwJ
9S+CES99RBl2NmztxrpLsEKhZZx6vviyFLupTegTX0ws+e+5a9/QJtZ2gXdooDjHHJmDSnXMWnlK
LZKCvEFejHjeGxQqrnzkVv6owYfAVu3Z/B5p+Dk3KCZ+jzk+O0ZedO7G9CXyipOhzfsCqixhGWYZ
lspbTXBObIRuLtbwnk2vLjXSfkodCO6jwOSLav5WmmdiJAmz8rBPofHQ9B3A72x8tUqggVeCj8Ox
65uBuHoxg7ArOXe4w1OXEuOwB6OegEZOU+c5mylSnXJg8XESQJJKOhyk0n+zYxw6tsS8Pa3hbN/m
YWZgfAsvTuciRQUvo+CMrRctsZ9Z38Irx9LhTM3Vd9hehYOLGycd/KPm27FPzai9qU274sYrzdfS
LuRth4/7VBSGs1GeSvfJHMz3Y+EOJ/wPvIo7qjXHsYkvsz8CEQijan5JI5Yjk1DmGylRNuKFsZQz
zsauCqR3sN2gYsfZFOHZqKvoRkdtygKwql/cGaIGjjO5s3C7laswKI074GLlq0g8zIkOLWgQ3P30
vAhkAPkWPbbqgp62wvAFZzkMQBfDi58zyk1TxZkXjHGwBlrNWxdRb+uQEUioy6Kk8kcqeU7gY1GO
O5BcC/WZsCqfbZeU28oiPEv1GHwGc3xoYXwUfvw1NPOFGYXdDwZS4a5VYO2GfCZ5N2JWIrFCFaLZ
bKMpOiZxcatJ9mA3ok/Qnu+NRNyQ6oA6WhNArmWzQeTtNqIpXjxIbNsckMMamRF4trpL6rA+cv/7
XRY1zqkKfUoSweqxabIXYNNhLahlJ8G6SgZ/zHp94vOjDFiy4jHs7CFx83OYuM8zLixiXBcRz89p
O8IBKeKz6qmelirld+gomTMp7gXBTprKm+iIdrstCn8Efl+teZPsZwrJe42tDsJBmXdUkOuPSLPD
5lpD7HYpVcgRgDAZx906L9StaZAHysvm3o7nu6ktnodFoh/tsD7ZIw5Kq8s+C9UNxxBCAyhyMIx6
7J0L/IjyNYt8ufKUakFIVihwMtkm5CBXTszKz2zmvYY6SlGoc+v45XA7z8lw59oG2uvgk3mQrNuk
z8Eu4Yr3UFnhWEfBuqg8UD8499aFGp6NWaZbJ+EDUWxWOMihEER1dGAX2WIdNucj8gN1rEnrPGRd
nZyrZnouPSY/3qlvrXK9LUFVyHUzhk+r0+/jYNwj0t3/x3Xzj9Z/jPX/zvpf9zW1V/+H+X/5dX/J
QcEfdoDEwrIoJAPgB/xff8lBEAjobTHx4SDEiAUC9JcchOcGYeZPzw3KC3UsaEJ/V4SsPwQGBwZ+
8ELUtJj+/4se5Cx/un9hELBBQa4KHIh4rMj+hR4k9NhoY1iAiCQkRZXudFbfGWE1rKO0frRjtAC3
xZRsBi+Yh/G1T+ZdVbS/4jT5KIL2WnYO2+lwwAgZkNqdHQPwTQPVw6Zb/jupwPlmXv04imVYmVIU
SpjPDRAUDqR5ExT5JyFg8jtkflnwJ9NZM44zpbf+2S9Fve4Wtorf9sx8eo6uPsrvqvd4j8iFxmJU
evHJea9iIbWEkkpWt2Hn54BxaRaei26xevddtCbcFRDcLSAiTPFSu4F7XhnFk5a4ghdGjOxltfcX
bkza0lNDDeW3KIPXELRM4Ql0LOdp8kLIvAt9xls4NHNRMjAsbJoaSI3ZE3vOFm5NgOViZdTjDc7B
By/pJgw8wTrpAEZWbek9d2q8cbP6XMWFtwL0uMf3C+Pf814p8boA27kKNuwAv3Yl3vu1DV9HY8wD
2IinMYa9o3vxiJP50XOaVxR5ZksPvJ4ufonaBQ0zB/m6SaLnYaDROU1+9UDqNgnaIneKKT8FcH90
DczeNd8cfEvr1gHz33nug1Z9DQNCfPvggwbIGRvtVmz+Qu5nsOXj9QBkZ12POZC2MprotuU+2EVJ
zFRh2Pdmn9jXij32c8fIw/JOET8AONRN+q6zk19ZT4Zad0uV3ES7ShBSjlXxYfNPoujj8CSejZM8
ZC/A+3TDArVa9Ry1i7fjKy/YFZMrTbb4nu1tsWSZOiwwt/SUp8fWJekkl8wTOjTxJ24LNIAYESqi
bfZofeSkbCfPcPpXDh+HdbBmx92wOL/HeFCe9JKwym09vgEVlRvfrK+80Z8lcSy4zhnIJetmCqO7
EnaSrLw3JgzvJVJ0sJLn0kuwq3XNASGAD1rkvrkxB0DwBUkwe4ywo0GL2hgBxEs+CtQrkmMddqxT
voTJiiVWVi4Bs8lKnow/I2cUiN5oK/idjgvmoieYtqwKtkNZXm0ya2oJr2EePbak2awl1pYvATfV
TR8piTfUyr1cInBjPLQnVls2ZoHgoZeGsVXOPG3nvn0ebPjYPdDgVb4E69DwnIMkY7EBK9Tv/Nyl
zW3gCp5246NLNE8tWli9pPWWyGJGfC9i7zOVA7lI1qaCgJ+ho4si8Nck7h0UgDeQEt+FSK9FEm/S
yrs6E6LN7FMc6RIedC3zJljShCAKyFIQMMRDRKWYiMg7eOLBW1KI5hyzUY7v/Ml5/xPTJQgsFlRY
LF+caddiYNHTfKNrSVZOV8WlDQsuYT5aobAq/OpjujU9D5OJHSE8SiC6VtJjfaFcAk8gE13BlZ2n
abrvI5Mouffkh3G3zXNuo0ORextkwOfcsRVhIb66jc+emGn7zsdHeBhblV37WhYf4RzleIynmQYa
kFEEPTdGIQVyDSsVZ+q9A8xw80CNFwvaapYnj9vjLqpJhupSvhUQwNlNyJp7O4sB8ArxifhEceOp
tjtnicnjm+r7VgzrIafHqCscmzBK2d1ACRm3BcvYzGoXUveZqGG6oZ0wQngE9DHl1Q3AhB9TRu9G
6HHlLfnOVqLYuZ7Kb+e+eiyK/jnxWYBR9rTFf5XshkxlB6finWMG0avvB2d36k7CZNulGu89rGIg
ZWl1mnV1KKjA3g6EJHkLSqBydjfsyJ9a+3yqUXAK59W2phbvlch2nIeshCXbGUED3+wvgLeSzJLv
tgDCsCmv2W+gKizE37iz8fYnp8gNUfyDo68m/DHsHTrGmHXhei+lzSWbE+0jjJNXKh+alej870HN
N6np/AzWbK8TXT2AC6cJij/InaHD6iRUwG3QzKh5L5Y8bGj1LEpJwHKT57tdgnuxQmM/dPHXCKN+
zCG9OCKbGUG9x1FyTHWAy8g0Advl5kUmpFEjgl0IgnPJnft8lVf9YPrrNghmQldwLidtMzz12d6J
jHJtd+gsTYNdR4/eu1npD9XiX6K4ySBsBzek9PJ1Mox7GZsfiPGkKSb0DyOJv1sbyw4kdm6PImwP
AxGaAwjmZwToy+S1r/+54v3TFe/f+qrvPrv+c/7834Yfm1/21w3P/YOycI+kJhApn7vTX9c7uJEo
pZbrenboOcAZ/369o5kPsyitQWCuILjyzP/9dif+8Ja0J7zJEJuO41F8+5fx6e5v5Cg8U38zQv3P
X/9jBR5Evn+53aGuhAH/FihSHnaf8F8M1XAUjRhC/0TaUuLWMfOEnuaborci/Z7b84BrGZ+aaUH0
qf2iHRnxalw3NBht6YGB8m5W8jxRgMQIm07fqT1MG6x0n3Hod2epSuTb2us3hDWqPaRssl52wl1p
wMxbmoZFCTe+NZqJups8cpq9F7TyVdtRsA0Xp9uA35syGVvu5thWB4cV2E57wZfQNLiyyZ/2TgX+
kXfCa8rFxhmqZ2qu4oNn1OZHHhvpyeG435IQ748xl4o9eL9gay4mvaKc7Vsqt5x9tFj4iIN6x3Yu
oJunpbmPFqtf3LnjU9aDoIxVZRxJzNTPXYx7s2Eh8xAtrkHmcgjRi5PQcKbhaQDN+5DHtX0O2ZFc
FOuwNQVF4OqjKv/0F2eiXDyKIJKwMdSVe2stDsaYBr+Ltbga22RKbvLF6diEHivqxf2YTPybZ4Tv
S5b682O3uCQD0CjX2ME5OS8eSk24ak/jec4LB4cluk//1cTV+Jg6lJPaszkehUaN6bUOSImZzlEt
jk3KVOzvYnFxao0sSRB9KQnA4xlTvLaNEqD97Hvyx6UDZOsurlCr4eWfL07RjiMFtu7iHrWtlpsy
kcyZB+bctTkhDl+D8TBYq6TgrLZGl2iQhfSzBWNu0VEknXMX5qBGO4SGXjb+MyQL9xzzhYANGlc1
mwPT8o+ObYOyWBywuATGvVpcsWL2GPvxb7lXMXYS9EPtiWPWWOEHIUW2lguML1nTVOds+8V3G/3p
wF28uOTw3YfyT4Ou+adZlyI0tRnGMqHBCWUszRTDSzj1ryy8aeEo9Fy/UaunMIXq+Yu1GxdUFqje
R4DxAIcAL+8L6Waim31NEUoQEQObyO4WkF2gd7Oep1hDbxwVpIdwKKo9k1FKBbBRfAYVeyBZkPdx
ytDZkHOj8cX1pwQ39ZhhuksME7YbpxvwoWIQ52FqIUlqMb+4YR6S6omRivDrU0Bm1uIObS3cVW7C
fU2EA6mtehRI1FUwnpk8+G8znXEX2nn56oFFWw0B/cSTMMc3WxrQ16dKbrgFZ88yrepT7wLcKQat
7yTp7HOmnWCHJRlvvCBUNa1jJq9iH5ulg0jRpfWxhLNBrjvzjRMAR3zynWx/+iRly1AQPPRj277W
RYXW1SkcvquaANOtbMuGisu+1kQrzOF3gM8XJEPFCX3E3rFs5CezwnBnklZWYT4eRq821xAhquNM
SvjBcBrjklSuIgkqzLcoBac0RJnxKIBtnt3YjVlUsuJLWcnnZN2CLntiB1Lw5UACz4PS3ztlPrH4
Rn95CNkjfnRjQmU25oWk3SSIZS9m2rSv1RATMAl7VvoswcZma0UpciNsu2yiR0tQURI0lrKOpRxI
rYfuJKNVmjWI4ZSgFLymOod3TOtTUYI7HhaWOTxUdWp8NLILfsMtG74D2VZPgpqaJ6ZQgJEsie6b
zJIUKpD7u8xG6T81pes8hoBqbpRn2liTGgc7WQ2no+zG4VfiuMNzHKTTJQVoAgRL6oEAcjuc/3Pu
/9O5/2/hklQh/tfD/231Xbql/zr5Qwp2Od8DSOiwpk2PS8Ffh3/4B0B8/j5W4GAJVHHA/4/Vl92O
y99bvL6O5QamME1+3V9xKvEHZfcmcSpv8QETtvp/7Xagtv4z3MHDaWyZRL0sD0I1zmMTZ/E/mn2z
yvHzOmLogkhmsrQYkl3kBKBq+/uOnDisJqY5QMb47iTbT44kvrIJq3hBhCi1n8SSKynKiCppTGvn
eEoeEDhpKmtQGbIZn1zSv1qeKVdiGGsM+mEARie4CJQaANGu/c2OgwobhqWtsoz9VLgWWeZcHmYF
hTVC8v1KSWhSehS2L9WIgIVj4hqobNyOMa2bed2fAsRfViS8mpOkBQ5nZC9lBMd3FPkBdOJBy+EW
VJaF+lS9tkSo5WS+uKpPyTPn3KbFPBzFyLe5eBPixMBbry08HmrIfs1hb25dlZ6hvp3alqLD0lIo
RVHzlRl4PtjZz2iK1sXkNTvOcb/1FRsInKTDsSKqdvZoedqOCfO/soW6hjkR9GQhQjogBdZutCRI
Rj//SetQLVN3eS4GasIw0OL9qvjuFtAG/YJPIzyiHTUrHrRyh/b8GzZag8w5zCfNh9HZKQ28TKSt
c3Zn88cPqawZJJ6L3mNNQ5IcYkWKln4YNROErC1vh//puy61t8iZP0WV2ZswbLtdkk3jWhus+WPD
e2cJA5wrSn5JXlwXQhIKvSh/nH3y6S0rsBGZYh1H8W05kJpLnA23slsYfbSaETaKANCsDb4JKyet
v7j0chblFzexzlTyXeoihQLOTweDxTK1e+Cti/ApLKHZUapUrychr34OxrQefYcDqClP6IXFWmMI
21tYdbesheqt6OjT4kLnH6VEvK7jiBKhfil/iSoYPTHGSVcFNnikFNVJKbEVWfDoa4xIsxoEWVsp
cApnWxPnjLKcI7ofDyXRphVhP2rpQItC40xu3cRpV9iiHjk0DgTGDuHyOUvYHQUR4H6oHmBIwacY
nQd/nOy9D94tH63bxB0/k3mB3U009jhdejYI9q0rg9ZhHDvrtJhxTwj+x6+I9cRBBFGdwNqmdsST
dvpjLRruMVb+qWttAiJL/BVszl22EDLMxn0kitiu7WVwjfEQn6ZlmGVu1mue1odxGXRb5f9QmHaD
tfPbWUZhGC6vgtmY2OG4pp/jpUsqGBHLAG2k5rlNo6NK4mebCdsnAsV1laE7iCb++IzhnLnMme1Y
b6q6oFOxyX5xZ0Z0LUA4h1LaXELB0pLPfDUR+k9kr609JL8BlX8gibisA3QLKczGQYGIjLWdnQH1
fO8lDgyI8IrXDfJlk7y5y5qBESTjJ046yVqWEBR+bnWPFKKbx2Jw89vOCood4cMYh6D3Zvrxh2Kn
4YHoG7ulZ7aCQJ/ZJs46eHasBh90W/3gFmogrne/04bmoTZ1f/V/rk08omENmxQ/m+8HrqBocXN3
DliI3YywFE5WwbXH1bqmzKvAMjL3bwwcSHZdVu2CwJenyMAGbpqVdYhHpHpX6N/a5VuCBNbixWcD
NC2rICi27qGqEHywjfOUC37ESUCvpCQsBz6MNj08qBCj8sa9WgOf/6TG7GSJ+EGHxgcVRHSUCiwS
6IAr15Wkuy3vI52b8WxLS6yUZ73CUn3rYxYSoRR6ZTk+97YC4k1Z/+pUZx/pZ6SqzDS+Byk/mgJH
rmtpZwuiPFiEWDb03bhxqPphSQkQj87yZJWFQwM7QrxRgnwnMTUdS4Mq6y68rabsM2XqmVR8n2Ux
Jr90eCcxAl3PSm+s1NwSP360B/kCPZcliTHAqnWn36Of8c0KeYozy6roNevIUNQ1AfoQZGUVtcGm
GZJpb44IfYwJ944JugzuKeD5avAOkh/LVBTHwVDuysq0dxfoPN8qe/7F4VyeMTZQu+J5D3JCBnDy
e9OIH3OqK9suOcfghrZV5W05sMk6lpBK7Kjob5Hq4MsDaUt1RXeKQRJX1vG9Sbdr1E2PmQUUtcnU
lzKbdyfJr4BDtrgyHmJfbxUtsaP09q4zX6eUkYBXxDV3ehoWmxHro3md4Als5yL8njEgrcj47FVq
3ZMthQbj9rdJFp5gpL/DD754gfgYyIFMnf4Sqeb+mFESzCUCCH/r4YpnyNz59vRLhs4jDjT2Ud7y
rn7xZ3lDy93FXDp0R4NHOSq7V2wPMHqyr0TSceZTvFuSf3UiAjGOvkUISjd9rzssdyNQlFTvu6VB
TtUXq7foLV6KfdtpfEiczLoks/ug4vroLWdjZFIhLObuqaMf2BDVd57qr2ZOb3OQfYbVLN3wRkAj
THoHdYqlKczokdLabRhOep3QRmyW8Y231BPnuJtXmGUe4mm4txyaKxOqjOGq342Zgw900q/wSQBQ
ZPNTqwuOV8iia7KwelNYdBO4onttx+JGYIIKjMHZVJZIGcOtsx47orAxh6cfU1RvtTziUebQ88DB
4g4gZt0OSdxhHXu0GxVvY2QC1oPuTpfNt6XbaNVX8BFML1r5bazWfQlwpbNbcSoFALvAF3sG5IdM
D4Ay/HHv2hHZpeaEpvvS+Ii2fn6carHB4HdOaL+M6QZMg+pHNdOpxcq/qoz+OffUc2qXxEey+7G2
M8YmZ52bxVbk8zo1godY9Ns5836axLwZBEGFqnrN/fTYuxCT2e3qRN1mTgAzJdgzF51xda35iCX6
injw6d+pe4vXF5bDyQTdqZJHQ0LNCFyTdT8lroQeqQm9jF1NQKVklphb+LWGd3YY2QbMiGveibjs
qUkt811iqdc4957Def4GAQL7V3BXofucXML8Be9vIwz5GULAs/ppZ/byKtjg/GlBZMbeCOJW/Acc
mjb4mZljhlyc87K/BTGEINS4eBN6YuNQPtvilQ37DjPlU4ClP8h4RQZVs4ErvsnS7BjbzpXZbEva
jMCneRZZfIvX5Mk2jQu9AHc4Sw92MsES7s9RPWy16N/jKLgx6+SQ9+bOTgWgZwYx21G/0yj4ZfIj
wQNKiCGbzoQPtp01vVWNs+9SlsbBeJWeuLqz/QTqcrlXDUeGvEMRNydd+IcUi03hpZexTfcsCLBX
QCcMInzDkVU/OWV1TV1x0wzhfYknZz1a1RZM2MGYsmPlwEbOKvu9y4KPcjZOVt1cNZTWCldk7IUn
O6KToRbT1dbFg2M0Hw2PYDxGH1lRvM7wV63Uvk4k2wgZ7a0ZE29i+6c6r199KwbdwTXfC+gQHzAO
WW+EM1nmiWedVt/E87iq2C7HEOW3dbPre+cQc0olLmY0UmTXKO4h7JT4+VgcEU01t6Gjj5Bwz4YI
HlWS7nsMDLyHb/sm2qbUzRWz/xJAirFEcjf0vEAHsQdz/FxVxcHO2l03WNeCCMhqSKLfKQs1aA6b
OBq+rQZ/vi7W1SgJ1EynrKsunjS3uK95N09n5vtjkolbJ5vIRtlHx5AnEOBwUQXlDQ4UY5ph9+kE
gmQuaGYy6o0cQV73/k2WR0eg+9suqraiLAnuWmfp5wIPS006oN7LsrvtQ+d7yDONOWN8Cmi3IbhD
d9jkPWLUP3elvNpWcJLeprFY3cTVrojrfWYM4Nl6PC7FepiuveJYlfl0LMNyaw/pOambe6BCgLVh
HrN7PDbkiXLsHoHrcOs1DkPbXAajO/QhQ77tnUodTmtMeRs7on9SZmej5xGpjRvfxitlJ7u5Mc70
ox4Kt/lk8nhN3A4YWPLcVA0JrmSPQnJj8vP3m4lO4unYJsajJKBIGPFGCVA7Gbm9TnffLHnvAoh+
9YxZReFymep37TU3rF6Qxrt+T7HqHrrPKuTZW7dh99sC+ANfprpvrOGSVpIg4/L4OxCZ8/5c5M1z
qcczaKXvoECxjSwXM+D8GA/jq9FN06Lx/mq98aSJSXBjrN+CCB8m956vxrZOrh4e2kGla6GxEIlO
OOsgCl7CgDQ0htF1NBqIRDLl2u00l7mw96Ixjm1AtCSnSb5vTnkw3BV28jQyV4KdHZMtS8kbLdp3
SLfOygrE76qL79BYCCQ6O4MSo9jA0EitPH2NQL2aAh0qqjHNtqX8dMbpphoGF/IHLKDJVA+JF5yr
CDESZRQ78WyhsNrepyjnfeXQdyKw/hej81toBtEpqdaOx06MfN1Hr/xHn4sujGFAidlIjrNjIImU
fPYiamAjB6Cg1dcWHd+hvQ7qZNog/T5bdryPExfTACCHFUlc3s0zQjvWVsGdBN2dXRzKneV4N0bg
1XvUV4oGot5E3czjPf4whHTDQZwLgf32yOqI8JfCpXYW+JG1BjB1WxTmncydbBcXFDjHJWkNCrrP
AdDnjc4GYvQtKQsUfsMCRFvLlI5C26BOxRVfkymfozDKsXPMv7LKfYAnfkdLDagv4T86JlCKYPAf
qnjCaQjz3c7Ft6j7F4bqa1Y495YdXAkZPFgFtk3Mr24RfBWKHMCo25NB2JO7H/2oIBfSDYSOYFfO
bLvrRvPeKD6HrqQuXGMCKeLyl526H6bysytLh2xTYhTAUe9cKLm4mmCck3g4NuN8cVsG1jYyvhs6
URHlt2k6g+zAUd9lR5GmCVlTdae1vear8WQS9Fmnvd7PrOnsuNj4+fRaR6a8SOAQGFhiCBijUe9s
S4YrW+JZ8AKM4gVShJE1J2tcOj+x6aby7KKmjLq89g2A8LDqb32rKeiayC+icqp1UtZ0nmf6FI3m
KaPCOc7ivaHZHFTsCVnR3MZ+t2vG/ACGbzvn1rnFbObjQatl/D6D5mBK2URFeh9J42CX7aPp2tDP
8xdPOnRu653mvlxZ8tGwuocwh5QXJwzgwG1kq75I/zzUEemMor/rGP1R9Hf4k7dFYt85JaoMVGEp
QJxYA6kf1T4NCMd4HeVrkGX3Og8p36qnZ2vEw+uG1d4c3BRw1kQu3KcbIvX6Q9pSDG45Y7uPYuMr
t+wfbuTFakgtqnyt0d/NnQACbLYv/fjf7J1HkuRIuqSv8mT2SAEni9kADucRHpzkBhIUHDBwcpt3
lrnYfMiqloqIqo6cXo7I21R3SUqWM8Bg9qvqpw37nnSqL/5novlpovktp/asrMvi6b+un4AqPIXl
Pyia/PV/zTXNH1jSLBNsBZQQ0/g416TxztBUxE4oUA51eJ9ETbgFGs40RXEM08JK9tdYU0MjtbDz
8I8/9ND/iBLFgfGrqKkwWlV1Xow5Kf9dxqsfp5q4pGtyW/R+2iE98wu5HvdAoEhF5NWRjtKFgaX2
xyZa5ju9al6Nfd7JLqXnwWkqlmBNnYfScUgLxhupkqxtxRaXre6UOs1eEZ7LvAH8iae5vWw5G+pb
qyvSo1IM1rCeEW1pMKkjG5LgKG9yEWCSCXBtvFaZVssHnWgR+045WzOYyi6B2tTnnR51z41h5BwP
CZ2KIsckKqXVoQTEc9tl40Qe22rYt2pUj7VCi2F0CB4Hl9KA7xYgqlK0O2REanQ6zGEiPSvYQPuQ
l/rb5JcWgH0URMEiEDDB7V9CgWhQANM/OGB2ViIYx2t5jgBIBYu8YMb6cBr7mNbs0RBnpiNJh0ap
82yVks0+iUWhUI20u4GnWNzQOteza1SwW0SKhNxCeFRA81n0DmORPpRFBEmSRQ8JfmkjxS+dxKir
OKPn2UjvZs6JkksgEUEFgw/iSvRLaCl+iS54sWb2sygxwjDt26i29W7Fcw1UarCoNgyWy6s0juX3
DnD9tqWxh5EuQo+1SD6N3gX7NLAHZg2/NCFtkYeGX0KREbTbeRGPCofDfp6q2nkRFfOVwXByX4vR
PuS/5CcRGPba7hPple1Ku+q1wMhhYeRlvyFTjEZXLDKWFI2QnOKxBIDgZHnVuxz3WW+bUj7CbEr2
kVXJN0DTZx6Y4JJPoyQPW7BMlke4QIbDJIb7gbQUJ4ZcXuVKjFUniKn4tEfIey21QusgMONXqZWj
nWpbFK5LiZNt7LlJzpwa8znscXY3USQlbzq1p0yExpGMaREdZw0Q/eKbmY+pCALKMBJeguAdIv2s
d/dkL6L7pBt4hOPqMRnCzcPWkPPkVbeZJPPLkU1HlSy20VSXz2y+A8RfrqoSvNFGylv7Ko3S+aJC
7Pch28b0R/UDclZfcmQBfksxKudr2JxtYNn7AqCVB8W0vpMGQzmr4jbZo2mWu7qatbtEscs7cGIZ
R6U2De7mOpB3RUPaB9e8zuC9qH6avQh3JU/HYhf0Sdwj4ynQ/fGMVW5QhSbN7Hl6xSGmfNZMKGwm
usGFadTEn7EzPTFAtO77jok0mU4neU1mimBIhCWK4w09czOiHxE5DWHH3PFFZT/PRdq8K7Pd3ddW
1p1VIBGtnTzN6TENyvAcOvV0cCppIpGTDXwYQXF5LSFCclZT70c7FdtqNNKXujHsF0EKb1MJrX9n
ph3fTcrQrKvJKd85po8/J6cLCZDJrfM84aJM3NEM6ws5kYdjywz3MtLGeBe2GvxtJRGSGzk9VMao
B2vr5loF4t4U+m0FL/I+zVWVQ7DUvuWm1Rxbq9TRCWL0bVktrEs6Nm2KZrLhRWSKeVe3mlx5//N0
/fR0RVf79xT4Y5n8k0mIv/OvR6rzAy68YegLYF2GssgD60+p0JZ/YA7CHqNYBvZwFQfRv5RC7Yem
4hrngApJwQEb9EEo1H8sjm0w2JTHKQiKWIi+2IK+swlhCPryRNV5b4aOUx2KIydKlQf7xydqasaJ
pnR26Letcs/uO3wuFKmGbQ7KjpDWdRxC2EuLotxmWknyK4bEQD0rOFdLuZTU2gT7gq1GHZj9Z0UW
nzO6AnmaOm+M0eljJOG9qkaLgjVT20oqFtg+7qW1QhD9YjbieCMM9tNzEuicU8JgzSdgPGhmESSy
ItvMWjP62Nt0nMAOuA9MMNshSdtnxNSHLGCcF6h2uRqSeQvhLb6IsgyuUE41BmYQ1cPRvrgMmI46
OEQ3eU6aXO77cTOlmQlnjlo8SdKJfJFGzI0o8g1RiXVSlIyPo4HZf/bIM/e5hBy0aYtBWeGawZhu
aY98OHBoWdYgVBL/rjr1bHnXa4Ht3RPwBkDM4F82quGx64Kf0mRCzoXVux30mL3GQLccOtgucOyn
Ri94p2B6V21jKPuMqhQP1aNfsVQTsh/hniTMTm7sDg+6HejKtjVMePWOmmw0Mkn7ccBl2dDttBtx
2JxVTffaQJ1bMb+HyWxihW4Sy1zFSSGt5U5/kSivZcaDIZNDIH+YU9BDCZVH9QTVoXqNW6lsNTpX
gnJjKLVKzI8fcMbW4saK3DNMD8fdGEoU0EkloKBRH5chHwPTObsWsyr7NZUWK0c0DKGi5rILB3Pd
huMDccSHRGOyDyAJNE/KfDoWLzi2y1UpkfQWzMiBtJB5nJX6OEdMNqupvk6Jj0kgj2eaTt15kB1/
qs3MFwElbuZIwLJTAD2gZKly+aK0NUjIxgHWHoT6qqI5xk9s6zUYu2V8wWEvHOuHUFfvc1WPULrA
aXI3vsehikF5um/17k5BVmdUD5h46cmKKvklaPRyRTv3MpXg+1QnEBIBahI4P7447phndE5wMIEy
rbO0f2kT8ISO0B+drnXWkqkz+Ws4N8KAWKyqlIPI7VUk+lNiLJFAfHWdDiU/IXnhB5nzJObqwWKj
gIDYhFsqERntxa922ryliz+3Mh6Ji+Lh7nkGQLvEqIaRuD7pnRKsC6zrUxjfqSJdl2Z4EHa+AchP
/Cm+04Z0eaLIg4vb+MrOKFpjAijnHWA8J98yucFUVT5FhnTZp2kE7Yo6qaIZ9xQ3PGi013IOFC/C
QCG3y/R9gmUzBMxQnEoN6TBwcFvbw7XWdZdGpUE8skfcrcVFWU0a0eFM9itSIx4yMbJuEqCHCFJo
QbrMeiMg/XLG83BwCubVU/wAJhUfFLM4Hsb3OggNOEnVdQwr1lUzIq5yROps7AcaZB0uDI1RMmpy
u6eN4wKTzWM3K9IRTHHsl010SxhL9phXgSWeNO2Q0tSUdClObJGfWVSur2WrSC6DmHydgQtyVQ5j
7xspcVi9l6Ghq9DOw95eqd10keJ736OH00bYykRU2YZ61iS9hRIYqaoYGk82p4k+IFSEah5O7PFS
mjT5evoZljZx9iMuHm4sqQldyyCVkodCXCbknV11Gi+xzN1YwJbuuibgYa5LqZcnVns2FjkVgGkb
Ucs9kUAJknqnlJF+JFCGkb/ob+tggLYpGAfpOFjOs9rJ6LET6bgBHuVsANnS1hx05PVticOBrXao
RywfMSgDki/aTQkTaBWXWOMT7qac7bRcqOTs5ptpqaDLm32aqcQ0Ajsg8OvgKmCdBgwrUfTDShwn
lroK+/qQ6REinfgZYk/ZqVORu7XgDGKP4id9V37qqFujtM7QG35Oelu6bHgBxRcnxp8rU2WHqVbd
Po+0c0ZqFmUCRUTvRbQHzdl5TBwuwiEEmWLZEbOa+Sm2+sQXSgInZHLOlVDZREtUO4RE4hLaz3kQ
iWnFmBDGK6cDT9XCF9kuJrDmcOdSlaU6V6tDpVjYKMR1byKdICTCH6nKFWfIapVDbtlHaruE03dV
jMg/dzMllCRWXe5x/rtmuE9iTN7TxLvP+rbD9A5drMrpOemNe0JGR2JO9/mIMG4ZEVdGE95YNaWK
Do44OBkh+W9pfGage+WE8kvBOZFcCectKcVEnvXBk6IvQKdsxVSUYulOvGs5d69ubYOmPo7wDwaG
Ra6sNDwNyxtbTgj4mmRXiu4dClvtMzeevVYuMdPOgDUk+1Fj5+tmDQeoIUfjG9SMq8LBO9n1IeHo
Wj3XQ8vra5KLND5tSCCQyeogkpXWwgOrxKtmaLtMBrSE41VlbAkApYNRvONw/NRVM2Zb7pcWppwR
HThtUz9tohQW9U7tGP6zCcKxYM2sdHK8p0CAnhlpuMnlqVszc1yrFJe71tCJlZVwJh3s9wlN01XB
966yZkwBbvJMTwuZcjPWE3YY67AShyJRt0pIJKcwbAwY1Af2anFN82VHFBomOWTzws5Vj9zFz17n
8Jq01l0b61jyxjhfJ42UboC1Y52tqbDr1OExMGmZaVSyNrqSVVTdyoEbcTfasoXjVYvozpm3MX7c
PmnoxUVT2BMiO/VxAbmipkWiTvQXMi2oAn17arDPHCG5knOfpdIb1Yxhb9Tv0czs7diKi7zhXNbm
FIVDygI13EaBV1uF4lYSQwdyRjry3EBPSlshoOmahV0kTfEqTqYr7HFmVMwjVo+t+zhGH4X8+JxH
8Y2q5TYQ/jA6GtANXVBX1JeXwZrE9E2t5EuOKbhVNTi0Mp3BbhBXEg1fKR16fSlmH2OXRekVboEu
VG23Vc2Z/pbAfmznIfZQJws/ESTxzEIlV+w8h3XdHhA112WVnetWeRgq5WFE6kfwBTbVmY7AclWJ
C7UxDkzKfQWNjHjwTp+J1oeMLvbkW+o57s67JPKVRgi3x6s+tGLbliG6/oBuJnJMKTMkVQLXpkf7
RbJ3OnHT2eMbzSd7Mwo2Uh9kK3giXgZo+oDOH+3JyB2niuxvYMJgBF1wkgGUUGdkobm0/X7Cm7ul
1OwJGylW0CmiWr0mvUfpSzjjOVC1iebfRorXst7i1ijHE/6+vQOSspkoVi/Cq6hJetabeMN07LxM
zJ9qVVorZ9Bt6IzRQV4KVdOZTgp9vivhgqGy+4YWv5lSuFGXaktCR1fUvdheGY43GHOLNeMbxhjw
2/JEC7e9afXAHnGAlfJkriOCxEx2Z1ZTrBcrhjQ4iUj1wH9K701lnj0Fe40VcKEUSnm09PyOxx0P
Kyl+K9hvA90hpykpQG5yTeboG+u+1SS4ibo36pUpHDMLJO2YyIwA0QRSxjxJM7lJLE1o1Pq17UBl
kjQV6lohuCD66SrXW0bFEj7klivfeKiV8OjM2RqIN996i8dsCjVylJ32WpXVWYQG1dr6e6EKfHIN
dh0aoDddRfhGT+x7W9eQdkc4VWFDWDLirigSuJLQU8Q1jYo3HD/ucRNeakYNoTCsftpVJa0UkZC9
rAg2KdeJip87a+SbMcie2UheSknKDmKBUyY2z2agO9vKLitqRrVrpHAcikP7ZDXy+WBnTOx6bdNM
Mq2MDVGBLEPAl4ThgwCJNzwYg00KMHWR0FS/pUFxpceG5kdmOLmKwrCETXRwQykhhHHbxEkOvn4v
Qrk92ORnwbJ1VHbHM7iAVh5BklgDDcxLpNLGVlUFer8pkP2LoDvEATxSOqs8Ncolf9bija7Om1hn
vzAKB6pW1L6bw7B1mC1WY0V4oUmPvS14W8wBECOSW220f+L7P2CXeMUnjR3M4rptp+NcIXmZQ34y
6+otMOvrAOXZi/G6+0PlXLdwW7y8H4/zAjnUmQ1mfUY4ypAp27VyvsOQB88QO+9jyK/e8UjYiKF4
UdXpyqimU2HZ2zDTPPJVmDq74ZRD7shGBHRTIVPYZmbqmpReHhjV3Gfh/DTHDF5KgD1J2NwowjnL
ne4c/8JtIMLHJjd/AhVj4ou6SG1zd662ti9ypmzkku/mobgfFbwW3XhCcHhCZAvdqtauQJg+Cspc
vL4ZLru6OAVDMtKDaSU3hRqmG8Y5aydxLrC+9+ts7I0zLZKkC84x1TXmAvZNpROAEoSmwRm1b5vd
YCenPBE8Ng3cqv0c3TDtpcZE1w5akrxNCkZ6Fstp3WbFcIMcI/v/M435NI35ltT88ykv66f/wk5U
0M0n3v5B7ODv/2syQ0DfROswVJP//Zzgcn7oGukp7GMWgSxC959GM3hZSWhqeK4NFRzPX2KH8YNR
D6Fw/tTRGako9n8ymkFU+dtoxtAZAhkwow3n76OZ1s4ri6Z4Ajp1oC7BBfYQDOY9phgBVJBop0FK
OWmLPzGgmcuz1WxyQ87LuN5s7n8zoUjM3hhDZNAYw86R+27epJUNC5fSUPjnOjZbeagJC9fEN7Jg
12flmzGUN+pUQwCzhHFqylzzdUrldtI4vPGUueqVFj94IrDYJgI2TU8sf9a03rMb4LoJXQmCV5BI
t6wgDdlruYbsBw7sQg7IUyqFStPERM5nJPPN+RTU8VjngKkU9oDlBBhJTY18gx2293X0QFebJ6jQ
PJZPPUcYKD/Nzpp5wmhMaldFRaNqU6t81CZr6QayFpcXmqXdVdx6kdV2noXNlMdIyPYsIfbLKvzT
UYuAUNkCVVGSG82K3oXcYj43rkyllT2tLzSWBY4HxJYvQ618CWeNzaIzPco41TiTYv2k4RArcWgN
W0gNRHNKzFEd8Gd6HDA8lsZTrM3Ca1Warm0JDL/RRk9VjRRidvZN0YGUymSVzsNmNjZz5Cicahqq
7DkvkAoiiQMTjxR9rIerpAixVVPV7ZO7sX1Fo1VKr4DbtmoxMNPAYNA5COSCb9Otek3s6HOxtih1
cPPilGSLLkMH6dJt16ZPsOiptarSJ1rCn5kK3nLmeI2G+rE2cHNTMcAwJeDAS8TgjuJnsZZacF61
kdMVFYXWSgCmPAnQcBScNrrbxbpecwxOfoak/NkF25Q4j7m152BMsBiR/IkdLHq9RWNWVBnsJDk7
XkRdf5OP8/kQWp2XGHWJIAb6qGGW5UFa4WeX+mwlTfld6nRgnSrakyrrmhGqvYqj2dzqI8wdCpXn
7Wg4F2mUn6JpuM7a/DyUlJLuaAcs0SQi3N6ADlpB7bMV2IDxZo2yCJPShUb+iZnqKKTkSivU6z4w
3tkXnk8UfPgM2EbXAWBNk+LtmAfxUbXHYRPWjOoIbAN9LMVAPwhF5RbwrlAVF3Mztbuk5rimS3YN
orUUXqinWGui7M1ssnhlyuyPqdVhizVQNkL162UJoGhdjDCqzdrapjITHxqlTTdRoe8k2T07LG0z
BXYJp5X814CI5lpte6ZOBMTbdq9Qlug6WLRcSxeQb5I0X81yfja2w43RMmxK6vSYDMS7EgQbeJcx
3W0dZL+Ob0A0VN7F4Q4O20nprPTG0gMNgaor150ojmoX34E/pRkXVyKe4I7FBazhsmm1Q+jOafyA
PYstzdiRbJaMC9iBNhHm/iRX8DlIjPIFAWaLOaPLOqTOVj1rUn1wpYyt7WjVuxSp99eo0xVwLFaS
NWe7iLj4wh8/horTuroM3EYItga5Y99yazHlqNOF6ZFfiXDZlxuk7wudsYszp5VbStYDwDfdrwaS
q6RMjhB8XuqqwzhKSbJXkL3Hza1Awmq6964m820L3DVUjZVb7FnUCORCrPVMIl8xq84KuDknW1Ma
wQUkdwPYTEZTc+MOtkAIhDbgVgwhUJi5PchzcgMv8LIO2NVGmqcHYCO0oCeHWsKIOsFz8mMw9Buz
QSGTTTAYah1gNSq73aw314MMDYhF6oGqn2t5KCJGuPCAlXS6U4LuLoyhCOtB8jha0pMqm9S5pdNN
2eS4zHFY0eq42OC6auCsiX4tW+PlQPAVuJWUMWBSnF3RYeiau/A2ZfOLGa4xN2EV1Vd1LxnXejBl
bizJPESAK7i6XdxjncVqhIeUz7t053Hp3QOTbDdJBmtag/goWwJynKolB8fIc/wmnHjiWb4nfnlb
htWlCZSVeLDBSdvewchoV2FhdasGdwgWObNyF7of7EJ6QCT4WSvyMRTdBVxIWmq8imV620C2X7GE
UIk95SD6pOxFUWpSRox9Lca/WaZn/jRhoZ2W2TDMJTxvkn0BiQ5iqriOmUT4Yc5UWbHGiHoauv8s
yShXeZu/6Ayhp4DISzdQ3Wqr5j3VOdjqmVgzdG8ux6jeVIP1Voki87IRAY0a6et2mXazYx03YpmA
08sn7c1lKh4t83FMpOzYl5l5RlE7N3sSbU1dKfG9j+oqge8IzZaxscygo1om8EyiR/BhTGJg4bxE
y5w+nRBOwppq52BUro24alZlAYwtVPv52LSKvRuWqX8y6dVehsED/kxmDpLCVLYWnWAQWBgItJJ4
0Qr4oYzC60VTSH+pC4vO0PHoX+vJSNMQIgT8qx3eCLTghjuur515V/eQzlrEC8VqH50IVdGRudPL
ReGAPEegrBloAWipvVfxHbPqI4nYtfJIuUzpRSa2YkLLEXGe5jlASTFJUxBBBUhDj/tqymvdM9Fy
3LlhvEAaW/KhHRpXaVmO2BChxIkxzDbGRARIUagAimLiS0kG36NFMfW63oguRoQfjKnlCi/20lUb
4+9OkGdQ1rotn2vYyw2tKZqaj7DZ+c8xeIs8w6hO+aSwc5DxmykjbaXtwtaeFkEqb6zkotYq2BCL
XDWiW4lFwBJTj1qvEu7IeEhiLrOic+avMHszad5A3jGZvCuXE+4DGJ9IGpENKlFMlUy0TiMVP2Zv
kd1I19VQnQ0QP7wKKLmnxpl6JqL53glmm1b3ouAIryKKY98e30elb3d1F0AH6ZAcupJNzET4wuhy
fQNVt9xidCNQok1XdcIDAGf5VTcb951D2C+aYR9m5OLAtATASpTbZJjPBY7UldlAqm2Ao5UpXJ8A
VqvR1WzTZvvFVhPzGMUUEjVD9iSmgue+KbWH0m5SP65YiuFksyhhN7uKJmOfKTW1CYm+y9Roq1np
aerjhemaXCkMtuEgOzfQgcyVQt2lGxXDBRglHShbvk2K5iUyqp0z1ueZkL0m7K+EDDtoqBdyTtE9
Yvtl24r9HHM+GrisEIvIg11gmLGX0oSD5zE38DSMwq1ZjS5M0s4eYCMc0YP+8J8frv7/LLjROFn8
exF785T9n/8WmMOafzgw8Tf/PDDZzg+exioOLxyay4mJs9SfUraj/pBlnu2Uk1IZCNniL3eY8gPU
xdIhqCu6rv+iUPwr8qr8oKIClZujjQYlwwR19h8o2Qs17QPNzOAEh4DNPxZEmsXtzdv7KGSbRtUy
dTBVn6KzLRrHdb/F5uyp63ZDp8gfpsJ/i9dAnP/uxRT584tljdDropHxkxOGovZyvE3Gyw8/wj8Q
PPDhfXmJRfkHTY/MD6DN/PISE6cjyYQo5NcNvWY7llQmn+s0333/Mr9Os9++0OK5+1ADr802OdXM
kaE4x9K+a8QtaVfdndX8TtDaKWfTbdHlGQtQvAnNeoM1wN5HCyqe3+Kt6PT3IMAzPdQDIVXVvioj
6ZiD8HETjCdORlF4HiX71pHQScv0QZYsa63CxqS9jUlrr0eYi1lZUliYnmTZ6yxiaSxU/Rz89lqS
AiQdQAVhMl6MMZ1YoOPGOfJFX15LkvlsA8uppvlO5c+NvF7jRNziqthUCusx+0b7giu6XQVKDwA1
jFYN3vFdKRn5fatFoM2c+8IMbgAsn4yueixi5Waygz2A7HMe/3fajCpGX3i/EhabfimgLCql01bP
X8NBRtdJejQbu8n9JgWXm/OopeiEdm5hvylCuwl6VmC77Nu1gquYPDE4L6DTucck40IXzXMeDker
45SbjM6jCOeD2UPkUuyaJ32T3qBBbsNOErDO5bu5in0phhTv4Evsyf0FlbGeKAFbqOXynM74rZu9
LgTozDqm/JEu7JSCZzWzfWey751ovBaZ8dQJlm9LQ+8WOLvZNM3vWoS73TRJLxlr8F1bRbXf1aAn
w6Fewn4+F9K0nwZ9R+PhvTUGD7ZT36kt2yoJFRgPlLXWJG1xadGcKyXKabKMR0FKb8o5v3UKp7nG
PBOOdl6JGio0UYghjZ/GUIOQ0npSGHjQsrywGn2pIiuOQO1FchrASM7A4dIRtuQtnvFYHokDcCJU
3yD+38ulcdek6mMOpk2ppSse61cqqxENwPIJlwn2C63ZhANm/YKD4NwGP9HzoULRV9gWGiNKG9hh
ky8al6Kvi0w6L2RrPWnmNaGZpbbF2U1dX/pW75jsyyPZNePsJCWYSQ3SSLhSCKjtZlu7UEb1jGno
wwCZvB2isykyOrduKqJK/J9kkC8cu2J0DpHmYMTNSYexz6G0u8YZvucAu08GseBXas5PiNqREdN4
XVZ3pZSdzxUTzELeGXJymeSIDlyhfjLLG7mrh9X3y4Hyt5XNhkLEgqNYGv3lMhyCz6tBACirThTV
rxCkfG3dnuZtMq8cr1vhHgxcPJBrjW3YHz6yf7ugMhv7stz9et2lJk0zZFlXv6xCpiqmeFAVxWcl
8R23QYdzU39eUTlOJ+KemN8d1YWv7U+xmcfN9x/6CwmTZwfPKB4gJg8vMJm6ukziPiyBVjsNdpeV
KvoWt0it3KYWmyG9bxofXaFz46AscOhwMoqxjWoRc2LK2je9ZG3mGRcvaNpNYvTvoj7oOSMzMuRa
jjlgjgMfFhxAfbGQG9OVXOaPs5Pe6EZ3VyUcI0UWM9dqrWu1p2uW28z9/qP97Sny+ZNpy59//GSF
FPd2SN4koZqRPDnxyckNosLVhvI3T5KvT2DDUjGC4wG3uHbQ5M0vVjK9xlZgC2f26XD0jSMh3pW8
Q3Ly7APV1dvvP9gyhP342Prj1QyQGeBVUU7sr8/HIZzZVmcIZi6nmit9Hx9qZ/OsHXGCPY6TBylu
WBletrd50hRu8ptrZjHDf3x9rO5UJtsqV4zMU5p//fzNZnOuBgWdbL5MCrSNSEwmHJ8pnYNtI+Fe
NgTVN8xJ3g3scSZGORxw1VYieD6yzOXAoVSaVzOB1kMVQeGakXqNS6Jcz5Gl+AFnZiAW+jGW2QGj
7JqunEJMItOReI1dxhDd6yu4Pc+Z3uqUyQxkPQakySpj6iYH+X3dW7uezneXloFXonUgwCSS7zCt
511VzFvN6Y7NqN9kg0Xn91icAF1cQFBM3UmZ7yB942zTBEnykjBesa27CLtKHt/IyM3hGQu9QYL4
bYrbg2ootI7Ufq111W8u3y+r0Z9fsqmwJMi2ralfViOZYkskYlYFy3mOsWMZ6MUORrHvryV1uVb+
YKrtXv/3/2LSDymDTa3OLmvxQi6sl493idrScJwmy13S+Iht44vyoKx1n74xV/eyVb/NHzoC6/lm
0n1pj7NgcOWr79/Dr+v1m/egf7mecSRIAzki8pZYDLBl+pK4oSHQxTi9zixzb6i4+tt5p5bTKauT
Cwa7fkNRw9Q8x9DfaRU7jTA+aOxzFYGNwUzPNCtY1bINK0uBhVZugvpc64p1WuyDKFib+X7mGDWi
sQKf3cwBwXLYVlQ3URA53ze9vkbLXmuGdHAk0NvKtBnG14SZpZStOVSfO2xLnYQLU3POJ87ReQEY
V2mOSjPAQ0wOA5JlUtTrSHs3GKIFLVUnZbMBp+vRorVOzNekpHAHaC2znngjw8eQbSiuxiZNCHFV
hEG5oeJ8n9bd0Yqtnyb0ArlS7mOV8jNwMrPMfL2zrr//JT5fc0AfMdiq6DsGHh+uCP3LxRBgG9ep
0dX9oC83uHg2NE2tzSn8zQL2eWX+42WQmRwZL7+DEXh5Gx9W5kx2zFzjvfiLAJ8YT4JhvdI8yRym
v/88yrLu/nVl/f2VvqxUSYyynGCM88O78UFbG8dsFa10wyNmdsKS8xb9tH63i/i8OP/9JXFEf/xw
kp6m1pDput+vWRS161Fz4Qi69Y434Zu7GC4JfWir9IZmzjNp9dvdxLIufPnIGKSxXCOfmYby1dWM
hi8zwmsxyfow2ky3WC+nQa4zDwdpvP7t5/3iol6uGV5PlzmoacvjYPnzDz9mMSeFabENIOxHEnV0
zImgEePoOcpNfM1AY+iSwx0KKMZOKjiDZlB4pqqO/n/0W/9ayVA1ZZYzDo6sl18u3kmPp2kwOQXX
q4D+PI9mdaKd+DPcYT1imHTTdXD126/7H9bPRUulWxa9VDGW0cDHjz8moa1JyqxyRsR2AvqI31yl
9H0w1hQ7YWmhbjZxK2um6eb1N5/480/96xOjj6o8HmBucSN92XXEcyUhRnZ4k7Zilx44hHnyjnIo
NzhAxva+f7XP1/WfL2aqgD0XUz8O/M8fFI5PYXa9JvuUye8NmaUWp4WeHMbZwUSLeBAs3U+/28R9
voH/eFVInuzIdQ3BWv3yqv04i3KqEtVPmZePxV1Tzr+5YZf78a/75Y9XsFCubRtlELb8l8umVBkl
FhXzjLbaDZw9I+p+AusW8qNSXH//Ff7Th7E0jXuSjaLCRvHzVzjZqVbpNvs2TcJRCoFKO33/Atby
Zv/6MH8u4KpuMXAiJMgm7fMr9H3FvkcrDR/H0+gNUlTcMGl8NQ0K39S8szdSlSRUkJRngdDuQCZx
6stvx0Ap1nAQH2NkqlLFAdcN+CSHOacSr74uhjjdAjBCqDanVwQ3hvsjYK2uhh1Dg/K1ORQ9U2xj
OK/Birv0ZNyFfbvSzPrdsKe9aQU73aJVD9/tHtbouZIBisaNfcqs4UjJKNtykw4xs07PYxzk0L1a
AQZYbOCwvhh6VXp5hUoPIGwTUHPmzSNoCSk4zLW0CRVcnz2tQmyO1NWoN+xP5MamWR3bjowU4IM4
xTkqE3RvbWK2ffTa2/0hj+FDajjkBuMh1+JgTxrvCrLztMFkyDQGQ+BvLrTPN9Cv3+bTQrnczR8W
StbEVtEVCUv+rjrXDu12WMM3PXW/ebh+OU7+/XW+XNB0rwF5S1BENEinyOjUjW2sNSR2D7uuADYN
/puN3n70a7dcM8r6zedU/uEidCDwWTb3k2Eit3/+oLGSNU5paDwRPHXf7rJVeZZuUDF30Rby0Nnv
Fqbfvt6Xi76s5LwG2mn4xcPk2ft8XyJsupiUPWlDJeLvH3mf190/vuGPH3D5pT/8khApKoMpn+HP
ubEZ56We5qXv2dqZZO21+6wdAQffhcb7mPyUmCd+f5P/mrB+uck/fr9fj39zZQ0R/mWNZd/eaMdw
bx9J0/w/LPm/Nv/fvdKX1VfC1tJ0yy+pb/JzKrVvmIbgkHDNjewNV9NT44W+vsp39XnrNbvmyJZm
HxzTs9hDr1+BBV2VjDBf5MPvrrHPK+nf17kvvwC2WZwtkYlFsxy3aQLtJH38/lv+tU/68tltlYoS
e5nI6OwoPv/IA3SabuZPfEw+m1a6bPPHHJ7iyEGPFDEqnGs1EHUD6jgfhwErQJ4c8n7AjUrIVEQX
GtBf3ax2LQVIgQYsnkYfAXRySJ9oKf3dNbH8En97tyZPMFPRCAvLX36pURf5/6XuPJYk17Ls+is0
ztGEFgNyAOUqPGRGpJjAIhW01vh6LmSxWRFI7/Du4oj2rAbvlWVeB3DFuefsszbmnJpKl0KOJlo4
UgA7NGKJ41PiTJV0kKQYRFi5yywN7Xb2D3bqf5zDurDmKRD/c/zN5hZGyThoVN5IgBh2e9vv0t0P
40HYAZpwMQ65FutdfFyD/UUECCvKf87BNyswXWYLLQEXlfFYEVjjW8ESIKx3w6txzybb8n/m2pux
1rn4ZixxEujQXRirc6uDgSL/i+Zjh+6mv1BerDlwN/eLX/J3cvn2fyKev/hm39zJNl/Wok22MddH
Hfz6VXEpgjrpwbRnlheP6/ZXZtKlu9nbK+DmQ5bi1FeWuJABEKU7fFDOQgv4IzyT2j9+vMKu7dvm
ZqjKCgMjISfqqQ8j6c76IfGJHgyPvLwbfhHhC1ybNmuAtVkl73bOzZoOoXXndcqIOmWHeblTSWsG
+Q6yp5NjWGNOdyImCBDH7KI3XTE4dMlZFWnWbq/O4PXhPvopm1llGpEalhU/ZfLB53nkPDzEINSe
HMlrdsCYr7zsCzvmu0dfX82bWUxvio5ZNmQ2dWce59vENV3r27pH45XuQrO6um4uTKR3A26u3kSh
FONzBlSMn0t3H+h+K/3CTtj/+MHeh+9/ncV/YMBvnosu14GUI+/R6mRPtwrHCB/i8sscP+bZ+eOh
pGuPtAk0ZksLhaZhrPD37JT22VJvUi71dJmpePfsCm8ZvZDt7sqw76+Yfz/i5rCTDPqRUA8qntn/
CAcwjmg3B3KhDT0++Zj72nyGHo+6LjtcGXn9mz+YpNYmMacqlcitmgduoUtRnMh+ric+N+rkLtzP
t+XO8hqvzB20WdOv0LSvHfObvPpfj75NLrTI2Spx/QEJeCo2elANbv81bQ7lYdpxn7+2Sq6sSmuz
JQU5pzT0Ao3NVvFBti6xP9+3rrAzT6A/wn39L5yblrS2I2r0KZEQ2wxYTNWI2yex6+gsX8jXOMo+
ccWv3N3c5PSfuBxcOE3ejbfZAXNVaUr1T2xOue2mRI1FG4KLYRR9jDvZDqlIXk9JXdx23zzkZq8j
JdVC7+Ihhx8iiRn9V+gZt6pNCXUn77kUOJH3r82cN2Nu9jtzUujA6fHBXCsyqgPjm/IsYamxK139
u/54ZaVc3BreDLfZ7YZlbkCUjIQiv5EuhvvCj3x63T3UVZ51rH4vXu3H/tWt4drn3Fy1mkmcUFFq
qN9e1snTn+MHzKntyTHt5nF4Nq5tCJe2IgIu0ooA5ETMWt6fIlyshchMCDOV1AQ/aNI1mv4cl24n
tkA3S106S13wRa3nJxIdn66840uLU6GGTaUN7Yy4TXdRCzfxFSDoD18Wf35dt17Dy1tP9GV33teG
/fF4lz7p2+E2M2gyekMLsBrHHqvLbSyX6RZMf2IsggJ88D8eaz05thvt27E208esdQqLEY2NVWLa
URO5WmLsVjIcsvxY+qwiAP14wIvB19sRtzMnyHhAkZfZ/jZ3lr+cihPqNkd0JadjPV6rGV4db3N2
Skqn0M/PGT069DqgmNwFhx8kiCGg2fldcbWqfmnPeft8m0MzGRp9SXqeD2TP2bCqBxocv6iqdiWI
lY1LgRWpPDAnFNFVbVv6LYYyzsuRnuSmJNCJLD/vlJteKG8iK7oBV77To+okleWp7ftPjTLtETP6
QcpFYmz6XTgZt6Ylf0011aXJGHEGtMporn/oMlavTD8/DxKXhpBzJupPOt26uE5CZV9QP2KbS5Xd
X/T5UOI9N07CaMMfQplZ+LhG7idBOkBE9ulc/Z3JNKPGw2PYagKyWpjOqChTz5iH5yCnt7lHsV5O
U+iEHf3WkWk+czkuvWpennOREqCg7KHrP4Zye5MsXIbj5KU3u6/QHNDogsrf5/p9GuxMWmFyYLND
ONyT1n0SZfpLjbD4OSWgDyPAToolHKQFBEgPrDEQyxNGXlgGGJ0t4A/GX3ZslOYxhghC6gF+UuV1
1ar+lys0utp+NKRjq8JJsZbpEOuTSQt/cQyN5btp4dkNOtebF0CRihA/0Kb0Qj4Ry2poDnA4HyF9
kUWsZfCl1lqHCXFyAe12u+DsqSTtfmm0T2ZVnhVkR8CPjc/mnAifJiG+5datPELVCl0T7YhdrFaP
IYlyJ10EeKFzAkV+lPdDEgEiGUftKOfRz7ycHnNreJTkbI9VjIuB2g1FQQlDXpMuvwmX+UkTUeEI
zSMtx/h/KtUn5Lq7ypxDx0yTZyBJ+ziXnGaKvg+9+jSoFlKmAbjo8KIVxrPYtXtcp0i09PWTFoU4
64r0nmoqHt0xUMsai998uFH6tqX5A2KM0mDyWUFLLSgS2WNW3rQjZg/LACciSBMvCUracs3uSVWm
1tdBrjlRChiqjNxJEkfcJOMnXVnkmyzKz3MhNzY5IuAgwnmslq9o+tyhJz/UDBhSKE31SGcGslaw
W+MkkiXJdlGivIwIzMchOFVVtiuhuNJAAJ64pVVbjawWK7la8FU5Jj+uSbc6yMWkwbwYAsdtM2Uu
ZLezsWjkXeLsS9m3v9RY/lkty81MM3leIR4Sq+Re04JXK4q/SxqasrFGGIWC44xf4XNfRndtV9Pb
uOwtGs2AYi+LR7cUCvRluRdYDXSMY3ej1LvSEs5dOj5UDdmtWsjd1EIEqNw0efepEYKHqqDcAwBr
cEdrafdTlIO0UpKv9Sye8Rmgzcmk4RZPaMnWRhlPaAPZFNojVG5gOSeL7ou2VM9L2R/TYuL6QL62
NnI6BiZaThBBHvVBuRUL5Zhn1oNltD870Lww+w6wvveBDpA2DQ9zN30rVBi+ICNOQ5d3z001fFNo
6KFTml43GRX0x6fH33seIinqTcx6tkx9Fdm+vUyij8waTSRMntO9oXZ2TnD1r4zAGBbqJFUUN8dT
JZWo2koN9YMOZgOUkqPQp+L8vw2yOZOKDhcASVElmOOGH8sZIAyahK48yYV8/Pqy/vkom5eV1XOB
VhIT8eSmuanRDHjc1071t4FMTi7bsk+T4WfNCb9Uu2tR8N+XY4a2CJcM6nbsZJvAGxTVvKgL7dgy
5p+jKR2ZYBTpEtoh8YgQQ+/j97k+yfso5v1wm4jJkORaD1oc3ZOD4ve7Yd94xjH3r0Whfx/t74fZ
BEvESSD4ZYbBWO5u4tHwryl2pbJcOdulv7OM7wfaTELcVXDHUEz5j84KNZ5dPxvezPdKn8wrr066
9qk2c1Hos6aeSI+QnylvI0c5TZ+wwDvF6LhNe8IHZ9/u4T45/8rLJF1Mly3yUPxtNhG9KpI8MWe0
XMBFcVsFC8+JPVWi+/HUuPgu346zmYqShmBNHhmnuIn3tGSROgB2aSd7Ivf9x2P9Hbgja3zzSJtp
aCl0pUw8kxfiATXlv7O6tcH9atbPj8e5HNO+Cf02A8HyCKXWjGAcWGg89KN4pnDohALpIGtn7q+v
579nPvshzQYQ6xRq1cpmkpRoJ8DoGEySyQDdbuFMcwLe8vFj/f363g+y2a8SyHsoP1VWsb7A+c+c
son8qYa0qVzZfy+md1g/OgoKCLvqtmqRmmVBtw0x2ypgUG7gWDvFaXH+CBiu1yXXKfZ+e+LB3owm
vz+15qoN4b23/1jONUTW41o8yz4b2DE8wnc6oF+9MhUvT5E3Y26Wl1KkQYqB4nrtWfzFBfE2+NgA
UJuENY9HqHv1orXOgfdPyaYlW6STeKkAFjdPKeY47opTq2A2SquUHd/S9gooygtcqPDYdlMNQtC8
eMMj6R4fUeHHs2ejol5TdoyvoOxa5yjy1M0T95mgNXNGJUjckXiByIMG3O9OaD+d5aV5XJ67M8yS
rx+P+venfT/oZndplGRsMX0AtBZN3tSa3gh39OMhLkxWxkAjbUrIJbR/NJO8yTTHZl/VtUpT5oXJ
ejV7fqHqtI6mc+9naSg0wbyfrEphKYOa4PmuByZ2R+L3hSY1hxXzYpqNuetyerAn+CduREOtn5nx
zyZUXjCtPRnqgAS4JOjreglRY2sGjipFphf2ze86t66ckhdf/Zsfujkk9bYJzCRAbjCOhhcYr1Mu
Hq68+YtDvAk3N0NMgCeUOYL7qNnFQT/2u9pZZ3Pjxfedk/pcyq5sTH/vs7z8NwNu9lklkdpWnpjD
Md34EhTG4LlNrkzZS2O8PaU2H3jk9jNMGgeiIYDFD5D8a7/G8eeVV7eutu1ugDBNIYQGnUr3z/tp
NLXcQDqVzbzz41vDr3fUL53RX+WAjfMvaT806e14m2olP20ys6rVvP64pl3N8C7z0x3dLFSaFuM2
9a/ud5cmx9sRN/tdYs2K0FLDp5CWfWoGRzxTtrOBLkA+cITjdE79a8HapS327ZCbLQ7hLxbGE0Nq
qWrPxcuiwS37LWYtziF7M/n08Te8FBm+HW19AW/2HT0ae53LKxNF/a1Gv+LxDndje5hbpwEW+fFY
FwSzfD9gFwgpdcQ7+mbmBwU+BkNLD4x5Dh/jE7Iwz3Slb+q9cR483ZfBQ13ZV5X1A/01Rd8MuYk3
lMVQJ3wv1g84vtC96Of0ct/rppc/Q8XAbM4rvgcHw7HOa3qydEFL+M23/vN0BsXbHFM3OZtQ1ioX
ivnNx6/jT/fLB7/N2CyfOVjmviUfjaZU9+oX5QkLnv43AnmnPAJ8ehbvmekuNg/nhqDPICO91hgG
TwKK4pZ38/7aznT1F20WmIXyMu4UftESWqZPfx8d3k0q/MBCZvSkBSgKiQpXwmYaPvku0PvCpm3V
2JGAK8+5LAJCGKqWBESxisHKX3Q0pjZM2nMcdqe0gcmZGOXnHidHKO/wUeNOvFvm6EsxmBnHDwye
BsaOjbr7SnX1wn6ImoPzlY4EwobtgbdIShZjki55xdy+LobwWI/is0Ej38ef9MJqejfM5iwxxRq2
7cC2GyftuWm+ijUOmSZMry7y46y4tp4u7L/vhtusJ+gZXEfSiLqQt8Z/lp+5yyndte7sDo/N7tpu
uB4am/n6brjNWhoG7BgxrOLCX9Grjx83ADxJuF0g1H78Gi+I0BAe//NzbUvDPYlEep5KmkL+iyK0
S/mTdyNtZryQa11bViTYEzO+r7CVMm6GiAcC9hPbAdaTdsT/wkR4AVLvFgNOWTmN9ENsIPm2ZNM1
KvPJNFtcSxPs42LynR+/iwvHAT/QIO6lY4KerM1JXlW1URXLInmwXHcKvnRUjIAWB8F3kompQ69F
5Q6S4H08qnxt2M1MJjQRB42OPi841+Khbf0JCsQLXmaLm3v1btnrh8YzyVVTgjQe12CpPaRfxt5B
/Tn8Xs//HHjS/uNfdXl5/fNdbOZ7JTIBq5G8Hc2+RuclMqKpxMFGwtHxKv54rGsvYDPZk9kU9EWb
2QppM4xrWFG538UoP1vBs+raEwzrypfedEv9udzIIsmFVTYO0l7bPJ4hKBkk0oHr3FH71LiSL7mN
nx3WN548AbBBN87+L/rJiZrF9eW9HvV/Le83w2+euB66EJwFeVchFe5DqCuktpEcfvxarwyy7b5P
+iSdOqlnh4weGhBZ12uP5oXE2tvXqG+WdGawQPVklr1es17NGMDlIvbgZLuvzZhRg5K1yp267iRo
k29Gi58aEXJz0XxSMv273OoYexmALuAtM7es5tEwqa+N+KHItSE5FB+81hDvWm4iali/drTJQELW
HtIseRqM9Ad8TBDy1mM2lMcppmsR3Ck8RPkhp9HDHqt61+uwNYQKGWWJsVqk+ZpRnLRc2i21Spf+
CKcjaL9D/HyM5MWphxWOVjxrZQLrZMbOBB4MBNlS/w1s+W4OWiCd4qul9/u+Dr/pDfXkKhKwIk/M
r+EoJLap4IZl5Qj68Pe06cD+JUjWj0mbH1PMpeg/8USo70spfE4K6zia4bEukpc6jiqnyLKRfa4P
D2pJ4+RYGHQktrJhj1Kr7YwmHPEa0b9q/YJ7AKVkoyjwJ6UnRWqG0anDAG6oIOHfmFo7o6OuFVXK
jzDpkf3DPpKqObCHYK4cU85Lp5gEb2gimgnwzoESJKn7KVHx8k3Ex6CSbsvcFFjwcOlV1Gy1BtI9
SrLfsYLZZ7HoE7gDONmG4U2RcBqi/OcQlw9TBtl8FPad1YGOpPDjwGzF1aZasESxCpimFnVx6160
DM7pYGrp4JrhrgUJtaxOfVagM8BjQ3Y7Ds+znM/kHOIDhKcWf17ESkOUFd5cV1+HVtVhkqcg1g3q
6pHlpH32C1dxDGRwS7CTpL0D5SC6c19+F+HkRqAePOyDQ5t2TDqzTaV2Q0mwnKYMTlHV+JUFqGvE
sARQOTU2iPFHjTlr9dptmqnPuoFJL+YLeBh96yvhWxOD0JFLaOqRaGLyQ3hlUlOEB9s6eocFpDjd
FUt6O0/hQzioXz9e2BeDA1la24bhjoir7cbbi4S56LUObk2GmJrsy8Zy5mC8kw04zkZ1+Hioy+HB
m7E2Z2IPXQJ7LoW28v9ieHAxbHwz0OYUrMA7VWpNgk3K4J+UpUcyDs7EfOWsufbuNhs/AlDs5CyG
SSgN9quVh34wTM2h8uB//OqujbTZ40fJMntSWbKn1OYZwvdumsvvaY7Nam1dCSEuHtb/fHfK5nYT
RBn1TKWjkALOsQoepuEl6T4nEunrrL2SJrr0nehJFFVD1Jl+Wzk95CV8nppa9jL6iOQRzwBEIIrV
XDm8LkaLb8dZT7c3t+U21CdBQxVFALL4LZUUWaM+bU92Bw9ybUoonBauCdlliFx3/0LBTX47+maJ
Qa1psferUKLCIg4C3CmEzqlkkTz6U40n9MdT5VJKUtZpJ1s7LykKbLvjkKOIbQfljKszTcVc/ZDd
J+z8vuqbezwI6t2/MqAso1TECc/ALe/92y2jjH902vG0u+bQf4t84Y9kub6faGW9JkVXLs6ZN6Nt
lgI0cqGscS/zivq8qFz2J55pCg853MMKP22Bq6uYfUomw686zZ1MPKiF8cGsx50BW3XGD0euwCpy
hKWrFEIhK0QBtkoPk7byBFqXkoA3GOz8GBVk0leK3Vh63bdqhKQFZEUO2dmU3BQD9Wsv8sqzbdde
q+sR4QgY91CNFIf27h/oXA9Fovd2mYXroVY+0vS2cCiljQd3EKlKqJ1jmQdry/oGQUntTgqqwoQY
NGh+yVNFaG8MBQ9WyCsS8hDFgnxsWvF7M1LGUbD67WQNr1ot+ia1YBDqrPTquaZbR+7p24hKrEgW
mpYhvRE4yUetFO57FAdeNj2lbfFj6ZTnklNPGnWvUYqTGIUhvwoEZEabq9EJCn7A2PF2q7uxmZzk
JrzPUx2D4FXGpNomTSp4JOuYo8h5e2oaEIxy+71RlH1Rtqelh3EULm4hVifMkO+LOnA1klQY1LZe
Wc4edYX9SlzF18PFz2xfx23njHqNsZ8SOlM868Dus3O+AErFIxXVUGm5xYLxgUpEeZtYqwthG1Eq
BhsZT0l0o1Ttt6wyfudLmHthEKiOLJHPi2uu6Z35YgKPwFdFC1ylXCI4kpOIh4IV70FtG9ys5sRZ
8oz+SoBDTlvgJZsVSKKatMKTRRgeGgs3grgMpYc8t0rsAhLtsFh8yj6Aoq9TpsRRAO+ccZwRMmnj
kz7HJ7K4QHQlOSRey8aTaS6rz+PQOXEY5jZ9mNmVEwfSzLt7hanCWdbgeVgqRGgQMNuaDQYQjMfB
6WGjUtLtsXxLFrjERi7j31tY3iIiwkigush4UNoypiv1ojWOVaV7LYIDyr3opVmIKbGRwRggT+4l
3Fa4nGhwx/XbQMWYBZsUUsDB4k9B5JWRiIVlbj7rTZIc8Ep8XYoZEu8i81fMYFchQhIUD0+aEd3N
YncEE8kFgPKgOf+utOGh0KKjIk9ncbAsl0kfoKvBzwHJ12Ml5A+mHhzHrDrhklnh7T3u02gy3LIN
D7hAPAbFapfRZ4wDC1hpumWFGX02TOWXWeBem0T30TQfEQbRCCJLP2lMBbY0gkptUl/QdF81y51U
6fvQGJ7GLh6ORolBFvhCgk1AFvR88fYEbKZAiY3STdWlErolPSNwlWiubSZzXw/SDrKfuKp8zrEh
HLpCO3Rt2PIftNnWpuQ+FSI/EWeZIBfiSGBMhxQg/ChSkxDk4pTEqG2BNzlNMx4kUX/QuvhgdLhh
YJKr6rS/Kkr8uVzS84j3VJODIFSqPNmHZtvZHByvQVYdDXn6VaXJaxENdLAVp6kV74ZG3omj+dCO
ytcS3xAcPZTHsY/3SZR7eVw/htO6Hrs7KYdEO9L/aEoxik7citou3ytBdUqoOWVrZ00uHIolPpaz
lTk4xfRwspQHtTFYt6LocMf7YWFhgfBgATAU43EjSF8bEfgrMDY7qcL7bpAPaKeA9TePRdfc9WH7
WorqqdM/xRXXKAay1OZp5myALq0e0y5HzLV86gCH0e48iV+wo8EKxZDsqIvgLSqnMMhusjwI7HFo
D1nbYDeKGUmZVQgA9cEerK51UYoBJrN6jBRkLCNEM78BUUSmVJBwe+7LnuKb8jglKAs1OTnOmpn4
mtY/1y1pRFJRmKTejSHWMnFJyB/ly34wk90EYBcNnX5XWyZ3eFFBnKUhCyvAXiX4+kCEs8tCRuUl
YNDcF04lCTH44giblLQ7lwVeVSWQkHHC4GQqzZF5Yp5xS+gBhqe+uKK+0H/h4lrKP+kwOrUREoix
go/Wlf3XbjW3COuncYn8SpDuW20+BdWISbR+LKThfmgbDwnjKR/hE3fWXRp1Z1w7njV5vAP8vC8A
W1KG/KwU2kvaZp+Lsg/R+umfxUE9pQYI3EKOXDmlpB62X4qs/awElGNKHVM9WFBeOcWY7aXNZyhb
FKdzkNQh/bJDnujQI6Tj0DAnRmylHNz1flX9HHFNhm3aNFG0M9LseyZWP0oRpHtE4SWJIl/P1C9h
ifpyiuNPZVWdy1C5jWELw/LdBUr/TazE1jUHauFJq31OBCFz5JqrYqP2j9hypjdtUx5yRGZ4ngcK
Pw6fglxOgZTLd1o8q8dBzOs9th/BTVRhvKKFUHhG7bYZmte2Nhtv4cB0OF4e8XA+1EpPc7kSEu5V
z3AberdQ2KeWXjmC1opxxK2+AVXe1RycjiFaJULenPPcjHepGYd7OVgptB2g607PGpAKFYFqD02+
ScrMk2T0s9Og3uSjVjjhQteNYAUAkKv2Pmq7wl1daXEnnR9ZOPsm78+Roipk+Uz1aEjEMrImYLrD
UvBplBJsqWjcJh33mNRitoTGDmxrl3oE6j9GU/s8ZrS6WhKZBDRQ+xALEqxbk88IJT+DFX5Oy2Vw
tDSVnFjtvwWjRhBWhnj/BcZzgEF9iauMmY6dD64dwXIkoEOub4zF+B5he90UUe2vwMUs7L4l9Szc
pQqGLTqseAXbOVI9y2g86mnQOd003nU54CjJGL/PKKRkrGrAuhSuXkfEA8kXLVUeKdl+ySTtFwc1
1IKeN5XQEOtIs7KvudYn0M57Jbrrx+hGmAww5EP6WhiiSctL8dpL4Z3cBZYdI6vsV1R6h8mroykA
6fWqHL0xCM+Ay8mH6OMZwMt3OiFoATOZDYFcn3EUkY4BVu/It2nOEksRVxX1C9xggPZF9VwpLNy0
h9dfTjME+qJ5rGdtdKNSKDxZqjonXxmRapdGN1VVgSpiQ5LBBGKOTu5h0ns3Ctdqly7eDHFn2OmU
l2xDwPzMqtCPSSj7gSB+78ziOZ4F7JJJVLqJXFjQJHkdYfA4xER+M6/RHucMDxSt7m05AAQYg0V2
ZaNVjx0UK8pY8xLCUJeep66Q+YVmfV/oObpUvIA8qatuAwhaSSfeWFFJGTLB1mbC3El+6sai32WR
G3N8yc1ga9mpgvUHoKv4lGEStnTz5EpKoew7efimajmM9Cx96GPzZ4zVFSBllcyOaaSUoZavuEDS
mxi1N0qe+trU3fQjxpiBBYpSqmEnCMYhHsZjr0w3cIOL1QEl3BlLatpiEgDz0u7NXABVHwsOlS/S
HcIIfR8EU1FwoGEsa9OyMx9SqS4hNGqtHWLla0tC/aQDnAB2yIuXRGEPNovZGmWaZygVGvlR6W3s
jR+bSHjREvE5tCTdUY2MyoTsKgIbkS3Ky40Ol1Osyq91MB/iOPuVmfp+yHVXE4Em6+Tkah16ZBVU
d41a3+v405gaQkYzYDnK0StJqM+tluzyBFb23FYeQex90XQPAw6FDT4zXmKVA3ZDY7QDwVm/EOlT
mRMw8VFn6Y/YGcshQ9Z9kbCcDZC/JkoJRi387P08w8MQSEN4N5b8HxMGuTA129swL77oqNedbKnH
x25Ebd1b6c8EuHeBhViKNaY9CzT69EnopUbgTFOnwfEr/W4IP9NZdqsO1c/GbP1AGw5mOONy1AZn
vpMnJ/gn1s2hG/wxOJuj1yr97TQaJ0Oc91FoIjjXvuOnARM6fKosCr+FFTK8SgyVxBDjtTk/hUYC
abI9l53woxlj7hYKvata+zJVuOnglvaQt/Qd5Ajx8+rXkAsnSQqPc09KWR+bU92YFAkCBVZBkn2S
hOQYT8artYgTLhXwRYaBq0Fe3tfAUqFJwzKVMENy9CB9GgbTj5uUa0q1H6zwRoCWrzfSnTk2j90E
7UipaY4gcwjI+pgiWV6E+NxWdEuKRHYUDexc1w4lxk04FcYHldcKtKT70TfqkY7rW3EpHqaK92Va
S+5YZarQHyCd5trAqq4Sb7Rs2YnkgvIgZxoogMKbe5hunbuEJEeh6JqObs5c/fTwNp97J03bXQGF
1Mlxh7BVvSAmKned1NyKunmrl8IhAhibh8lD15rP9YCgIK1g6dXVndGMT1ISnnor+GyBboUiwzfI
+7HFXQFJO3zbn1OffAfOd5e2zQ8BnCoOllZ5CIvm55Lm3wpF+bSY+ohlh/6AIeDX2UqwAlraV3OQ
njSWZTfp3yS1/CFrwb0Ra8kt+8rktlN7V7Qpxel4ifZVwvef2/glTElZWp0hwsspcEbVXlE5zV7P
JQ0IbXgUhp6MH3A/J6wCwyXn2tqFJmWnKRgtu6ha4VDFK65+Tl5bjVUnhgMOKEF1i1Pacxrmr/R0
/GwN5Burwl6Iy3tJwgIYCr03qtWzxP4LKZUuC97Ta96uXRsK0V6kUmai//ZHKdD3R3lLtttWeyok
MGYBIdK+H3XNb3SevcitHOTp6nuisajmePnZgsa3dSPmRMLiOhCjxq2G1F+M+JOh6+chpQAzlpnL
p/iii8NvWSgfxmb6TcJuId7Ij5OcGg5GaddQEhfugjq9daoI05oe/61iaO66We4wZvGGMd9XxZkq
gJdAm/s4AaK8zz3+uXK+G2ZTAor7eSi0UZc8nALpAMsUeqnbsLfFYpYPQpJVuwFPqQOp+xdVGAS0
3qQ/aI3LxCMdMQgyiDhwpoNuU5SBYctTQm7PSL9pZYPuHMM+rJS78ajKgeYDz008oe3YvYJItkuz
5yYq0LcQImbE+XPCSyOb4bqr5eduaAifatPReja6pafGRiHiTqjgVIZjkF1pAL5UbEP+ulKu6adE
fvE+oTa0YjKT7yGhpky2ah3V8NvHL/pijhCo36ogImuniev3fpMQ7Qw8OWFF/eHRef1j7A1743kC
jZMDLrazK9/16nBrevvNcEs960IaFuTsfqySaAP5Toosyp48EhjXUTyX3t/bp9uk/2u0LMGsdCj1
XmjIX1xl33xXQQ2tncXW4WpG8n3J+R+zFgss5GSksTGk2OQ/c+C4FUaqihca8xHg1KtEbw7mFACD
6/CTHvcp9hb0+AkFZFFZr6qdYGWmIxAg3AYVDnbjBD9XjHFKJrV/DLPmpda0yhkp5zlpO5geZLzX
Ak4DRcBltWsZfo5osG15zs8N5o6c5IvblP2jpc6ZO+YJn9AMBLeNuAyyiJ6Dvh3YA8Hd5Qjey1TW
r3zhv/cHiDgazXt/fLnocXv/gSO1Ea1eFiw4cDftkDtG/tQp2pU0/kYUtr7o96NsptGYCFoc1oxS
BKa3sDCEGEamgDVNNuaPaiE+LPj6phx1QkVLN64fS92eAmNwJ33cDVLpWXFipwh6MJC2Ky4LqpX+
MKf0WM/wwXX9hNuCDTPHQRHE6aHYQ3mra/lqM+EY+HOiOblSE3tf2Pn3R4LKpim6LmPuunlx4bJY
YN8DCqgpORs0kVLtdh1cdtBRHy/6P9njfwoF1rGsVUNF448pc/rLm9fXB1Zehe1MsdZHta8dGnfi
Yu5VfsMl4ExOYeVgjvezD6HYN79Xt2JsNyfK1Cjswk+SMx70z6Ev3378s9bN7KNftVmszZhLaVIu
Aj0u4b49xztthyfM8Zo880+68qNxNqt0MrhGx5YoILoHyIEjQk2zsfqHxwxV+E658mE3XJC/3/Zm
E+9beTbwLaHbPy257uqHYm3JJLkbzISlcrVv6/qcNTiXTYWDtUe6FMdFwrdGXXbNUiFYvzbXNtvw
Xz9pW17Q6qjvyKTyCo7yETwWhaH5J/Q7T96bt4L/8XfdcML+Hm1zmItqVMbqOpp4pHqC0g1Fuhv5
4S/OVJclltifhhsS7B52sLZpow46jp/+QUsand5GtnNLfHa1/e3aRPizy7w5jKSw7couW98CE0F9
nc+rPhO3TCfZG78i75o4c1P1/vs9KO+XuNU1AabufyZ4vM+PkTvY6UH1/29fyf94B9xq/3iC/CDF
2sRIPjb/+r/+vzNkoZeBdpR1L/qPHVmeXovu9b952a/i9Z0lyz//7L97soj/xhFkss1tPSxNCTNK
SRYpaYgomFWRAfHG66L/+d8FPFn01a3FYgcWkfivvJV/N2WR/03jz9AnaRoaf4pj/r9iysKu/m63
o5CiypJpSTRsobZATL3Z7ULs0ztFHS03D+r6JoiaxKFJeic0sq/yuKQ+8y9zY51yhSZkASt5nKUo
vsl6wiUxUei9ahvlXPGkXEYJwMuaerJQZTNEARxRlCT+nVjLsVenwDGbhV4ehaISxly93yRCvutb
o3wGwBTYS57IdqEq3AuHUbJJk30K5+SXri0yxpI1+5GJNgbvprHFV0hPLRLWOX6w8ag4+B9hVjR2
iK2wJRfySnAkMypIZSe3ilRAal+s5yiRTsYArmKUcS3G1tFOu/B/k3deuW2sWxaeitHvJVQOD32B
ZpZEUaRES7JeClRw5ZxrNncA96HH4In1Vwq2kn3OuTzoNtAwYBgmuavqrz/ssPZa+QTM1W0j6meI
otE6HlufG49EkqFxh4pEMqxsva3lazNS3sdNIy5UM7NHCn3gmWvO1bg9E1TpJnOsu6ryTuU4tU77
ws9hnbeqBa3piLWZfTqjVB2MkgFN5ulIjuipXU1zGdRy68bTstZhIzDSaCrpySRzBPlQj3XcClP+
6gX5nTIIYHVC6o/qwnOXiJmJM1XM4ALzDXcqlKZMR3uukoh3BrAHyLBCnWoO8mMuAl6jtBVPgiSa
mUm5reruFMVjzMkZroqUXMQRslmqnyyBIYUTDVLmmVhk4bwKxJUoyV9U0107BmGkqCblKlftW8qH
GZJZ/krA1aFxnHeX6fBxmL4zU4ts3jnuqvSz07ZWgplaN5cEjxcJyeyxbwn1SHErZdwr9pkbKmep
qlyyKSdTLZe2eiCdQca9KdKkmMWuFo2lVJ4TAX6FQvgsphFlzJ0h8Cgk3tSBnwEsOa2TYit9LtEm
vO5sx1jABgGcSofG4boEkTLzIcafAaU6sgXNhtNiUCbzCqBMXWKNLcsVF5IN8YBQEEHiG49ipbLn
rqw6J1lT+BNdT689MT8UDW/hGRS+aTef6AiDmAlCKCLyJylVviaJFqVE+4GITEnlwlPUNv2Miu9n
uGfOBi6awpeGAkB2SZkbHa9Kv469+tSHyN1u1SslVZaFZcx0N0PALa2jkZfnR+ogtio4xzDNLjoH
RdPEX+AzjLue/HJubnKfSo1MUafL0FtVE/lGbJx10mlfJF85jcBwjc0IqAXH+BklirkuSQsvtpYI
oqyoqx/rXfw10etVaNRXBXTrE9Otjiw5uauafNpZFeTtGa3YWjaT8ObHtVvf5xn5pzhChaAtq6O2
CFZp1wXbrkmUC6ezWjB6Rs14F1kNyaQzC/L2iraKPAfsaFIZHvruFk5ZmgtfK8IjoatRI5WRH2w7
7VjpupnXDzp+Jch+L5HOySoK47SNb5NuoLslmwiPN6BxKJJnplORiZFgXKYFYGXVur/KooxSqqmi
Ne4jVArgjRl3VFhglLJ80arBV9PPZ6olyDMBydAwSaK1Z1rAMn0jGle2Z09CTYcKsjXWcPhUU8OV
w1OZfWaipN2czudr3svEginT18W5UbGRiOY6tkKBhGl7Y0F6Ogrs6ItalGuk2FD5Lq3u0MjMVUly
J+/ufX7uoqU+afJ02dTGqtdE+ISdQ50U7aT0hYoqPiwrgnTsBvbKalhdZWecZ4J/WjS0uCK7bnox
kAXJ1wBP2OA4Rcqkgk6PwKgoUxiduv6s8F0QiYiEkyevJ4mdp+M8LUjqh6RJPdHqrjujKDWkmrul
4bvVZRykCxdC5cNQY1nZka0NAvbgr63gVKjrmZNECOuYUTujRZZKY0peV5L1iWWr/hfas6FpyVqv
LP/AaXuLlBrOJw4oAyJ+lF/gU3oTyNmlaUY0QliTclJPHni5xkMDrrqlAj4RDsdQ6f0BiO5td9Fw
SUs0IMCWDOTU3vX7tmXuokLKJQdGfHHsLbJxMpYPmxl56uM/6oV431IPqBZdNNBRBnJi8B+89sbs
yLBFu9etiXgUrtkm5hHdb+DpjrLDaOafeOdPz/f/wivDO/m1V5Z8mqBxEjvJp7v7T2FSfNoW3/6J
2Hi4Kz7y1LD3Q26cRlb8KTyVQWQEv+pZPc+wDnSJjAbZBJ0UFQmw766aeCAOYBQU7XDx8OP4GJPP
vpp4gNL44MdZCK3xa3ov/oqzBmXJO2dNhGN1EDBXdf7xVvmCs9UD9lHC5SpYd0i1cjAJd4SR7tiE
6OTQNzMKz90XTfOiOd3B7ajt9Z6suHglR+olFQqZUpjQHDXSwE0U99ac+oVLcVCcC1GJz1V7O1l2
zkwxjOeyb7WHkuFP3VgN5mbcaydGlrNLFhBI16UEHV7imcs0bAuURQwYJlX3vK208BphCX/gUWoX
wJM3BarT8SjGsQpx7kZF4FzkcqqDW4tjKD4eUFP6trKRIeicfoNSZjeq0GAeZb566yqdM+3yEGFK
yXfpjQGRQyRyEfoC3Uo4BJMcEvQpQq3hskvYW7uuX+U+tRBVhgMDF2FSZl7PxuqeqrEO+LBUnBle
VjoPcvSu7RiN0dCayUHZLVr0w0eZlm7aUjxUUnEWyAgik2eaRL4KFkezPwNmh05XzE8KFbYXKIxA
aYZGNhKr2kC0PT7PleDEoX+MFHGwFAJ/PWSqUZgLNnrfoChKDnlUEYUvvFClhtAqV2oibHHB80Uu
djqYPytAfS+XxhwuK1R317pJf7XjS9W8A6wwyqUGNxld8WvPqJo5taR5rFBYymVVX7CJIks21LtU
q+nWfivtItTMxpYXhjNBgguoyec6ZyFgLumq9Jx54LpIeeUdUq+yvPL1EhgdYn1Uk9VcPoK/qptV
Yr1ET26jowpLoVhpJ3Ypy1TVHXGUFMk2yaAJ4oWsujwW0OyF71jz105kFui1GmtNBq3licYa1VEg
NgmonKhYUnZcqVTWKGEjkltXAK3qQXfb0M5lMVuRFyO+MOozwygXTLYpCP+FFEBtXWs9Mg61vQ4F
EQBho90WYXOhJzQZVDVa21mE4lNUXsYZFGGSX1BYipplE+RHUq5v5N7bdH56gfzztewqlw1AE7Fp
tm5iNwOG/kiLaMFKW/+LF8viOKWnsCrElBpIduvkJrpQcTw3/fYuGFBg6HRZ1GXtbWSk4PhKpQGa
qPmjyADzaXGflghTTy+ll1YUXmg2Smk+q4FqPo6Um+ezRDW/lHl5xd6xjFSD2MYFEdUqBciJOCqP
axq8kScOhanUpZPcTO+aWNiofniVK8nUFpsLJfcnEvEZVYmTKvHuLds7rwM4yuTmTiLhKGXNolKL
RW7F8Vi22nKUKs5hiRg4klX9CFGEL6ng3TqexIFvoKTX6qdqXa57ifuod4IFdiwb5pPN49I4XOfG
tVN2Sz9NZHBj/jhsqnUnWMe5559aOfndFhriLAlPLGqh8ISdhlK/9QVaNlNdjCZC0OyY49EJ2tJf
PerjghkvGrXvF0nCDqCZM0uAFpJ+FUNQu3EqKDOpLubUzRehb81svxMnckHCXjDWsHJsyy4jQR3v
rKQ86XDpR5T00N6iBNJLtDV00qLu6mnKfXSuuQxzKIQzaK+a8hqI5ERy8aZbFriomv6t1EIZr9ob
N3QWtinPQ83rZ5UkXkiueuJLKNQY8lkq20dBhaaj3h6HFvRIngDqMLjMCJZdP7pmJpqojJUXQQ98
qI0t5OaRKgqkk8oMrqQmvk7d+CjOxcOqzhbgC44Cuf8s0xnDs230sp3XNkLc4kWin8nmRsl3zNkT
W7HnYo9ai+9A8yax8Mzy2DCsCbr1J2WuTT2ru+z8YJlIPm6gzKtF6cxGPDy+Ccg6jKSmPnYUd9EW
tLSo7dcgMU+Jleuxpfh44Y5xW1rGShLjSWMQn3ZSfEKNdWUDR6Pc66xi1V21ZARlT/jiSJ7CcpXp
6FFh/AGSlsO7dlR4tOoxDSr00kxxHIpwy1eszSxqYCKvK/nEU5sFTeLwsQmgrSLVBk9heWe+qUFO
LHrbLgNckThQTavaCsmamdMVAB31NXAZvtEDbIyF0EU7uLvpY+9owMpOWlRXfakR2Jbtz6JP647k
xbdakl2ablstaAiypqUjbtzGJayvk+PUT2ahqB2leomitJdk46xM75yoOtWjdqX7xgLQojYqGiCM
dkmjjucVC9OzjqtQWZUZXnTGTJkAgD00G/2wHugBI+naE8ITWc4WppSdCWFljayu3PY1IvANZyvq
0i7kiupnmASvg04BNQQQV6ukiyiEqqPz4lHmCemkUFXnUETh47AMU3XDERe1pCD6FGgKnnZqlXdh
WB4pmmaMfcGVxmxcW7GyF8wKTqBO2cRhfxOlOOt485OYr1DKaRe6Kq+FOJ0VbTjv9OieAAGIYO6e
9XG8bJviuCzbbTMImBDrrxMnnFZ2u6GPBMX5ZHivUicARukWns5sKyLDmee10wM2TZapmK6MkmxP
b6bLkCUcqf62saJ1QA1pFUcZdYuqh/cu1qdJ1vRTT/AAhqYT0ffPUy3aoA977NrmmeOQGwo1EJ62
296aaUZQIcG9JxgtQXEeTIrePM/66FBxwiMlrsG2tpAgqlmOiJIpbcQU6EJSux0dZaEJrC2KQMyZ
AMY1CeyciVh7MfQ8qL2D9KjW3csOMMTeifuREaYXkkbrvNNPQ0BwQayL5GWEC8EC5NtWziaLnHFC
db6rDLgN4pusqOtDeL1Pg16+8qw6nZvRMDdzk+pE0dRgKIpmorTOPXLr8KWaz3ysv4Un/3QTk125
m8alV3ab6j7vzu4LtFwfc7zOfTJ8io5dXG6Tf+9Lz3rSHxv6dP9w5W2X3v/nf+zu8OvBk5a5d1u+
9OWJ1TR4hN5EBg+39XDPv7IS7ni06g7zgnIgauw9AwsJnCooVGMxTGLn+XOiAJmOIFiLJAly6oco
gFjkxTj9bCR+/ZCPQ/rr77x6hNukAkLMq3C8JH45EPrbnPVPxuCNgRdjIB0QgQLcsAyL4JeomgDk
zRhQFdQpGROSE4n/nzz/ryaCTEVx34lAdPfymYcK6O/1nBKhpmEpj+P/WIv5vn7+yoynlIAEF/gA
RPjoAgS08PK5DfOA6i9x5u/3oh8HQN53yYsHCpUUSiyQDkkDS8RQMXwzBJyjOrp1dLP8liPB3ofu
DymjV1mRn6z7Nwvn1bq3ZJ0/wH0N8Df8/W4gIGsbqvRgrobFT636d1wTAw/NfiMhHlCQg/CK2hsn
ACnXoRD4ck6YpHzIEdGpAuGZTPHs8ZL/+8fAm7f5eFQOarkkqEzqefuPhKiRlSR7hUInkC8OWR71
5VCwQ8Cgx9FLBZPTwhgIFH6vWcFUhgmPDX2/SaEcaAox1aCL95TFez0O1oHJ3kHeEBq833Qchm7m
x0W7x4EhHcgGbCJDQZvKNHnr90cGLXoqio668dcchD+xfL47ndQkwrsHd9O7Lz7ySn/2hWcf6/3n
T/7VsHpwol59b3A+Hy/9wxn9x6u19+ACvvjw2SV8uMzTz5+e7/2VX13r+aGe/3Ph3ee7/NbtHj7o
nu5ytYvwV7dVDBPizq1eIRBY+48v+sf9vPOcv6+FX5lfe7cuUbL71vrjzrKv9Xm1Q3bvpe/KSn30
3fY1TejJoIV3780jz/p8xQ8jij81LtPw02mePNt53G6f9ph975zJEd0k+a5/a/7xhN/X/H/1DPqb
G3+Mm/a1PB7mqPfS9JODxtG5r+3D6GZ3wzx/tjSM+A/3b1/r59VtFd18+1fyai4+2We73Nf+yS7e
Yf7Z0Iub5yjd1/hql76aKY+3PWDo9rU8Tsok3bUfvNLB1dzX+npXlLv+gzc6AN/2Nb6k5Hf28Qsd
vPt9zdNf++1f9S5/tvTjjSqchftaH+++/feHtgn19rV9ApFNvPs0INe8nfPRxPkbVusy8T96r0QT
+97+9S5ia/zEHsmh5KX3zxZfvIC/Yb3Od+G3f6YMzwf7wSAfse9TnOb30Bm+Aw2qJmff3zD5X8AS
P63zpGasXg/UC3zizzNrf+ocHC71b9Taf3nVj5yk7wk23vyHXt8ffgHnbTB8G97v8n/8DwAAAP//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Título del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AR">
              <a:solidFill>
                <a:schemeClr val="bg1"/>
              </a:solidFill>
            </a:rPr>
            <a:t>Título del gráfico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982369BB-274D-40E0-B409-C872D1C9BD3C}">
          <cx:dataId val="0"/>
          <cx:layoutPr>
            <cx:geography cultureLanguage="es-ES" cultureRegion="AR" attribution="Con tecnología de Bing">
              <cx:geoCache provider="{E9337A44-BEBE-4D9F-B70C-5C5E7DAFC167}">
                <cx:binary>1Hvpct04luarZPj30IkdZEdnRwxI3l2rZXn5w5AlmQQ3kATA7Z36xzxDv9gcOctZltJlV8VUT3SF
HbJNXtwDnPU734H//X7+t/v68W74ZW7q1v7b/fzbq8K57t9+/dXeF4/NnX3d6PvBWPPZvb43za/m
82d9//jrw3A36Tb/lSDMfr0v7gb3OL/6j3+Hb8sfzcnc3zlt2iv/OCzXj9bXzv7g3Xdf/XL30Og2
0dYN+t7h315d6vtCtyDq1S+PrdNuuVm6x99ePfvYq19+ffllfxL8Sw17c/4B1gboNeIhC8MoCrkg
KJKcRa9+qU2bf/2EDF9TEjIqQ8Sx5DLEX8Wf3zXwFX/Xrr7s6e7hYXi0Fs715c9nS58d4tmbe+Nb
96TEHPT526v03t89mOHVL9qa+PdXsXk6Shp/Ofuvzw3wH//+4gFo48WTb2z0UnU/e/UnE8WFbj6Z
4W41X5X0T7ARfh0RAb8iySSNEPz8k4UkvAwJRoxFBIfhV+G/W+jv29T3TfTt2hc2+vbV/2gj/a3N
fRtEzz7zjwYRfk1pJIWIJGhfchLRFwaKXlMBr59sI/lz4/zhz397N9+3zB8Ln239f3qA/O/V3y1f
NfBPiA0K+YswcHvKQvgp0cvYiF4TGkHiIhhHmCFBvgr/PTZ+up/vK/8vy15ExF+e/ksZJLXN43BX
P9zZr4r5W1b570ybd+0dpPRvQ+CZav/RgCSvuWTgEBhFoQw5exGO4esoREz8KRbju//6Pz/ex/e9
4eu6Z3v+7dXXx/9a/lD/cjH8M6sXfc0pBkOgiAkM+ALgwzN4Eb0OKaUECSzFd+BF+tP9fN8mX9e9
sMnXx/9SNtn6u+Guffgp7vtvjFDYwvLzFPEce/0QeEIe/tYNQvQ1/H/Pyz+X932zf133wuxfH/9L
mX3ffLr75Iefmv3v1zp6TSWngPNRGGKEGATeczM8gX3ORUiopN/LkH/Plr5vmL+ufGGav774lzLO
GZSsT/qr0/6tmvn3mwY6McnDEOEoEoBiIgyI/7ltQujVBAaQLyihhBEMjdrvFfP3kPmyo//6z68P
v7el75vmj4UvLPPH838pw9z4NoegKfw/MW4C/JpIwZ+65EgIwPjoz5CCQessaCjknzH+37el7xvn
27Uv7PPtq/+/JvrbheaPnJ/cubv0C0vxTRP947dfFADkyYulz2Dhs3N+dfX9w2+vBETLH9TH0zc8
i40/mqXfA+brgsc764AEkfw1jgh0D4RThmUkILKmxy+vIvw6JDwCkgexL6ARXrVmcMVvr/BrxglF
EK8ChRIWQi61xj+9CvhrhGEVfFMYMYYiHP5BDV2aeslN+4cq/vLvX1rfXBrdOvvbK2gRu98/9bRR
Dg4FGQF+SEjcgiEEgrr7u2tgn+DD+H+NZsiWvrQyyeZqPNFlKjcdatbtNNaN+kYt3xFFgCt4IStC
lHJEJBbQOHFQ67ey2EomU7AaJ8T0/riMjh9IXQ2qKc2quqU/rYXoVDQV1zNurPJCfu7m8IPpM6NK
Md1EdX1EQd4ql01ClYXPVRCVyyGi9qPW1X1m50XpRs+xnIbsqgipTYqIVFghkpUqaNBjiWt//eNj
QRf48lSQNwXwXDyCRpAB2vj2VDoTBdhqkck0Ib7TSzSnqOdBpUqcNcqtgXvkNixOP5b6J7uFCASG
CHHKI4bJC6kmn3ouXQt2c7jarKbh8TRQkhojwvTHojDgp29PyCV0wSFHHNIQuKqUT3b9xkeWukfF
PHg4YVYNm1ETnwbVsu7s2IjTskRlksuZ7WZm/TtdL/UGaMfuMJmouCOllj/zoxcK508wAws4PFBX
lAv+tN1vtjORSvuZBCgZqMR7MtkxQVz0H3o9mIPHvr6Y27ra/FgJL4RGXEALgaFGhlAfQ0xfCF0m
tJa8mGUSikk8rgN2J8NMn4hiqRY1l2GohvqnVn6p+t/FCqjZPAqZgFzx/KzSLVPoa0PSQrTTho3W
pl7g8FhY0u/8wu225OPnsUR433Q830QBCbY2quaYIDut6h9WggSyELwBCxbC7+e7WYChrDCtZBJR
Yra27nxsbfhQZMO0z9ZsWxQk+bFESIHfut7T+SFBEcJJCElPvpToAjZOYVTipPLLdCmjnG5Wb3WS
R9GejUPwqWr78ZO3UancsKLbH0t/EWS/S3/iRpGACBfRC+3Xks41dWWYZL6Rter6adrLkGYkHdpw
Ln5y1u+4WIjBuaSEk0ZQFZ5rF+GxK3nTyWTI+vViqAp6akpIjK1VKzHNJwKp7Cde/T3/CkEkhLjg
AhEBHfS3sbRU2vC1AYsGCOtHxhd8aHhbHgLPxvu2W8PdGDX90U/jsB8mUh8lARfsx264WWkuzn6s
b8y+o/Fn+3kRZrVeTbVigRI7NWrF7cmY0sY0mKAgzUlh2kgN1mpFyRvdkoP3g5qaJZ2ii07v2+W2
9Vtcve86dN6E7Ua0xb5cjFVRULx3uVZ6mNPWTmqC6KkClEq7fmYzU7q7m+s33jlV4DGp8R1DO5vh
2CCTWlzGJmvuhc6Svo3OTJRvNb1pUbHJfRaPU2diJptdUIxJno8bVvZp6PFBD/V+ZCYOVnstjEh7
2Ftf2SPC9pgzc1+geVVDsdxWXXZHtdsXbT2m3UACxYfigpr1YZ6LObaIOFUyx0En2RCbNazSDC1x
my+qrMNjBQ+SovjcUKmWtdyWi946ll1AYG3L0hxwY/bIzWrq8ZbVVyUxqg18Ws5Nuso5nsdmoyXa
9JFNXfHOB5ni+MZ3SzwPc9KOTeLHSq3tuOHZquxqk6w3F+C/cWOq01A3ie6CtDPkOsvDC1PWpxFl
8TLXfVLV5dGMdUwGpAj4s+pXmbbGxsHQJGNldkMlt3r1KYLRkFpkFw/5cDtRfCmy7GM+3LfzW5o/
2qVTw5Jf+YpecIfeBfABONiHcMyrWNZNair/wVO8qf2irMiLBMrv9U88E70AL0+5IIQgAQr+6RdA
s+eRworWTDrAMrG92fYk2rVF87BYclx9KxLejYrkwUNJ0FG2XOGo2LqMJbpgKlvatCYfc+ZirVsl
ex3zsY0ZGGAarwOXHzNTbPR44/w7Q7PNBO6vR3JweaOEuy+jo4iScvIxj1BiilM2n6o8bfpx00mZ
Dv0xZGdClrEYPw5Ls6GoPwZDpAjTMdVVKtpk6m6zeWdInuSd3Y9dteW62ow+2qBJfi7nA1nJ2zzv
VatDdtQZN1u5VF2KwuZxmfB9hQuocaG/GXlxn5v+3C9RYsyHYsj3PljUIMpkaNu47AH1hP6isr3C
HTsNU71ZfKAGGRlV4+GMdmWh1jk7rWZRsvDbkpkUgv5QV6VqwN9CO516XRlVleIBUHWhos5t5umd
n7N0Ap+Nu6Ldtbk5E/NsVBH2qtHZpXbkqkf1YxB1u7kMtj82Pn2acr0sQxGBtExCIBQJeWn8UqLQ
g7uFoD9BVdNjm2g8WyW6CUBre+aCaq8dSkIdbDPavTfW3k+ZfJPR8u1QtUFaBNmFoQFXhk9KTgAM
uy67Io0DH+gRVoRCdgvEFrfsphjDtEZhnXrbXK1gi7Wetp6OE4Q7uSYTVxatO7Si60jGkGHSpb/p
cqGogQTnzvDEVD8kq62SZcZgGxwPkYtLg1UTHjuhFSZBLFm/l/2hoHSbcaT6rH7TYXdd9o9UXtSj
VmW56yAftlBZq/pykBuaHcrBK+6uVvGOVTh2VfdGL+K9aT5nMt9bqFdZOIAX693CmzOHg7Mm4pu8
0nFYQeA3C6STIo64TqJIqraE3NgESgqb1ItPIPIuReuSas0POeGLGrk4VH6N0Zyd165MJHXnOrLg
gNMZYW6LMp/Wq34X5Mt70ua7rJo2xrabtSl2lXHXGmrWkneNKrLsHr4I9o6nq9rX18xl86YIKqSm
CH+aHD/ZujhBnnsTOTcpGIVeh16k69xPSan1Grd8yuKc5W+CpboV6zEody6qgjhr18+FCz5W/AFP
+6J5F4lA2WY5GU+T1Z2cX444hPM4rmgPgRJ0sSbDTqDyklf9R8BRmzXK0oUvB5LZ05DtzXzLigsO
uqRvw9adt2Xlk0l3WC3BLcnSMrgtG34+EZnSTLzrstWo2Q+ForN7v7Y2Lode8VGosQuLuF/5NZcS
PIfvhnLczqzcYYh7m9mdbqDAzUkjtqINNjnzt0N/kzN6WvI5XYr6RmcWqk/q+MUaBecL4nGBl70N
uco6sZtrC73AoLL6rmpDpetBrRkAh6tiOFvlZ1LfZLjYMlZsxdRAghQ7Ebokr3qVe69W6vZMs/NJ
9+9b6uO+C5QQ54DwSrWWTa3W/DPXUJIQbDp4y/2cDF2oWF3vumiI844mdRjtipWpMZiVLHNVL1k8
ZPneDHWsbXDA6ztoZ7aZfSib96Az1QfTBuOPbc83pO8V6cg17+GexYLP6lkkRRdteAN2Dj2A7BuO
+81MbgOClemX2DOyzaPrprPJnPdxXqNjiXk6B+bS9jaJcHbiFVWsqeIZizgvqn3BxaUFh1iDszGi
yssPgXjQXm+qcEwnkdopUk6QBHuUFITGqy+SKedTXNf20awfmtrHPr8ZljMLuQZmw2qgoxrdGk+c
f2jknET6nPNgs7YAE8dCZcxvO5erUORvIm6TqV+SOlrPRRXG1AMEkHeNQKqoRcxqqXIErjM/rLh6
l6Nip3MOyUMkpKnOqc5UWExptoAjzTT1w7DrUH6dIQ6mqZp0oSZXq+RbwMQHkTXvA76cZ80AeSNI
R89VuOhkXvgAWocunNUpxSP066R7ZKXdsXICI40mnZaiUnWklbfhhjB/XhbisV3H0wx6KJczPtod
d8WB0+5tiVHSNcO2myQ4rkgLKy4gIB/rPtuLOd/WNoKInnLw2o5/nLrSxZkITi3YtsQyZt7Fs/Rv
sjzQquXzzaKLzTwMW2h8b8c+VxgqSrg2R7v2RdJOAUsqMTSq7qOfddTfgblRCA0F8CCUYh6+YEK8
6+epqoF1ceU4XuRkITvK5uKip8IkqF/77ViuVTphvCpnQr7LQyo3NXdz2uQRJrFwWlxUtXSJ84zF
P653X7rKb0ihJ6wTRYxwBK2I5HC54DnWmYFz0HIsoc/LkT96a9kG4mdNST7QOGyz9lDKZo6pcfTa
E0ITuVK9ydz4WBRoOFvWWmwkD+Q+11UDIZ6Tw7oSv62meqUqK/30xjZu/Un38J1e8ZtdS/Sif+rk
4oBcg/4pa+bs4EY+VHHYu+VuXDIGBVezcl/WhWUqqnIBPdygg580jH/eArDsFC7KAEYAGj16avG+
oSaKPsyregpFEpW+u7AVc2nBc5PQnKGDxKS+wj2t3wflbLdEd93hx4Z7DlME8ISYAH/8ROfB/AXm
os/FR3UXBmIensi8aE2cQ+F1wUpz7Fu5qAB/RnmZxTgI+90/LJeFwE9jyYCogFHsc7lNkDGWm0Ak
tSbheR/y8aMEQlv5fIUkYUN26NbCxOPKp/f/T5Jf8iOh1iwwHvrXdQnNXpCgTfEq8GEMon4rHDBn
AESn4p5KXb37iegnbf41Sr5omxMZMkIwAxKVPAX5N8Zu8iCYRFihNFopZAqdBt1NTUHRudvUUhw4
yXatW/fELBf1UAJDW8GNiehysZ900Su0uIu5txsPuBt3faxFdUZllgwoTF2Gt1lhttlwTn27qdpD
VmQb0RxWoePZ5in0Qts1E6ewmzcCsNFarO/syDaRthvKg2MU2DTAy3aaH0p9ZQLg5DQ5j5plH5VC
IRqdL5mOG6jbK7YnbKdU0/I4jYEq22FT0M+80HHmoqMzdjt5FhccbwCSl6bfk34NFa00ADCnULgZ
NN9WJTuh/iSGWtW6OVSDP0ktP4qZARmK32kSHTjHakVd7Lx882NLfGFGfmCJl+Qc9cBJLnkDft9T
a1XD6LxbooUckET9g6B5tOVzMCZ8gFRq69mmwF1Vb3+8i+c5/Ys7SASU5FNOJxH6wn5/4w6VbERb
BsDIVjToY2gYhjgoCAGWruPpj0V958CUw6VKYAQZ0Ohwt+G564mATnTEUiYds8Nl2bY19HqMOxL3
IxnK3dS2DKxNPwPJYedDWOeSxJGoF/sTRvCpUD3TPCNwSYoyGGABS4mfrkh9GwOmBt/IgThLgHan
Z+Xi3K2teavG0DRnuKzbn2QaGG78SSDcdBPAQsOFD7h59fT+Gy3Xa0MyAHAE8NNE0tp1lYItVpup
67NHWw6yAFCOqrOiLMk2y30ZxCioRpZy25j3yKUiPxtkz5Vv1mvCMSCgIR2o73+mGBL9easUUbgr
BK7AETCmL7g1Fza9NI3P05nW855Tx5BClauidJh9+2Zd6vUBQGa4NXNZJkZ2/GJgzADZMhlOYqSn
GilTr+MN0uOs434azABdXtTeNihblnjsMvvODqRMRdDVD6HvpVeFL6NOQZECtDXMTZSpKKJtCW0B
pZ+Ey6ubltXZvbYr30JHRa7DXq5vyzbHx9Zkuo1namSlIgOOpZd8elfljT5QL+074CXxZoLLvAU0
85O5D7opK5TXjA2K9XCPMXZugMzmprwYodkqh1QGXfsmjDqY13CofA9s7qpcjTlej3mAzW4pp+zc
Zh3+xGxQpYul5V3YhewtKfly7TpKjwsLHdAK/RBdL5RVbwXK2rTPKdp2cCtoP2o9vzN9xU5LFpoL
i1m39VmRp4L24ed+maM4y0ABCrWg5zia2uzCwf3q90XXtGcDZPHTVLUmaStcbkIcdleORYapwBZD
qxpLSlWu0l05PbdsJ31bnXA7yWmzgnQUQ+cVvsnNjLZNl2Gnshmhh76mAzoy3tl0Jqje5FFRX2XE
DueeFf6T5bw5MV+1+65t5JkMqv5oAuj3fD1DhHbSLpuJFjyB82uaiC40xVUwERtzGeHW7WXRrzb2
hNmuOmv9gNcEVYVtJ+iTcTZ/qOg6rlrxZXYuO5GMijsYb+T0Pck5ZlEKuBEYv0ZH2bRvadEXcYNN
8FAYtLYqKI3HCe10fh9h331EAQpGpS2dFiAtBH90fu3vhlGwMh5mnp2bYda3tGZPdGa49kldOQZ+
GI3RToDfJGQw+cYhi49ZbVA61FO1qxuPdqul5CxouuCwcmn3NaCFtCAsPxTdUCRhNlQ3ghF7h4s2
V50NBoBQg97y3je7caF5mnEyHjIh/FU0dlKNvRzeZ57gYyEj3ag8sNmGr7y8ohJIqHG5ZzwQy37G
HH3kobVxM/cdieU4cwCFE4XWTUdwTK8r+cETize5HMPjLHNzEH0Q0qQHRJsEIhg3LanJtqxCu/Ns
dhuY+00nWtcEzMcFzC47QCI1QKJVR81HWgxmq53IH2zklje2JG2ldOA6rcIJSmrjpy5Z59VtpF7q
BEq/2KOh8TflbKZLPYM66kpnt02VkWPZGxoP3TScWhIC41YMfr3xU9R9moM8dArAYV0AnYpklfiV
LsfF5+DgqEProhYLFKGE2fKun3i5qRbSXNcN+JnyHZbKBZK9RSOm74fFhqe+CrtPtpIZjCBcUFCF
dCeP6zDgm9HCB5Q3o7nxeYi3jRT+LQUscpIDkYcaguPajMheOw0clqJ5vVxOrcE7vvbyvCgim8c1
C+c3DAx9asa+OhV2bQ4QVeDA7Im3QWJ0b7rF2Yua4CyVBRCFumgDaHaLSozKZ501ygxF8HEcSH0x
PkkXY1gnXo4umQiGYpBb6Oz1jHesCdi7qSrzD8DCj2dtgBauWgdsPZn8dFh70XwYRgnMaU/5NJ6y
goojyvoGoMQ0bk3rigTrvNjUpmliX1UBdIy+rY+TDPCscJ4BB2yRsRWAosxcV1UEvHfEZ/SBr5Se
ChS2p6IJ+E2dlfl+MkH7MEBfXcVRSNeTAcNcG9uUt1nV+iRvw7pKqqxApZJd336qeTOBrTMjN8MK
87Z+nQFyacRPhmqgB1yR808jW/XNxBeoObPtzmAWby8H5vChBLodyHE0jrecomCPWkSOfSWWRoXZ
6msYm7f8UE1ZdznLdr6QvfFX0CVFUxyhAUa9qzC3ou0usrBroAflLmE+Gq5tE1KjYG7fQmGt803A
Af0f4UbE0qqKUH03wf/++NgDNZcrGCkNnRpLJj5L7seto7mvY8EAPq7dIoFq68Ss9/WYraPKp1ZA
AaMrO4dpjrul8NdFwaARH7pyWG8dhl2WfK2BXwfCYgLSaMnO22w2s+pbXt4vkqwwMMzW+QTEraMK
sxHnsa7WADjIjA8JFmW0mcEqb1DQ9pfhPLmLvujWW0uXKFLGYqBrWzxd+rBYSkUAT4G2ugYaixwH
kCcZTH5yP4bbSOPqDAVZk6xh3u9Lkk9Qz5mMB+2LbVV3AzASUWiBSmDhSeQGx1XU8tPodLjVFsur
cMXDoepxG0ON46nmmXhYi2y8liEkz3HsokOEljJGK6neFsJ0b6u5rS5wNfdp5swCfKCb30EYw4yn
zFDqacXidQzDPfFCxku7svd86LprgoYg8XpszyemM4gPzJ7IoJzchnCemDgBmhmGjn30FhyeSAut
c9FpD1TwDPxWDRZI5wmdzRaYFV7fiSa8yEUJ46X2kqEgxSOUWqKBzLseGYotkNlTtIOWeROW7bHg
8BWQzR1UpOrj02QnwCRhHENpm+NeH5A/68zFykjcumtZblB3Syofj8GJlheI7lt2iuwl8HKoviEo
tfMlMFZoeaj6NzPaCJ20/tjmhw4mB1nj4zzYMfaho29z+9h3ce20ypeLzF+y+hC01yJDSuITxy6h
vIhX8NIcn/D6WPF7sx57uS+LT4AU48nOe9+T2AqUYtEldQ7jCGHf5QzQw8VEXQzUzdYFLVxL6RSZ
d20DZCWU+KSNpE1byErnk6VXgWax7su0oPUVkktcwIhMo/Mq/1hlNAHHTmTj4poGirmLtYawzprY
tnFeHmw+pqYlCZoPJcFpyDQkKhwTAmz8MIA635P6bQ3TvfppfMp2U3TuSw4GqGJeQWafvVo4aGUK
7leA0KrDjwWdFRTSR8LKpJyhai1ZmpOrqfiUVTeQukeAb/B1YUqDdiMDfhsF0NRP4xEunVxqYRSp
cyCP33eF2FSVP6NuOJtbGXsIF1w28dSl3ndwBgbp6QxN1Zsm1EkhVkXANgNq3i3ZEhNcn5YAHZth
OOe2vo5g4O0me1UCm7dm0wUN5mNlM6jv66wsaBrA+tL7U2ekqpqPjbY3TTO8K8NIjazdMuRg2e1Q
WqqWeTjlK4wyi8/12p+3bgTfhIQ6l1uEzkkG3GxF39SR30YldK5FoebVJJwNKdxq2RJEksD0m675
VA6XeXOLARvUVm9a/wmQaBqKB1/lZxxmxBwAvJv2wOQ9supyQReFgYHFEinZCyCth4PPZlXmwL1O
MF/AYp/x1QFTcJ6belv3UD5au2nq6qqwTrm+PRdlcYObXMYlxBnV/eXS0bhsg3O0HhtoZdeg2bTa
JIbzpMuC7Vzz6YxBBapzmjJb3Rd9s/GB2+RluR9AY30dqmyFNAapUEeXOLLbLAKmFPfAV7+X3ZVt
oy0C+psDXRoargRt0xKh2FR9zAZ5vnqk6BwqwenRAYPfdXcR9BgVhaw0SwWdcezHC4PyuNLjJWxZ
Bf07XT5I9DDreovXAhTQb6ZwhglgfTnOwKzO0xamgekadRf0icC2S65IcVGwYVZFwLZ67s6awQHx
OEIHb2OWV4qyJdG1V3R6QhVvgYS4ciuw9kYmCC1KhONuCt4My6RshWKo9zAqy1Pb3gBOAmbcJJPZ
Bc7tJNrW1ayGtdiZbI3xsG7p5JReGeg8SmSGQcmHqnhc8bmLzK4KYZr72etbKQ8NkNYeDEeOXXnK
8zxm1ftmgdb3LZ2yjRVp1EL2+6Ad2xjgw+EyU6sYzOugLoRhUymHPATNcpIB2tTtAKw/uXGy2cDF
3P9L0Xl0x4pDQfgXcQ4ZaUvqnNzOG46fe0xSAAES8OunejGbmWdPN0hX91Z9pReX88H1TWxpPOKi
z7jUiQjnRD2rhc1gI71Tc3OxtKqGJdxrslLdev3Kx/e5jlIW0AwUcGwK2L4+O1aus+2VG/N2SFxd
JgXzc4P+HkNFNmjlxa4FwZaD66L2CB9yJnkXDujeRdwP11KJlOGDNM5/ZXkJozqVHcPoHOQLJip0
kcnC/ni3xsQ+KPvDITfKZRxMIjEaq/VB7GMx/QReHsqTKQ9WP8UO2UQNz0Ol467JCrfGly5TW28r
p45xclH3k/DMgnCoGMY+6eRzdEWrup34p/Yyp9gX8zt8xMwRt7n+7uVOtBpLrU55n9XTp5ituJU6
Ns2lp4eWbkvUA8zfbXBomuHs9ilp6osklyZ8dcfl2NsvNvuSsEXt6lCK+4JDvjQ0NWO7KTGrtpF5
Km7pGrmZB1/bKsbMVHWsUH+lg7MuwBdR8FzgmEQuz2o6Yg2qtMJ8M+k4bL5E5CTUwj/wqFxeJmF5
ZkweIOHDoO0SPk5J1Ens+j4Jqygp6ntUvZbsJXJemH2VDLJGD+qgjQM8nhkEQbGaRNJzZL1b45KF
jjpUzqsRLLaEjQ7mYbz/eOkmsENiuaKCjK+O3caifOv1n+LHCO6ukjS2+y7u6OsU1Af4oXHkfTL1
XrhT3tCT7Vl7v+xT3YMr5CamlZvzlSRj6e06uW59AAFU3Ra/ysKouvsTYIQ6yFyLZLT8Ffww02BX
QEeY2Sub/psakzl1fef1cca2nTtYwoPYDOWw14bi+f72JUlms2SWssE5mGSYH1VnMGX9rAr1vDr6
7tmGh2eWX25vy2KKJRfxXJSxgJM02T8rpq4OJULaURIVNAnqNfODN6aCmPok4bTdeMBniFvFFrn2
cHZLx8kH4W6E8DY8pIAf3JhI/8qHveehfQXTBqdlwrsOTZOR6L+ZwvX/tA0BrtAn0t3NPgOP42UF
+auVFUv5NnafPvnPFP+k4Qlm7thpg5StJ7gQ/UzetPONfHhibEitz/fobesmApj6GsgPr2LgCZY0
gECrpdw4DU07TBD1PKUFxgfzmMK/pxcLhdMtfmaO5RK99O5fV3xCkkmWCC4l57dpwkKMyovLlizq
WtS6ILaMl6AL3lf1e0P+KY+mw+QmTkQSBzTKZPuJoye8aPEsObmFZwZPDdW1OKr5r6yDXFuvFQdc
i/7Jtx6+/C6aF65vbdvG3ApjtDNb4qrMX63UdtZcqAeA0KZyNjCgU8fbWsAz4bo189s4rpsRA0o4
rFkzhcAlDpphiovyCdCVpChVwa8dffv1cZ3LeFAgT2iZtQ7aInycKpnmkyvcDL3SZrW/ouCXKAyv
lKYFCoiLslRXYSanF7a+WwOs4anp0lCh05yHEAgFppZnb+LkFApa2b80NmQexcPbc9Lq12Xfh1du
NbkfWvlczulavrJBpC6xz/2qMaNEifFkCobizWtnLAiWufIrGv5TrL8x1sPZ5kljqd2KDoXTXUjw
UH2wYuWxwrwEpg/yFRv/dW6ZcN9sm+aFsjKJ1iVvnehjZt9lQFKx3oPJvWg6pr1G9wQ1o9E0lxz2
WQhkxl0zCtMU2M9ewE/i66kUOGLM+9RfMI3kgL2zzs6q7iF676OS6nPpdhMevQjGZB1o4g781NhT
Kq3jXN1noNS8ghn76sl9iQ5DspiuM5pyAZeY4amZeHSaQ1nrU1nfJ7bgkUf0GNDfoJjT2V/zqaCx
6SA636w12AZy3VXNVQ07vywg3sG8dO13OjdnPcpcBs65Z/LqzG6iwujNNH7sDCBYeBHb04A2fopd
NefO4sYlVyksx5xV5aYKoeHP6oYhOi9d1Ph6PLDFzyjIgLbuv+dgzmvbD1Jt1+9hW/w6/ccyX5xn
2zv+zmJvxCMCp2qIlfpujfWoo28H6I40P5yOe2nWDfTDuFvD01KMu2Z1DtIEaOjrYjMpnkMJ2Fph
eIS8HhsbZyaL0r7W8MzHdQ8Jat9XekfLq1BDHrTk6AUycWt5Zko+G2802OQVANyGhc2WOM7ek0XK
/GVnuA2jfsmtQW5t5xgNGv+5SiKiY7CPcQDQllVgrPw1ZTgqB/Wvbwu83XZbeico85m2z2rFO2qx
qy2V2KAnI1RTsKP7fgAvqNGgOes2qFgaBEe2QNlCsyt9dL0tPTD+UkIWk3TP/CibfBxhzLZBVzhT
nzhTmTeiKmOJY8jQdY3X6WvsHqGFuYRKDp1xtNukABI2uphWShUmtvS3a4Ot6F4t53cYN7DU87UR
2aL7XCwhau6M8rNuGtiCABgTHwe6C4a99aIN6L0NheKkpMzhcULFdmMZ6qyO6o3VrNni4ESepgsO
vzMPOhDwXl5R/Jwb7kZfp5h9j1NkPvxyvfak8ECtOEd7md8X5z/wIzRpfUFT2k2niPRnSJZJFH57
DDuA4wjR5KLH8jFJs2HGftEkRFXAa5invGs+QkaCpDQNAEmcgPU4/PChG2Nvsf5bMSZSvKBCRW+a
By4UIc3iQKAcLxH5KGX1aq0PFb03C0C78VI7zcaMUeYWv1zZb66jScy49EGaFE6GPvIHAZDgQkSI
d9lH8xbI/V9jAUyxqngcviwfFnb4yzAPgh9gSa+mAO2YfeQD3TAZ3To2x3RoAWB5u9Y+BM+xqqPX
Cku0mPE11BgMMZjSwyLqV+iXGzo4Ma0jCFIMOHUoc6OaBIbLVyC8f0Y4+GSQfYZxhL1dXnkV7KnT
2lvL+faC6Gqhj5jXejeEc26rsc4MBJi+Wq8tyBNWhoksabzUTaydbl/o5jPs6i9/RNMGsHaliJu0
gUwXnISOgZRc1kNCQWj19XaYvEc9Ap+qyxHLawXGO2XVak5BZwE4WR812qZgpHsxSDiUNYDQ7zCa
sYjCbV/aqVDF2Z/7kwIWYMx1EN6tsfpt7x1nFDx1mGcDERXz1OLnIeFJ24fnsfxHJp65/QPgzzGM
dOLKIfaBBjUB2drmZwYPIdArrijcOFRuFfroyLr4ot/LEcdzQ2Lolbu+nB686LYLRiR3VoemqE91
H247Vu3JQo50lgpd/NjthZzQf+ipTpRcwcSYcMdMnaNhyQvszLa39Y4L5GMYhLrIapLFWnMVORdK
nDIHIKWOsvKqTUTMUTTRDnUmdgOdCX85EPgKuVWGn5UttuMIRzueoxpKjahGLGou/uF2A+fuccpj
6fn7vgXWDGW171PwRAt6LHXxolY+nHn0krqiP0AXm/O6SPaYCjzmhoButTgsirAdHzKwcORW6jaE
425R1AV7s47mzRWhlwOVxTbjng/hEtXA9pZp45a1hR+vqrfWEm8tpvv/5qCWE+b7QB5LZryzD+T3
LsqCXqfWIl9u20nQo24wxk4f/PSF+z6FfR51/FIsdl5MDnYJLdC66sXaWR0aF49pEJLVU/eHm39e
fCbw1Rt1L0PtXYYoaA5OR4rEpv3VreclLhufJo6Q98qHOITt0gN0qc+qLL5a6mJz+zZs+FI1Y8yd
6EdTSpPKq7EJfTSZLaSYoZnmDI4E+oXV9o+eGxUQPMXr0ovM+CNOvXY9VCIUOcqneFlAjMQ1eNzA
M5c2JIehnvyshb/zr6NPbals97WO3kMtsFvKDs69IPrOSuq9mRKdiVtNQ1L0miZDg6PW9BB2IY90
LhuONWPLZgLOmMMIO4Zkunuz+hZ8fQyrDpO1GbdtVJ7KRl7qKEz7ZuxvvqkXaGwVVODVbtOg8suk
C5vdwiqe9pBcP5+ZhXguKxmrtmixtwHW6LDBxEe7MAcj2GYtBo3cYX5KvEkmHipZEa5546jwYGaF
WW9B6stm+qUPqlOLk1OZ4s798MPI8MyXKpsbf6ca98vxGMl5ibO0HyJUKI/sGC3eQjHY2w6jvCXY
f9puG0iHcFLUivHfDpe3yXKDrFrcMZ0njNhqOOiwRulysmiKzh3prrZvsWzprDppSKdiYo04H+bZ
2RgzrWk7qkc7kuejVDrtGv4Ye/uNRIXKQAJ2aYenz5sy2pIeVKqk/mcv5JFW+MO0ZlHelfUtqsiJ
oRTVNqSYsS0PfgQTwaqZl06iMWCsQoj7S2PfiWrmAydA82yl3d268O5igTNORkyZaUAiiMxCApwT
z6XTwvmNLTVsS0yCcCicuOxAJ0PWQuWHabeAt2rcpZYZlGc7b32nTkknIOBJHi9AxWNbi/HXm1aR
BbYXRwyT4Myax2xcIbfVYvvvAS0YpDygRzdZGdonvdT1txJ9V6LJ8F2WzmolS+6FfIDAFZZiSR0d
YkrjfvOfsucAokbF+ntkiC+OTjd7W9849OaoSneYfUvUGsGIIT+0w5SATouWUcbA1UP4HYi+DGqd
UlHC6G48Lb5MTYMHcHQg7WsncxcytJ1HSjuomjamoHTFEQiVaxwhFocWv/t21zUH0jxPPexGp/nW
AffhjMP92s7kOVMb4zvgQyIMkIXHUj2hU4LxdWh9NqEl698V6/aLGyAC0t6dQBms93A8dC3FRija
+6Knv1D4qbMEOW/D3drP2dziUKuFOPtKHDHYnq12vrbhdIRL8tOZ7hqU1tma5QG2WRubqcrgG29q
Oed4zX+N475ONUajsS8/CZsDqHB2iakbYgSn+qsk61Zb7EPb5XOx5oE7ZL79qGArhUF18DmCJFZZ
7caotOLKdnlut2CFUWppGrZrLiMLAydvS1RDse8GdpUlxwTjZUGp4qUAK6v1gSx/TsARlnGubeNh
BPOhAYTjezMF5qh7d9l6lPw2Y/BTIz3idsgsyAEigHIPcIlif0b7VQ9fY+v/zOO0n4f2jPTJ9NM2
NbuWCEs6MYm0i/GB61hgTmrV/AnsSqlsiAh+mxWoBat7JNsG4vDeWrSL+I4MEsClB29Z8noVDMI+
zLFaOvdl6Kykm8WvXICXOxCCRBitCQPTn5NyuggInuClR+AxKFPnnvduFxN/7e4N5AfIww219gMl
p7VXSDS2f6RRuY9YXW4V9dFuhvAOHUTmTj+F6VSgdWFBiKIOkQrUypShWLCLZRBl8Lplo4j7HY19
anlRRjBcRKBBOpugd6rwKSf7H41MFbcF/0JbdW1ItMSIqy4g88l59OeNWv5rFLSkJ05uVHcUip59
qc/jUu180KVpZHc65YOTFgVc77Y4U4N1PS7Rvbeay2AAuLrdN0Hc98qdJgCTXCiYKvbwY4V230BO
7yrEpMp7NzrvpSoEIkSlTmWhEMbphikeWDk/f2j99pplAAFeQ7VE9PZDtN22mozcsaBVWcGLADle
D8Y0bS+W1nkpOR4E4XPuhn5qE0jTsHpARhZ+82XXA/TzENK9f/BoxU3itupSFWZ997g7PZTX2S5s
pynDQL+TxDvNkTPkFMhzqaNtMfpwttmbQePD5/Vg3Jsz3QoIaZ5lv5hyhirnZRGYOyiO2z4id7sH
Sq0vorS3AhGmaJ0Os8B5xZwS+o6ln90/3Js8MH5wr2ycDS3oAZx6wFlmGYLLhi2dEZyna1XfLeAL
CXg2EBptmZrF+iFiit5aUt50IF66GjAx9ed8cgqYMlMezk42VF6mXRZHLQ47M11GS35jpET95bsK
JrCYvxGPBo5nMBJD/ZyanSX5zRdvKI2JaeS51MBSqqCmO7spttQXdqzr9qK6/lD7GnmicEdnskHH
eROQGRemU8PnY21b++cIhQhfYoUFTjFoKI26DAWFcCXfh7nOK8SjuTowBaNidF+mqjvMfEWv2RWH
emaxPYy5PazHYfZRYudtiFSXRYKvqdAx744BAuOitxLe+GmAAJ2LSHBTrwhSuOnSlbmRGyv8tkn7
KbF1mhC2kI2Qdvtm2uHsw8sWb6M88EmiCSZ5A6ZraRagM1uB+TkYSeqYH2J/NTSr1w+mvkb3lXrb
fkX2YE9xVptlVxoX/Md2Ql/sI0qgwjYZeZMMvo4dnpAGHpz6J8USI3if9Lgakc+XVr5plDpO//ND
IIyY8ijSb8TszADgBRNq85Q+6Lfu3NxG5+PRC4nOkX+c1KaaXhx3Z8HRRNEw7IigOlKxB9hVFHpd
pT578qXWm0ZUYNTQv3SHSMXnQJGmUBsPTQZCmTHpH26vsV1v0n6bMVDaZsCYHex9qfYWnrUaELVe
7nR9JXWfquYZ8Nm1IxpE9ePT18CIxIN2MrZB4lTYrBz9KhuyFsEPfg+8N9vDRFekFPIMuwfRPpxO
/bwjz5xcfwWenpamjpmX49DE7Dknlo9IiIjgu1foU7Gj7kNdJHJUsQ1Puf0w7mWUJmfeXnNYJwg9
V81n0VopGx8M7YA3eVgnp67eWlDjOXwHqfAyC7Fd1h9qX2HQbKwZU/SuhCBHqn0Ie8//k3RHIaEP
+i8aNkC4twJgjIOn0iKXiH6SJUhMxNy2kbEXWQcph5ybUj9/eUrKXcsSYvrUtyBpQTNDh4WXK81D
zgDMyFfV/NMhWnp4vaw9cob0pQWhEEYA4i76DjE6ZgRSN8w29LvJBBpCGCetARhFfIIuM2QRfLAR
3wRqAtJfJ9l/KWQFkIpJO+i8Xg21COqbxjT4HBQEOyLWEev229VkX4s2K5c5HZ46Nl1h8G9VeK6D
d8/aoslOLRi9tIxN+zqE7157ZsDCwneybMSKJYY2ZhYYvPHokH2jJvZXFQ9T/ddD0h+x3cdqZ9pP
sfxbUUQcKZKg33jNfqIbGf7UVrgPbQfbYOuYKXW9t8o/TCH0g8qOrenaWjSHNgz5tI3bqsGZeqm8
9qdRG6qyLuTvQX9C05M73E5Ey7Ja29CZG/TKeTt4KANO3Ftg3Md/To9vtrrQFr2Ehypn7FQs7W4i
74R6YErywr4DEUia0N/T4KsrX73OudluEogy7Vb3PGidORzBDvfXljyJIrFt7GYzRonn9rEHxM0F
75iKcT4hyVyiWUZRFQyStdT6ZPfIS64aMfmnHDvsPHTowBxPmGjSpTJbZuAdzygd/SoP2h/3vhFm
x1V/d4GDBKg4vXxucoUn843GiS7ersItoQRupdtu3AXzf/TbmH4LqdFa0BIOyMUVyLgCGqkrZ8ho
QxQaD2B36E7yZw6sgn2/tOrKe7lnKKIGAeAO0bupWjJs5QzIR9ZqlQ4BCAvy7yl9O8MHQRVXw6lE
eILYWyN/IEjufbJ3Ucla9EhucGX1RlQRkLqfaP52jLh70ZJCccrVE/NS5cavo9wpltRCC+/wL4rF
CZosYbXGfRjjxiFLijjuBhQgjuso4Qwrk70Fwwel87VDWcDDubRArtypSWcO7AH+wtDBh0DaEHdr
wF1ckgIqcmHB/2HBdVr+KeQN5VzE1TBsndrLixkG4Tycq+4CM0OZ6xjdAvZFfJ4J5KUYwQR1lwvU
OBRZBX3bmWnMwR9KI3LIFWnJRSKZE3fu0R0xj7wb+9YWJMY0Glv+rh1AMPoePgbw3Z+hAT2yAMI0
OBTt32HaWu1XuB5nOGfijp3IR72THAGk5WNq38ewy+lgJWV9GmElFZC7e5NE9J+2/tHn/oYnLT8s
QfLAmtK1uRkY33PwFs2ZD2TK8xqEvr4dlycVEo6wc3pvM0MIH70qs+c1HaIXv5wAIuWV2vWTSgXL
pSwhYX4b56Nn6tygyhaoBMt15aDErG8kcRPjvFbWw1N/CvTbUG+i9cYwWDEdbsUMYcJVadnLtJPT
fgBjLckeIEdqR4+g3GE4hM2/6WGnS1igI+A+r9+oCbYhPVd1bvcvPRTvYP6tQbWoD8GizJrhR6tH
sZKDgnwbIE4E1gYDWSytXDQQwjt47yvMl1cowID/qjRCvXMqPILipBlJI3ivHQZyJ2x3ehLXpfag
mfmJArrsT189HIbQCvbCPjj4UEXwElZw3WHy/okKQATfusNH294K51yNELHGfwT5bohsxUqvnEOz
4mWx5aHZcwzZ0h4+PdNecQsJJu8iYWgP4oUjSCZd7LRo63jhPSTGgWmLXhHenWxfRNXkCywgwqyN
WQzuMLFA6KPK35U4E++9GnisVC70Vdd77pRx2H8N61vkvbDgfWT/gC/41cl5Vt3xe2bzuWx/kX7a
cPkV9riKBtiaCyjHC+MQ4w1OaNMe5bjRBdRJJzbzmxEAdXi1wdU6eJ4Xut5xkiRqOne9GyNL8+qV
QwykdN+OCIWXO9AKiY6SCge0ymq8i8EFBo4LCxCmhWFxbpEk8X9Xr4oDngQeIod4JWvlJaUdQhPB
ySyzoFHIa7vps6foBkDjSF76BkX9Iex3PV55eNbTRVu/vN3W6j+fLkmnLjoima2/V/8kuxeyvhj4
vFCCfRhQ0N2T5hfTXRKSZQtBExMVKhPuxAhQesZ0dRz4zLcw2heY8wNsmYOvkPPt9BW3DqUDsRNn
OaNRcJojizbEyQXrk4afunY/hzftArFaW4wz+dQ+ou6tt/eugUpYJKJT73z5ZtaUu+4NwkcIF2/o
D0I16SShYBYPqz+1dhQP1X4orHunDnKiWGsubi3Yyq7NyXOIxlE1BAwxOzil08/g8niux48V/gH3
jkinxj69KG9OdFukVU/TGaLE0EiUvENR843g38S1ssF70hjQHNEwI224WZHel5GNNdDkxVpnbvj6
JIKczeAAwUUIi6ORZbinwNjpAgWNV9Ao9bCvOC4BCK6kOc3hYxgYTlUrqQTQysnFhKjQIjyoO+cz
UCTd7UDcoru991DPpwr6vNMmIVh8gdaNNC++9+5HkKjCHOkrEPwoA3UPU9jbILKZGFJtRhuj8kdN
y11Ta4RkDxFMC9HtIcMi1nwR85Li0MEcgha03ys0rXYlEm2wkQfcsQAOu8TVGKyI1+7c1mdQklsd
iq1bzokfbLyaIdRXwRfBYTmeB6isId1NFmLcHwXLe3Ks8ePK/n5mUif3rcd0tX6jD1cSn+4NFbbB
kBnOj6nKNS23VblHqhFa4j2KcK9MomGZu0B71PoVtchwAgS1ZIZgW87JyYXBXmr0024Li3uOy34b
Nn0SgWjG1t763QzR6G6FGDGLVNrIWXWfEwsSXhSXULmfrTytNs9Gx8unHimlOsxtNxvVt9Wj4prg
EGj8FguEY1AEBsQGEG9AyLD29JqMAkyHUuIA+D+v3GFbWWgv2PTT8PnQD6vYCFtOiUDyi/tIUkNj
DUAShtCSmOftbGIefQGyY2mKDasQTselCQb5NdDWBU1F3QjgTvLLCN9FT2okjigk3BoaGPSCw1tQ
VPgDtNr1aimK1FccXUXd/xJc9J3QeX3hvALSUP01vnOeQyFvwNus7SrIsYjYS8ghn3CEvGcAAbMr
cjtk4onlvazCOi241kIw+WJw5c+uXsMtDVUSOGxbYw9UkqfDSt/NQo9QXcmA+laDsgoF8qHjxarA
tWrc9QBoC7zVmpcz31ugEWGUwRw0m9kg+4ocqRhJbPMDY7hFoneKPBIOQwtG/4vUsBkozws2npSP
hzz051qyLUSo3YB9Ukv/A5mkl4Bh7wz8Sh20ZlSdYCcjTQ/CZigw/WKEL2cPB/zaYdrylnQKolde
o066eOqgXsBY0f+8Qe5H26DUrN9ja14cbXEIkgipk38rYnIjbGWCXejhC9AOd63wONAbLnBMX8b2
K+CAN7ukwXsopgl45wrqzI0n7cH9241Vvsz7xbCUr+XGVGHqS//HbjhQpjobw4PvKgybaFtwmQNM
EHR5qoF6kKDCIMnV+CIlukgh8DE3ZzZyPFC+V7j18QyH5pk3GF5XqOFmhlfW4n6YAgGF8Q8nIwwa
a75KF9EGheoPl5J8g3bXoPJwai1jAHs/6bqrQqZGbmZYuEgAerE1srhyMlfzpEdFxgUy67EcvsEz
2ssZPEpAfgKRVOXf0O+5ea9H1NPzEJxwpYmsTmbdAcvs29cOEueyoRqK8NBvGBQm4BVqurDxsxjy
dnwaTTlUsFHsK4b+/EWgfJUvk966xbsG2MgvYXGyHxyc2nIzbg6g0ITbmhyH4VABoMGtBkODsH6K
+jIEN4IbafDRyBKj5SnhrAA6XZcjuBA4e2u4h7hQ8LxkN1xZYPrD0O4W/WKbf31/LnF3SpdjKKS/
zEprcP0hbimo10fngCBuX7R3w5KFbeq6rxHuBkAr1GJnjjJ1nbT7xr/CjSoTwuaYvJvv2bwJb29X
GxNuWkzAYa9AumFRo9F/VXTnQkqbUg/dq/qw9N2bfjz+O1XnVeIXYNAZs7VJ/cpJlz8TvDr0bdWb
NUSDino/uVCjdiGoJ0r/XH8r5VZ4d4zonGOIynkUZCOOh/JrcM8dLuceIKJ9CQrK17YS1wdUsxPF
zwT+tnkg3sH8+3IrWJHZNWBRc7WAKjKonT+e2LS4PQIfSdtrHADxDBD3r+c/Ui/AkQEFzAn1grgG
W+d5Lz5GW6d3YXY66B4z18NRnTUGfAu4uUUk+JsnfI5Nw05OsEfetGjS4R0wFp1BFvxI3Jk04i6V
cQvlxJXnpdmu1i5g+FnMVzNO4LgB4K/HA52cZClz4LqYSXHtWgnsQzwwQhm7Sx21ZVZe6czuP3Cn
EC40qaAbGAxmMoXNYLffUZTQ8Wykm2r+3XhPRvlGyq1jn3oTt92jqnH10rwdyANfy21uVpN2bBfK
He2/veE82Wd7SAOG/1WTDd016k417ghww2+oNGT8ROBCghOzIFSfFA5UeAZI7VUoBbiVA2cEyAO9
EiB5x6DBbQj/E3Ymy40rSRb9IpgF5sCWJDiTkihq3MCUSgmBeR6/vg+6N12vzKpq9eoNSkkEItyv
33uc/vvByZ+4MJjHYNQ1pbuuvEtAAf7DGONkMnLtcl8quBrCQ3C+V4rBKXWFnA9WduxijkzjEx0C
ZMns7rGRzMstXT7Z+kY3GBvsK/gIyMGQWzK3gJX40jgfJrpBbR/H0B86zDK3GOZBjVGnXoV0JcPZ
yN5Djr5JHiWD5+E0i8/Zvs/tQ4yLA1Eu2bfZLsWaGTF7b9NL6j2nJiYNqjn+PxpJbFySGCGm3gB0
YsgVdnuvQe2Dz+TsbWvLOFakZz05UuW4wTnDkFfE5wBlRq5yfaPGXR78lsxGS8zuWFE957uXOMFp
0YOPYsp2QKLWbboGxEEycRO370X5EWOnm4Oz3v/RBgubzTnB0WT3H5nup+XWJSW3HDXe2pl+53Cr
8kvergbzb0ybMpaHQshNWvum3BKfCaJ2hfi5NqonMT2riUc7Yl0Iiq+R/PDajzUhiL8Whbmq7yPu
0Dbtcf2fEuTl6COCMoY80KSfleszk8yXZtW3zyJHsHstZEkegdgRuk7iEaLea0a+MnBmZxVqYLlz
RsIEeyvYY+jQcx9AFlLmtY7ey/7B/QR8E7e3DrZX4qzq8hQ5O7y3CZdHUT8nph8zonVXbnbB3lYM
/mIUrLe6iRvmWjYXUl2bJDFoRvbt8Nvx1FSXnuYzIUsoG9cvp++p0bhtik2mFZs6nBjb742WyuTS
lIhnKcSNTyu1N8gvtkOpOHFO8V5yJbx58ZFZi92fM4v30oGp8UgvbBFSnXcS68iANc0+FDa/Ef2i
9P2IkEon7dpvivpoKvd2jNUYj/PQPibTnwBbUQP2M+m67TB6u6SCj5T1a74xDIggV+SwqTL7qZbD
24xAVsYp9wDJWnxEfYtw3TMDzW3CwZqLmdn0ZWA9OO0SarfNvUyroxunpOM7PxzTjVnnRyI/TGAr
8e1Wwym1y4uXqY3dnQikDOXfmFky5gUISD6uFcxEd/Jr+wb132IUX/DMmdU+dbRD4rnBqpszkv7d
VoXBvcE5ZejY9rjIdfB1Y1fvM0K/IjUZY1OvMiYvI4F8X6/7DlxB7bwapv0TZMYqns7KJpMTgRgY
mAjoz2ms/JnENbNb1Nx42LQp92NHNMA7Ggj7pY0AETrb1s6ZjLy5MthEnH8Jp7d0kovrDkcGj9s8
13d50t2m+CMQ7xi+HmKUlgQH/hCXlCwNdDNxcRCt9fRgDgOGBLT34iaCZpNIZmLBugyGNbUsPvl3
EezC+agJzmFjZL5wDR1QT6b0w4bxCRjJYD2bP7SBSZOdIs7PjPfcsdNNKD5F9ncW0rcRFyd8uKN2
H6JhFXXzLpPzqeZt6lwsoXGyExqZFif+o7JkZ5WnUHzPFI/sTuG+gQsDBcxZaFLCxm7p4mE9DjpH
nwGvwP3p4/JFptk2TuwDhY9vwOoyhw+j1v0Z2UwbsDAyB03oeaJsbaEyQVzclxaWHsFUKTWjZzse
vsmq7mdwK55AdvSqdANtc6DjaOlhMHJ5xq205E2O5Vsjm+MI/CbvxKUJ503vEtDPz0ODNw/CUoWx
xyP7kAw7Owz3JJG3U5mtR8hEFcFRQQCkMZOfkRlS3FKcDmJX0Jtq+s0u020UnKvqKSpvmY6ffioY
7eQPSnUA9xSEiC8lu/UcfVqNc07yYZ0QOCBLvqvyiRDDfMjoRryObsnr/SBZilaxN8t5LQNvN+Kp
SBLzlA41jU9KYlc/J4CHIhEugWcyfLZfVEtARPktxkBvLDe5MMm45Ut/dDN7OrNUj/9kqvNNCBZa
1j4k9muj8IQ24hzNwaEv2rttv089Cc5w/pGd+hgTDXmN+AGR0jYJVo0ONW5ggtuOT0VVrBX0O5l1
SEowt+zX0SUQoXTjj8KOXlVkM2rYhzmzKwTInMAE0+rWuwfuOnTvOZ8mjvkdbO9TqvInJ2m48fA0
AfnRU7UZKXSM4WPo/Ekc5rL002onJTME19tOMlxrAbVXyT0fXyfwXVrmAhoq9+GAuc98serTZO9H
jjKLbi+xUAoEg4kxRjhjtpIw3RjwaYVMg4j4NrHYC8HsFKmmlO9WFTyqLN2Tj8eYi9Sqt1urY97j
9NdgMcEDVvA85ptErfpQvNqFs5aoRUnwpVW3In11u3prBMUx1q2N2fBMl7Vv2JVf0Ycpy/zIc/fZ
8JhmDZxfofvlRHTRBTV8aKEmJruBQzfBNK/6hUMX7hIR7VJNXSyTIUhMW5xU6rUU1nFpQJ30Yhp3
Ypg89u3OMhiVBcRJp49objcR6q2FpNRHuO/P+RAfuh7AwEIkqIJ2b+Kvd5Uzruxo8J0C6S8pNz3l
advpu9l4kRH/zLHte1JS5qMngBo+wLvZ4w1HwkCkLkg0TJX5OBTmu7CQGLDd7Ma236eKM4NIg4ab
va4+jUkdS447l9oAgZ7aNNy7SmzG3L6HC4oHhKeKo62MwFLpDR/osCc8Ta3rXQDtru0B/xCmjnio
J/7ZxMQiOTid7k/8WVkq0LqZyzkOCkMLcnHaWlmLaqA+5sTFn+Y+6467dzROZ9cb+Rd6EFsIemNH
tlxf50X5NNgBHhwNdzPfQZDQbakPKxXv4RC8QJlZR3V08PTwcZZ08XMVEjJsHhq7O6cMJiRjr7DK
LnXpnHUOliaimrCxRPKpTiq8aCI+DGhCTjBfdLN9VqiJ5HR2BuAYEaidofSHrgh2TcegtDEOcTgA
iVOnvmSmqagWmugjlTEV0HcASWxQcI2d+hLl9TVw68WrexeSFyzuVkNIGdB9eESRMPvtbZ3Bngy3
JUO5MXNXtmWt3O4xJvFYZNNliuuj46iXKI/OtdOs9WbYoZgxdkoXXOom1EisJPM5467Mun3dcg1G
N3OqgODAICXRbk+7mQHuVPN+Da0vCWoFw7Rze7Xh5nq082Bnte3ZJrc25h/hrJDjM0qW7CAMfBWe
2vQMPHImMU48XfnXz62V3HVpXDvQqYVnc86Lra5Gv5k1CvYE+TI8uvm17uKVcoJtXkJ1nRv6RAvj
pzUwNWij+GAl7h+YP5dhoHIs+vZu6d1urrSbVaGUDHbzbtgcHFOeo/lZJHSNlL9C4cJ+UEZEGqf+
u2yrfqNZJbWwmf92SQ/TO+2Q3C0cDlKWuHUwMru5Ff2YRV8ekQn1IxFi7Vkkk/7UuMsVZiPvwzm6
uCZyWIHH1HAvpqbNvtYzx9Si6Ss3ccjQkpfmdyOWoKmwX9MkfYhEjTnYA61uaIwQh472riAwmWqV
ty5zk8hwV39IRy7kzx7Bj3LCK7+9YsLV2nsYl2bx6waaWJNiIXg2MbrSRvp/TSXusWUclBa9tc57
1FdnxvICvlsu8DPJ3Cr4Y4/VdyOdvRlrjym1Ua26I7ZRZxU28i2Okyti3Vq1RIjd6CNM9Z1iBN44
2l2S/V4Frp747RDfprJhwEM40m3S82Du3OC1bUs/yP+aFdP7ZiNIwpthuOm1GuCxx3MH8QEzgF1R
OEzxZXBnMgjqc3l8pxEsU+EsOYRNRS54jDHP5J6fxT/9aGyysd57090oq0c96Z6a6ku590Qf6SNw
NxBTdJ3oeea/L3us//JoV8cpRlxxfnVjL/C9empv2Z8ZqKC+6O4Gxl3dvjf6RNnqq/E3mjmAieO2
5c6Ie97VUVXrrqHym2coMFSfj0lU75u890di1FR20y++dsSWr0FGz5l+saxjJnBvUqMV2DNnsz3N
PaPgNPahvD5l3rPnkfON/JCEyiRd7JNvVY37uH4p6qegByv6rimLKAf27PSUGgRTweWUYh1NkALy
9WyJfrtAF3O8aTivvezLLJ8N+xtuK+YMi6lhdet1UMaudWkd0hBt8zaOp5SW027TnaXn24ifX7Mf
gojjkR9LFx86I8axqRlOYmiA6O8Hnn1cjDf2IlvUyYV8FBmgt0lEaFLYaPHUdIVaQ8U4Di4Kp8c4
kcFMrvPZBfZ6Hp8dSicczATwGEIyp9s1zjue083Y85hPn264ncDfOl+yOtlGvE5qbcWaAcwlr4AV
GWUc9JmCiiY3CIqNat1Xj/uv7KPzhFjZuQgbyuLvc671DhHT2sSX+BwO8wb9ZT/mTFGC4N5l2Ag4
rLNUgyqRU7RrOENDCLz5eY6cY0Tmpe4xRXF8TbP2kNEX6CSv+5NGEayM51R7D6y3fgn8PEWzgciL
wBGt04zYM3Dyjuz9clrrVGQmYl9bfU1D/l7jd9Cxmoj6IynUBxr1KWxafyHgLFZVPE2d8zzag9+S
lwIq9NUm4+/otQS/zAO9kc8XeQwwU2+zqUYNK4O3qXf+JFz0q85sfweaMjcVXIe5mfiixnTumMOb
MvhMr21nzBhuSBjjbAJidPFo31SXPRj4nOtaO5ayLTcaIVj8GytNYbAnUUdKeLV4SPPsDGny0hbW
s4bWMHoLVCbbDn11afPimvXNOQ76dUfFPmkfGojhKmFC9ziIn5Sjue9/EjLo2fxqId537sVO7KfW
DjeNoaH3o2+ulBXRKSWXBiSt3iikom8D09AwUM45KmWkXGd3E0kxlyTC+/EgyALx6m2osbYulUtP
Pd8h38SolFMxHmE+bL3Q4HbF8VMQ7eTrRI+uPT6wh/Q5N82tPgQ4HulsHRgJHeS2SrfPdYE6ToU0
oSKAprLq7ojn6Bj2HqapfFu1uA94QaMhPpmWeIeF9B4ypu4JVBiq9NlccKpktBtw+7sKYEsc7gIq
26pwnjRcW0WseGv2A51LkYldmImDQDcoDHS9MhkAHoXItdqduPL76KBVGjPjLByynC32/F648Vvh
VU9BzY9UOd1r5XKFMDxQDNnkHavstYyWzsPsgm1gV/GuoQVdOsgrzFKS517yPc7ZexcYVGbzffSS
NTyRYdM1SbGeks68wOYQ1yGrb04rX2fNvA5uFe47yEJ+kwwfpBYWo81W5vlPmDeoyjNSokaNm8Ik
F2pgiABq6EFnacROrxCNzLH8k3Reu+prenN9Tm7CG9+ywbqNzoIfqM2dBvmzyxLf1IzxWo7ZY9CS
b1Wm99rpwnt0c+fFSrLvJEbtADDSMCxmgm+ymGWtDy8FgjbHmz6Sc0FW7/7EyXhtGzJhberusUQS
JFbHwCKKh+0egDTz/IhM3QvW1bPOsKkV6PUWT/x0KvhhcGtndX+ztHEdMhtDSBV2tNYZWzTtnpQ3
rJmZw01LERGKtdcVH02bX8P0a0A3baf4OHq0UPpTFrMQJRuCXSTJIDAMqTSnXlHG76Mxw8tk72oL
LVAmGTkHOBx6s56wdAss0B4zN88ID2WZ+JUR7fTSOzW1uOVIYKUa3gMv3zbeV9KDFwtaUq3Foc6Z
pCM5mcbIl6Bm4a/rEZzUEPzO9fQdid00Z5cFVd/TopkVC10eJp47EoU5UbUWkSq7Zz3YVw2XTw06
um/+YkOuUk7kLNkMbr2NcovJCB5ebXjQM3L9KtDO0vLOcwNvUcfNl1L4x9s+Dl6TJtrDXF8PpCVc
HpI2X6gXkl5GnBQp3hwrwSQlgSq1ZpcOYkVB+x+eevGwMM4HiNYIsA2fxkL/cpgN4TIcuT8yVfsd
53EWKkYWpDGReDL2cthM/OHN8WAzjAc01Zj3rECZ1H8KkW4Ylu+s7Luyu10RtJ+19w5FYdu1l5Rp
z7iMX4LX2YGYgE6ZMd8x+OsWpdM2n8o4PMJ4X1YWkJNWD4nbbXsUbZCslJIY/GxxaLj3uoh6Q7UU
Wd8Zjg0c8ZtWAUiO+LRLcUG+r/pg3y8UYwKhBnxKkEdowdwcpbfWzG2EvyfmIdN1+3FgzKRr2Lz5
1ZdjcMgzcUQWuEkhH+oEgzzBrKSccPbZhwTjXQmjZ6bIbjGyNpCbiYo/MNDEFMl3ptoHW1wM5jRz
4P14qKK5yZvJyxpr2q5t48eYxHJSvA9cvKNxsrgYQsFE2zROUzQSuYVzWyEA260/ZfewvGls/lBj
u6rYuyCwI8nOPSpDbuQU7G2kPCYBaTidRvSgGHbyOEG+kRbFDbJaCgLPznYe5T3V8Lnv5Mltf/Xx
R9G7FAN3KeRwrPQZu4ikCrmzmTzk/brV4rMwmR6zkSis9SMxoDcjosCzXOoV+pFlg5Hh3eqIeUfo
EkGuGNbIeRTECrXDWFcHIJyN+gxgkBVW/9zw+Im2eQ7ZWFDx7zvGtYChFKTMw5v+TS1fjvReTHzE
zexNPNNvhPrD6ImHMMfn2ZXrJIAb5rV+7zFpsKGKBvpehxsmcYqEebAxCSW7mrNiHdW21JJ9QA7B
QYr39MHvO7RI5ptwrbcTHgcrGJ5r6cFpYKtK9eaGX9B+mE28JqTXW7GeEwbOGKdqfpnG0noRQ4Nx
S30briVwvWbgkwJ6YUvDd1HCa34t5J94smYCB8GWiS+/XupydWuMiioc5UFN6xbMQ1Ntgx7+i/gZ
MSDomu7rbknNBz4VPcLAbjEPBkcAE0ZmHXN0cxlmVPXV01hkUE27dB6OAwEcqFGIszWDiTNRxj9h
3ZzDoifxYgJSSg+VVO+k88K1gQt4lqDnjYgR3oAkb9NAgFF/TSlnbVHuW8dehTO+tkZfm7h0FMrG
CJdhToBsWwR2QvmrWeKn1bKrYxt3Fn5dxRDdUhm8aIQQTfzVrkGq3tJftCj/SPVu09asw5isg9C+
SxK0ZHToPZgv1tZ4trGEgMeF3RmxpKHDGR5P20qhQoQIvnFsP82QVkiwtzTmFCyEEQD3QGsNrfHm
INArhu5ZnxwGsbjMnUs6LeAzr7pHJr8bmxwvc8cgcfw4ao/JJC72knqFIAWPG5+gfMu6kdDhZ5vj
ztJcX/X7gGz3UP528rke7sxuccY15IKwKUPEifQzimC4uB5QUctoExT7wXhc/LMNjsW4Iwf84RXF
esxqGnbE8gfhecjxCl1Op6jiMqaRSHV2FESv/Fdt/8eC5C0j8KSYb/QPXWr4fugvscCpbktqAdvj
mcUOzFw/QVdsKgNXcZFs4yy6DBACxvi16CusB9TSklU9ChkIv7HFI+qBaX9R8sntOAyxE2KmqfBN
eei8rFZZSUw4rFXaYw4u0TYjyRVyEsAQOF4oJNji5TsWI1HnLU2/Gudq8QniigrbW8BLWEHIoCyZ
vtXAkotl/Yd4ITB7m6vvHBe6XcE20wjhJrsJcFeFSbnX553GWyK3SXaLJO8mtiMhFUtfokcj+0JI
MdODCKmoi/Sk0ZpNQJSVnHDcHQ1yquInYtcCvxxz4T0kPJ/IS7PJuNjNTsOgrWlAfUu/20Gw6tWt
dfYq+Mn7D9IrMy29bl05aPL5NWYQBLw/+9BdVAuWlLV3p36tQIlFN3u4Eb3omxurh1qN5G79QsbK
s7iy8T1w0/V0o9kvS1CYYkdy7+Y4ctCgkKKn8p6p15iADroqTktK/68ZHvG079wz+lKZxz6Eq4V8
pM8XYVjQ11/g4IWrPsVz3Qd0EojcHDqCm4yUQIkdr24epGWvRW7w5Ujdh3cnfdbCmxFco8Xm8ccm
BJ+92BxavRNu3O7FdDcmn89EB0pUep3RNyQWa4EA3lOHmMKvMIl6zj0jIWphYGXGtBm1RzIv+4Sy
SJ/iXc1Xm1q8FB8cl/sseQ9rJoRAEMr+jXLOiQkpENbtrk65NhmENN0tGT+t6TuYDr2JhXs/RS+e
wlncbjPMxdl0W9JWSjvEwSUlyD9cEs7AcZ/NxNVXLC0AIjV7d0vdkuhkDl8AMszpZnpvBS9keZYc
vpl2SwFnigeJ9uaBMo8OAltGyFATjFW6GWakhJH2pvyMOu/sYPeL8buZyBtS2wl82eT6GQ6dWir8
KN46zlNV4EzlKpsZvDeLwUpb5bgobRrs6VDZO/aorVJm5xPFb3EVE9AjMDYObsDX1tMxIxKnm6Ha
lTc3/CHmVGNwprPTsaRxbAm6ZsKsPEVHbTnCcUO2z3p/C8i1kimCk4bmDrznwMwGQM6wUckbKz3w
zLjztzVcKus0Y+4yStQWk3VH2yAWW9Eh+KDpsNBo8caDdJowrboAa8W+o72Wg3WYpr1tvNr6eSqf
0/RqkQWMM9qB7ZT9YLj3otdseCzraygloJCjOVHqUuKDW5xvnfwcQWu7FCnGIauOuVlstfFYYHjz
3t1pQZyCROsZdPhT97frf3F8bU0kYomjLiMtykeFP3IxO6Qrw4ifzcbemFXz0teW7yj3PMagXgbz
uFhGeB6KbH6vHfshB3PB5PmtNm0WqxifC9rf0pLTJBdyS/s4RgCLAl6fW8YH5mCUMMizwybDzM/A
l9jXWtM03vpzZYabKeIYf58UyZeOEvBpRhoMMcfV7VOK+jZD+st47YrkNOdLnfJkegPx0ccxuWtU
zssCHp0GX2Uxr+jKnF8sFL9ewXbV/ZAlaFF41pgK5fN7W/7pdYJE8XNBhjGpP1T/1WiHiHmYXTH8
sxfUzMPcv2uSCIQOUqK8GNRiQFPxNI++cJtNU5z74m+OwcebnU2t3ry0orV/6+fVZJTXIud5tMld
y0eCPy6TaJHAcjjnXM5qZg8JCzP4vCbnNcsPoyIAnR3i8d6a706nPcXsJclwN3TWZz5zu/O6JUbI
yisErwR21NFEwLJ+nOHDZF8T6hjcqgRr9jlvv8KQXy55rahvLoYD/ky7EDoNh71ZO0wcocM+RqGO
ews1WD4oDKyJZ3HRvYcG10lk0AbQXrH/whUoEHb7XFmlbzHkNdiU1WKNiKaTuWjKKRf697LYI8fQ
pUrWM7H3K/iQ8rOOd1HybIJxLtCchX2rcPrmfBLIZZswwc2C0qGdCGTTaNKf4VhyvRdzStaFeeyY
L2ZLB05ZYwFrt6qMfEX3znRy04SEMfhdFoW3nqwnE7NLRnQIWP3RSLAnEkpw0586Kw+qCs4w04+J
cdW0X2FeGwaKDt2JXmxRNtwg5O945JSOOc7TYUEto2+IqcdTyGk/7cT8VnnboAz92n0cWzwx7VaO
h9TEzRRv9TrBwf8Seu9DU22ykjOcn5RViGtj7Hex423VgsDL8cca7Udsums94jQchrUjRvRRihb4
Cg0naY0ROnWyjRM9lLI79VTvAKp2c0ztYrFwtCyYpEHjoMYaC7XSy2dwVqew3ZmST73GOu6R/SaB
hVrlpRM0LvMA/uk0wufTVOszW+GsXWzcuCXIiaKiJY+sf1pP0ZeuA7LwEIDkWhFt8rSnkHilbVSX
Ef2o7J5KkHyIi6Zmrwvb8aFd5ixFivGvlZHnJyS4NCa5Fc7jYT4xJdh0st4tZU/GbHTmyLZw/usM
SZwlOsOmGvuXog9aVEVGM30O2HSXsigojo9TxRluqLPq0q2pa0dpOr7FjjhrgUtV+oYw9Z6wK/O8
GfQ2jrAEh3xnbJtau4CD8itsBaoLNgE7TGt8mqwj0vUIDy9Gpk6cRfueoxSI+CXSD1qKoyHlmEFM
aew/A9E7q6lYD3opXH5hJjloCFZMu/U59gtimwNfaXDjHVPdU1dxn0/G36oaHiBq4yOkVI7Gp2yS
UGKIpIHzP4Wp5rtmuW7gGYbDQ8qjZYXagcroGMEv4bjaB7o8WsEZoO5+Cg+EaZkI6IAa27WlTU/G
ILZt7q1rPrgqo0sTYVL4gePunIB6zvtjJOPPHKNj4chJC6Z7kemCcZrxB0V5oN2ArDJQMR0Da28Q
UMqF7BoccoYOoelpJ62LCKuXk3b0krD+SOn8TnUhg2vvmvmtS4qYjQlW8Arrrf8jisqFdSpcxQCA
t7gUsb62QB0+ZHOUUnFZfDAeyyE5CwsmKemEGjApG9xnXm7rdPqrc3Le857YfyvmCySjv9Kd4axK
69AnPOlaz3rEWC3z+jiOkpWuaawkijTPuRIbwxdnRxYDX438FoU1RUVWTzZWW9w67YzjPI7qAXNy
H9xlLrJd2y1YrTyOOSWGuri4uhkxZlPBumM5Jkb+IDpObQVXH9DvzhHcoh4Jhq2ZRQD44gX9bORN
vS0NI3wQSK+rIKq0YEmgexvlhtbOIoP4wb7JHAPKaKPBjHF1izS5Lar0WuoVOHA4I0RUq/IRYPlJ
Z1WRp/AShQ6BjOTXjTnWto1snXWZGf0fmbWAWjUznK6yLHsbY0Da7M2IuRb2ahLWZTiFgG9oGOCC
zrgNbDOwMeqb4R4fQgZOqm2m2+hN445oY3armq47FcRmH7RMX2ZsJVd+3FTiSu1EcAJwiK+1+Ywd
plDHukqji+5MQBjIDedbQ/G7ymMZbuAdlc9VbvIZ2TUe4Tywn/iJYfkl8KKIhXnLgLW3hsdgHJfL
sMBFSYqDjUtTXzC2jLvZ+UZRdfuVKy2HBBAgaQuVIMEtgSaLI7Jux+gYawJAbBEW4T22EV95LJgy
/h8MrTTpNitZvpFaURsr64LdKAvmrZEnrqHF+oR5srKb0lrJKKMpPY7+3r6YStOgQYJmZs1WzFXY
BS1c1dZrWvA1Et4/RlnlvpUIi96qkVl84GMI7yIoJdsq3ZR8hSup4T3RuO12Ep7W+6GXoYkCSnbO
ljLILvV5sqtZr/OYoPj+l904xr+ta7FYx+Dp6BCuIfjfP9YxWDpZvmRmP4c1Bu+5y4PZxM3fqesO
ISubvbTeuiaeFSKVTZtts0bB7CH6hJsEaO3FpXYQDXU0e4/bsXyGnfk6Ynf7z4s9/n2dhiUwdy3r
LRzDMo1/fI9ZHsxu0cPMD1rUiGDwCJhxSrG5GgMlDJv/sk3j31aW2IL0p+mZglXiuqn/Yw1VMGfh
LDmBNjip1FPKOXzIxTK8xtix/c8/mc4W+3/dFLL8Waau68J1TFO3/7GyJBeTmxG8ZLtt1C0JHvLV
22ImDpADu+ZFhJzFLsNkmxnLVuG8J9Fma+yfUVHmW+6iORedXDt6Ef6XX4K17Cj5lx0m//uduR4P
BsI+e7z/daWIOUs5uKlHX1jTpVNHtg23LpucHArHrs4PUdrLc1hKTCEzKdq5YVNfaaXykT1aLbnh
1v4sNDt76/UoOzlVpH+V7tjT0sSgtE1c4UI2mR+Xc/ZR6A0kooUugp/PtY2eGYAxsCRKLOQkdgmZ
FXABaDijvsgFap9PdXNsJz5/u8Ngh0hm3FOBBNth6MishKCtgwVSOowhByarj8Lw4CRpdhDvwVZS
RqTRuHcRp7aFkdY/bDNk6M3gAfPGf/6E/+3Z5dYSjnQpcRyDP+Ufz66OB0O0Luu3sgIiJqN2ED/t
LUlDEq94gf7LjjLd+PdP7V/+uOWf/79FMOby0yQRmjRYfAnTKh+g3XGuEyNjvl09cdQTYR9uCcwI
05RcQ5aF1ztn9PKff25sfP/6rUAKEpbh2st0iRfJNf7xABVQJruqE8Gm0zARznS+KOvdgvzVusNU
RHuw9Lh0n0b9gbjcbmoZDlPPwZphFRdpre9YpcCYSdnlVKrtJUFqNpmu6dofMNQ4kw6yfhCInAlp
tVJ5flfM65JZPiGxIUWFusYBq87YNazzc5oYSz3c9uwe+rK7+tWc2FdJewj+novn13Zf9OlcW5ch
/gEP48sGa0UwMLZBTtJgMJ1mexxX5dCyHQO0j+JajhssuhAU8lMF5VmprZxgP7+Z1GI1sQmNbGpk
PppkLYg9uBQWBWGMumfXcnILjJ6LsQOOwN+mUV+35JHYnQGhiu+TrVk5DXUufentlgQzEo7ONDSc
ziz1YXlJqWknF3tG1iRnC/5mMXPP9uzHi34SnDZcUtWydfeYyG0IWj55EtplVG8RfPDZpjZdSnqE
gpSp61Q+pOBwuvpUU98pdD7X9HauxyRI/x619wU2wY4LVH/tTuGysdpvF4MBQryfEqzuaHOXqGtk
9DuVYljG8tgT8UTnY9Po37kxbsAQHyePtq0mkDnsg85Zs+SAjLU6ZWivlLAb+EX/O9jImxdX/6za
v2XvbHuH58V4zlGlQR6Qd31pqH/mwmZp9LvJw6OzYWQidmFjiZfGkyMjP2ueSZSuVXMtvBfpbdPq
Mdb/Km/GyXKRmHfVsWOk1mJ1MZje98FwaaZr4/5qcMlMgRV7H2H9FZXvep9T/psZEzKstQlpVzSp
Q/BxsBQqP4PlHnCnQwrxKqSMPCTj82Wa1q4nMUYcf9MvyyDoXQFu+hW6OMKHh35kKCjmJgMiK3ma
GvxgFP2Y0ONdT+FXPOGvYTvfpw0RB7vVhjXDlyUNU3/WS9shd2Pvaw48FtAtMM/opsk646G8Tu43
JvWBxW7gBQNtLyydNaokdOty28AYZ5HjhgoAcRfndLer0xd3xkCMS92NKiZm1GVeyKoqtrJ2MzSd
6Tcf8UeW+UNnvU/1szab62G0fV3EF8fqj437YYcESfJ9Hy6OQjbrMnjGuleUbx3re/+HsPNYbhzL
tugXIQIXHlPRgp4UKVGaIEQZeO/x9W8h36QquyJzUN0RndUpQ+DeY/Zeu2bPYuRi5g1krJFYS6Ra
i+KD5a+S17PKjPdNoKzY3C0ZzU990l+OXU38dn/9On5U4lRsgDOaZf9+/IS94msaMipkTRnus2xW
CoTs52Kg9hUA11LmDx0vd3+PG5sJxQmN11OPCwEyxcwopWUIXQJBZeLXs7RimllH4VnOxFnL1WqB
Am9rlWA6G+uXVsmdqTWZ38pXgz8hSDIGKwdD4XoOr0rwCOmkXUC/vbkhtXje9We9qZ7CSkblQ389
QTFeiiEltzWHrEIisQx6y9RobklNYZLMoF6t+f8HvKxeKZ8VrVqHA/9ynOermgZKn1LWVdKB1Ftb
dMsIe6inLAzGD3B8WHoidAF/8Oj870qAzlNfNRIiyqsnvXkMpGNOKWvVeM8Z6t3UPNoVWUn7gG1n
hpeZZbbLupCUAABBkFQY5krTkz8pDuze6asfCIfrysffVow7Uy+uicW3PZSfZRLuk5RZL1BbrSvR
pLLXUs3qjUkakJgPTUeEmOnbvvJ3kcrhn5F3kPk8PeZzBIEpHuKLHCVPLZG8VQ/xxBOLoFdQb+It
q+mgo+wtmqS1drNxs5rWvIEoiPkWJLWSWauR1IBJJ6XU1q1sxFvaxk7NcMlUK1LCaN1aegrjkhsV
HN1wriSvZm6RhcLoN3sfBnAo1quhfLmWy7Ps2IBEw5QOoltJ2YdevcRFtW16HExUaga69QEMsxGx
+2ONM1TBqZRJO24LBjSErwQKIJdLUvdOp6F4rpct6TjgcUso0ipYBsj+KfdLNmzJNJwJ70480ROs
0lUsQKeJCTRMnBLTlTi66jQ2fs4ODs2G1ZZbEhcZwnWwtJoV67NeHtD2rpmmWfwLnTZxvsJ5YB5l
aFS1+YtpZEGyr2sDsKmTGd8d8cAjB379ag4PwYcrl7cQaPPQbQguX9gCK9jKZ/NiQeJPk8+8BXdO
yz9ilgcHviiGL5siI8Mtao4fJqxoidCvmMnboB/5viV9m2CaZoKIXZC8oSHa2cMnaONoWOUy7xg2
aVfDXMjOxsbh9KzC01f9M7bTWRyytsey0iVs9PFTZdiOTHwDQA+ny77yfwYSZtSOT/xqyskuYuE/
60g8IUu72EBTfRIVTHVxVbXvQDqM1mWEIGBPOm04K2wPGf9L1TaF0eE5NRO6qJzrwVtDggAG20oB
rn2khpD7S8DSQAOOmf/k2s+gi2OAL7R2jWMNRMCTFj1KoiF2RokZNhVHLn92IYd2ET2YE88FCAq7
Te8BcOGRaqgEvEMlq057iWKe2RVuxPo6xiFBAAF57qe2UO+DtItcMgSuuVhJLkzLeuebb/2AWqOc
GcYH1JFZMmGhu0/SpdDgF8O2wItpn/HUFNm5NGJo3kuTv33ED4BcZOAYAd731JT6zAgL9DgonQnB
MFysu3ezXzXxuBw0nK7jZcw8ghlinB9vg1bOa2wISPnpvdCE1e5MynBHoaCvhmklVDGZ0gvCCvpl
Wj1L34OJIl+diwT1b/AY0RH3LLuEteWtmx6WOrizQfDJ+eVeL85Dfgip8ZAGazVT4R5z/yvGmLUb
jmfJHnehiR16XtYpCRM2DzWT98EuVwnIE/8vpetv/d//3xyWmNoem+Q49bf0xqGUkJoVky/eSMUW
VhUIKYnoca2MZOfPVbJp/ecXY2wrLFvYmqL9VrBLgxVm0ejDigp1hziUY9eqO6OfR9JLTnNN4RKq
Z6VxQmosScOe1zPdU3OYSdwUbKxitO1cwBjdCrE2M8upqEyA70t1we/9VVJeZMUhv6pWhpldOlAH
1wqWwLRkbvuQBRmpw8OG54c6R6TJCqQCbnR05hNKyH0qPRvzH7MfDnhpoyYOQV+2uuvRcsBH09ND
hkGPrWbFf7et0zKQT6lD6lReevxNUCoRVT+k+qBVMUtt8o9LlWlM96RXR0mYSzV4uKhFJzlRpKSz
aQViTvqERt7Eg1NTgij4BlJDPOnycnIV5dP4iWnl5H8oJgKIDqDf15b8XGg7+xPnXhs/SgIY5T6d
t6U9z5rTkHHHxZNL4GwNO7WFmjky8OVfiie/HqKI0DCpXLaC8fhEtO79jYkWoQOk01VsWSdJu4sX
5slHyGnh8E3AELiOGFbIa1X9wpRupo3PJt25n64T7y3v7UUBmcI8VvhXg+7HwIyQUciq7ruV5Fsp
JHnZ126hZl4ydDidoa4b1dr06R4Nma+OB+xsNLIPCBqgGlW2J/ZWDkNihQg94rloGC3Ge6VbZv1Z
6s113rxYyFI9vcd4tMbPmTTWwhTs400HZWgJlNzKdWAcRNL7lIEjRpi5Z2wlnREUu24KfGucDzbV
7VQuT1YveO34PLLm9itn0NB4uwdQLmw70aznSnD2i/eIwi02D5m0FdG68d81dpFmRsKQ9Q4Qe6bJ
wql08+Knl3wYECGk9KWuk1fHPC9vfCJTQnpMr3Pu7HpLuV7yG7cAMNfGyUXxAHMpNXf2d4yGLovQ
U/gLGH0Yw6AEyfywTPy4tpr+MgHa8lfBQnTU8O+APrciPFMc26QvU2vbl1BBbzgcbYIdql4ipOhW
A26jJVfXIZKLvNjkBqq5juQwj5KiyXpoPlKkP+kC92XPZ2z420YWs7ryHAMKt9GhJlIBB/jxDzMo
8F6X2MD/Q5VXojEiRUOTkMzEb4rpaPQndFs05ALQAy7aeCCzo+d9CY8MLHjenhL1maJN9n6saKlT
cqot2NnqYo9vI2IGwUQOY6Qlz2XZSTH4q/qXqn1BGHQMDCW65uAgemJT9BSgFRJeRi3g3u2qmmtE
kIfwCeAJeo2+z2pW3IBxSScfjW0VI95HVtyVTmCuA8iPcsWymCQupoKAQVc2KzHZ5Ux5bWsf5Q1v
DN16+gWub4ZDrxwWnruS0TH5IWy5jKb71IOx0ikAU2LRNHsivSKMyK998ZzE7axX3poEqlzDTSTc
Y4nlI8Vgp/O06shGEBB7iOb06GOUTxo0B1fFhtJwDyK8WlbdB6VNWx0FUHh2GQnALrxfU/hOWl1N
dP40hhleXoEeSIIsADgNXLTpHrvqMgEuBS28ilXc01hltcuuwbgQGPNIl1dK/iitCCSMYB+L4pMQ
OFAVNz95i6KTYkNxiEzqqHrtAy7QS7AG+JbQjYJxkhNc4OqO4qtrLbhsb2b6yV4eGheWxwhdgwc2
tMAkWTLkZjJddnDJt54STehP1AUfWg7Wv98ycEWLE8xaGamUf1MpU8jH8RMsASuvPgysLTMT9aT8
MYiHoJiym30UkLqwEf15TDGYKDy4YhNL8bpMijdDYyUwao7f93e3+BWkcQv68hCL66TdRHq4wLmK
3IC548DeSEO/wVpU8bAeKSW6iJ9K4ZfUFmBslnl00CPxJAseXL3j9bPmEXQhfhxPPqgG67by6qMZ
RwNtxqu02ypgioMRs/3Sl94GDwN2FlFxx8SbfA3hFlV7wDuno/6Y9d62gG9MKhdjZj9dgRZF8m7A
XHESiaiMgzTecrQZgXYB++LCDaiKkZZFdfwG4QJgc8jSZeGU7PkHw9/HCmv5ADZtTg6b9xb28Zqi
q2qewMcxNmIFAjh0qSvepsiVBRTjEWWSod1ymiU/dSyiYSp6prTbj7j9vXhtdrAXBDiMAx5mJpA4
TUDMFC1MkQaynhUgQftMMFwHQCU0l52ES28WfpGdBD2Y8tbksEI7SqssOjq1HjhleHRpuiUWWYr3
2bb1Jijv4WRINn2Ksas2CQ3iT8tX1hqilRhWWSioekeYZeh/IupkZo68sxevWkOanmXGp5vkM105
mzo8lK5c9hVVn2av0kGZpGVcQzPPximWcashdRSsxRQwurK5LGAYknDSXCpkljLNZV5/F8XNx0RS
+N+KZ6+tsWQz+iYS8iOukvwDprkzTnV0R7LUNQ0cEYYR1KfoXggXzDpcZsSSUrLOWpdYU0fAVfG6
DVec63/1yaKtns3qSjA2coN9wOelyeq5sXPClz9hHUOOV+Y8H2m4CWBGlswM4ui1ZRPhg9UPeAIM
DDkDYSBp8dq2N5Xf96ja+PZwH8I79X40axu4PxjfkvjDR587IuVuBBddePPorGr079wiJsOAyISN
03Q0WWdiwRBaXrJMvfYxMK8EitNUZMIqYJTN5fsh4KRQdy5i9yRaHLmAfOL8UPGJKBaDSw8q1lRr
7PyMOUuApiSAWsQmuVUDB/jcGkvAkyTHTjmZ1gnpoHnqkdZ3iO9tc1H3YCIT/Mj0QqGmbGRw5GRU
VNQ/dMVaLzZ+OMxG42pjfZ3MberAmBAp0EJPyOSRXhO5wY5bTk06D0S3yPKNwfwu0nz26f0TGdkM
2TH6ockcLk0jL6xo1+ifdgini74fc5+IHoiOq4oo32w7DleDMr6qD3IcLpus3rLQcwbfQlWBa1ME
ThFJD7cNOKu7jy5rvxRSFiw0CdpXiWphBHpQ8Eh7p1LsAy6EfnDYs9OApE+WX0LSM61HF+ULJgaL
8evPtfWvPc0/Nhi/6nhN1tkZWYLVkVD/PQv3ek/ESYjXH8+yicRVa5flgG3BxYT0KONAWtgWYsiy
IbtTQdu2E9aZ0XPyleShgEUZAoWQAEOCwWez55vu4i/f4H9NyDnHbOLqZaLQfx9RGUGQeMxN+QaT
IV0gNNVmXh1F/HJ7bVGLCENwL9viKEKZBq2wKnUhMOXBzvWRqBQheOM/f0f/NTPTDNnk6LQNwRLs
37+xwGtbswpgROFLkw+CqvEky4Xx0rY9ApPO1gCpRUM7/OUXoU6rgN8+KV1lE47mwlQUYf7WccVS
ICotIX6mL63yWfGh+rZuL+0ygxDB2tXto1vYdQmRMu8WgRRJs9EODUDrrnKOyLUF2oYzwyxqk3qG
w1bP+mEphUwWbdnCa1WVw6rV1AIVKeW9H4VIWCWrO6a+gmTL0qpt1bWc8X4EPK02JbIEQnKX8ml/
Ox0RSjfipk614j1HIUUocfFdFQZEvH5ayA3DsFDyJP7L1vP3Xc70/OqYAEmk1vi9MMP896eRNbRz
TMXsufDdEXQAnCffNx+GpFfPoUZ9m/cpPVNVa6uwh44UCQDTKJ9YeUltefvzo2H/12ekCd1mWawo
pi1Pjew/Nks4Oyw99Cp7PgJrHV31yaAqKahGdZcoaBDcRuHoRveQYvKBLd0pXQ7Rvt6M3njkVbyL
JlhGQQOZulkWZDIgl1wTBc9c54zi8GrJ6VJzR27k5k3vn0WKeTtEEasvK2XKJmLaQ59GhOeMfnne
5AXRlt68QB8TKMOSxTF2P5xLJI8IMYJYlRip4P4h9ZKDHuZUlT1D31+a9XMN8CjCl1Io+UKn9cni
s2nPrS47tvG1ZgGPMJw3EoePuBTNCd3nRnbX1YQWZeLq28cei0DL1pPqMyTMIsQOFJ+adCsyeUGi
W9udAqwmfZYvesmaG3njqO5WZpMbAGc0zHDfZI5vbDHtcFU0GaWbMutlynYM50Jh5MwFfrExMbdq
u8vYtv/5k/xtI/nrsfrnBzn9+T8+SAs4BXtQFFXY8TWsBqayAgNpYKSLUrKRwMp1fxmo/MexomsA
Lad1oKFzIv/7K2p9oQ1twFdULLnbp6AgbnoXd1vVCsAPVTmjNS/SLn/+Mafn8fczhVPftAxDx8r5
++E6RFI2WF1szwfRENWamc0lDKk85LBu/jLFsf78pdTfZjiKZQD8qyJ7boNQExJxumKU96Maf9RM
beeejgkzDMePP/+A/3k+aJYlc32Yqop84N+/Vpl4aoudLvGLqYLrRwbjA7g9XPR5Gi8kjTAdrSvC
bWv21AwkZM/7qod5otqwD+K2/ttxZf/vx6wgljCEadtssPiP374fPIm2VU80055bVrTUmhLbR+g3
wNk/TXR0YZMAasUGk9X1dzWUpBx4uzY2FgYNm9tqC81jwdXQg5olY59WOxCjMEml0CU2IZixtmM/
mXqgWGsi2zws0Ak8NFhCI7CI5FPgHRv1BgbIp2HA7nB1gLTelJjVfhqjmBHUCFkmWxl+NbeTctnJ
GbgIDIgsrgRmWkm9ArfnRDmUrGE7jv+qocHB/w6q06GktjuFTTKmQKMgE+saYeIlPnHVCoo7Gh8U
Z2F5x1gFpR+RDIBVOcHQ72MOZ9lYgcZMbVLelH1bTqD/V3mq8xR37ZOe3Cd3k5tM6yuStrALT6A+
HUgn2Qg5O+LwU8t11ptUaCQOSpB2DGhqan8KbJ/F5rAUU99goyvUiWfCgoaRFfRNCAGPgWDVuitL
k5aBJS0a91udIlNhSSUdX9/CYNKDTiJjTXa5bkNp3rMkyMt3ze85MP154PaONG51lrYKYWRtfVSA
kCxkSDqaa2JFQstfMjYm0w9wJhJwPbNmdui7yzIq1qFLu6KqCw+8RR8kXzLOOMXcySxc5bF8yUIZ
2xUyAQsv78Qnw3kKGCZYiA7E11Az3K6Tc1r0R0UMfETRxMdM0BcTkHId2SwHH2lrr8mewY6R7CrZ
X2ZxQd5cx49pnhLZeq7j+iNGX1ykwbxswwWiZ7/BJcRnrOBprJPmINeHuqsd2+Bkkuatz3uS3pEK
zpUGK2tCUhO/KtVSluEg5jEGELys2L5hVBJHW64lHsFI42PKoX1NOmBwcn9526e3+d/n2fR2UZZx
BZs6usp/v10+eHU5dvlwrFBCQqAMNUJLs1j4kYozbMCImQeVdjelIviJez+8hmGJ20ip8mqNun3y
eNSi3P/5u/pNvsRdwjdlq4ZhmrqGYur3k33QvSjXMmnuBVaHVaOWIM/m3fufv4qY6s7/+dn/8WWm
A/gfVxamupHCMOeDMVD+Q6RNkZSUUtJEq14T/qWUjexsDqq7M2TJgljFpkZOYu9hm4HyF2HU/94r
iopSTldtU1Zkw/zt1B06Xc+als9BwBmhp8RwRbJWxVitLuXXP//giv67DGv6DXNx2oqiK3xF3Zz0
e//40bG/DQmqK3cuT6r1YFyO/i0u4UjyNjM2lCLWX42jkQeIA7l4atBgKfobbc7G4NBMBsgVrlOD
iyH9QgmhDSIw9RJniir10n6dWyRbwlkzIpB/0HgyqJmujw1tZNUPAl9+sgJc7dmuDk4xIBSBUSyH
ne8xhxLZwtcAaAbK1phQlyzTQeQM2nOG96Dy2WhCzi7YDvDGMyD5FtK+q+wVQXRMdmxQL5CbmJxE
yEhljYmsC18Ck506KfMR5bB61pS775PFCWzCNn4ixo91jM2nlW+Fy7aJbbUdc7+6l4xlfaeqs1pe
FUW5qZhyFrI/NzK0BdlE1YMNvHPjm4FqBWrDzBRblw3ggAFd4oLxUiY64GNDIK8hpiJmTR4aGgUQ
j9bTDt4nV72i76DI7goSalVcLfFkec6htN5o4GRGvTEDa38QaGpTWmXYJAExhnNU7ELeCJybQhbL
lsUvrCIYxtUsVim2UnmRVpajYgUKsQXk/kbWd0H2bTGnToDPeczdS/Dh/S73PkR8E5BGa+Oji2qc
K6/QxotuHxsFH63K7Jm9inozyGAojG7Xi0tf/+TqzQo7BrMRmHWxyqn49GGWon/Rws8Jxx2x3bbx
V5gpRkbWEhVCE9XAwjRlaR6tBFwvqTEW+XENOiw1wD2Ix8XzJGJZ7inra11aqsDC3J6hs8lSUVum
Vr8GVwGi+2MA2aE/WkJPB1QWjXJIEy4QmbHcNBlehvxeC3HxvXtg72sZ2VKBwRMrJKNZ8KQ/Y3JS
+VitAWZj/1mk56j0p0A3yF3viqnCglBIkF2inWBcCZYdtdNX7H+n3ofW8YRF3J8rXXeYNxphxZ2A
GxqposyPbKHZrfuPwbq5PXmchB23OCwHjnAsgTrfATOYuTQcGfsDpKTASL8VfEnuRPN81PJrbGxQ
W+fGOWiPOvSRyJhhoCC6EvXmU+IWXAOPAMHI8ClQYKfPlXjruTZ8E7TIh2rcbHYrCfIO7qARqmVY
Q0fOF2zhpBB6ImsVsm/g4W3N/CgzqIIOBPlDAOtdNdkibF9M5u7Wc4xJFw+qxWxaC/ZJ9V7mN0yQ
pcFfh4NlciNVek5OEtU9c3UrwbZPikn2MxRrRT8QRybDIggGp+dNr8qH27EKgcT043uHzGeNgRIO
YGEIlMA7JeWLpCN7ClV437jOp9EZn5bGlDG+D6PM+U+ANUl8EctzS+/5n3lwl1X2gQ8vtNYqJSgE
e5PAIiV22XAyw7B3GVq0UN+b8fPAtR3jS+q61ybLyF894vCdG007y7p20arbKlkiBmX26tIXAiQk
YiU+KE2xGYuLhcOus/c5BUTRJ8sc17Rxx4OTch8UvGmpvmGCD3L4GoDAcTE0IvMYtBSK4ENT3n10
9koGqIDlwRSci5CqrAenU7ZKsEfZOmtjWjE4aezd4wTVXLku1EeG8sCVjJmSA2xNIfsoGMimJeVz
JS9k/aGpB3PyVIcL9vQxAI5aRx3LliUjiylnYC+9kjyqczfj4tKrdxnjpOm/VAxTcbsxt1gNzU/E
vs6fwlE4GN2EnJq3sBo5QaBku09R/ePy3DTkkufji4eAcHLzR/va26mkNsXYCdWUvK8VOTKydTD5
OzKM9tKHbDgqa4HyNTHxYx1tLUAUx3pnaJkXnwrrrrINoPj0JJLKpYZhafvk4utXJcFn6QRC2wTV
KcI+2KLVbyp7q2MnsMXSVMhu5nVFANKRCCq9teGPSmZpgfgOj3/eP/f9AZYJgD22B+bcaE9QJOAE
cuxCWoZOOhOEFFQZxg5IlohGN3mLsSvAy8aOSyvHZd3WTivjFScJrQ805ASk4pEi2VwUzHGhvA3j
B+LKBW6ob43FW+ufx647jDLUbQI3m8mxiV1Ym5jhMgl69qPCUUR1yBQa8SSLYlu6CUO5NQibfCpQ
kwWOa9554hV/mKHlmfXatQQFXrIY8iUMWy0PMe/MKH6ILd2XKoy4nv13wTuX63u5hturoJ/C1C38
aKuO2EoEnU6B6Tki6xPrTVDGV9En606vNoRRZ/ztVDVPfAxyy7gbQ6CnvFSMRUxUTUq9bya9zwdY
c5x6WkrdnsHQnsJAnjSDyCJvMzAjzEgOtPlzPki+NUh289E2+YfpB1t6aTUmD7Nlb0pEacVDjSeY
s17tftR+5+mfQU/y2Fm49ASOhdBD9wmnV1YqVDuNGx7ralYKbKaoW9Gue8lOps1AZ6QlTlcFMw31
UV+HC1v6TOu7qMFNAPGiT2opusP2R+5VkrbwEHELIZCJEawZDztjTXaSpsJgIDiKlZPFXTlIX5JY
NQqu+EtUkRYW4K4+k9c9jmsjf4nEUeeNVQ3UiFtpKouKay+/mmgqW++gD4j34vHoel8ul72qVyCh
kN651UkVKU0fbwdILJmJmmhIaOC0UKCcc9RHnex448XTuMfQLzevtVEtDIb9ONFZDKunQR1uHXRv
+X3wrhU5RblRn0yWILkybrzwXeS5w52O5g/Aoy3AShKI6QtOLqvEDZtr0VZxo32b0c+5afMdwieq
c3Wuk5lZ2OC12qsk3FOT0MOkCJIg/2PKBVzcoLTRIbWEID27VSmfBkB4MetvICGAKpOTVqG73ISc
G0WAmloCToIPFq2M+4EtEcbFD0nyJTtS461GVG0FLOcIp2eVRmyJvejwv0bstl+JWOWSX/m4Vjl2
Ne/Nzs/AiZadApcboojPLsaPOTTcj45cgUqDvVoFm9q7xRmkCo4VmkEnEVczLeHzZbMQ+k2ZsuAq
QeG30jrPcNVyh0UV9V/0GpgHnX1yDS4nN9eR4qBZdN17rz3UeF9mNMUdF5KYxBELnyo8mgSOQL5S
cdVbzNg0YWDT1zi7EH3Og/guho3mPybGIcjS7aDONb11ZHOtSvcOEbxPny0Y9kYZ5aAGKSZd1Jhb
cmpd3GobJMAt0nJtKLA2Em2EGAol8ujNQ9xagMFMyl5is9HftdSowbjQ461NnzwMkANYISUICo2e
FHdk2x7hDuhRhmIetpwp0kmzPjsW3wE+JAXFR79gxIsvCwpWjn6rxcH45gVvgfQjsWkNk9fBPqbF
Sa+/3fIWeKdmeqO4D0XFhgotAhmEEOg+W9up7IM6oubETWlm8xTtsgVDUe53YfDDXqYQTlbs3L7g
jXIGDnadyHgggQHlD3pniWsn9HGXO27oLlpMu1Gjf+Cde4qCbxW/OK56deUq6ZoQM2jR2ON7b60O
36i6t2OdnkMPELoIuxeRdcj1Wa2hcEIIh8qHS3DhlWtwkuycR1BjX2O+NqLOGbx6p3BXTiKXCvtn
NLmNlGhHLlGZoJFBtuF/NfEtia9sEN18Smw8BT16ff2F+ds2LeKXiDrDnrBMLZwA49UbnsPilpbP
fn2OovdByUjUHhexTNGru0t0siPuX/Zu8KEZDLAKFfJ7MowrllwU0soCK8qiVvi7so88gb8Yy4uc
A4c5MlEQAJUZyAdSliOTnIz2wR1tMbJ64AwdAE94HCV+Y70BUos9LvC7nYirbVw5cruG9qnaZ7cj
pGd0BHny5WAdDKoz2QdVEFfHyE/5US89yXIJQ3K5/4ytgxJ81D6PWXMlUA//wUcrf1R+viwaCAgw
QFTDv4x0ZXWBiEvYKH4vuvXekdkryXzUyJMvQucsWEbKKcyR9c0zdHoHToGefVy1FFDn7BX22VJn
mH2qUKKYoNPxiH5E+VW1ZhL5YOocEJapIFSGiUWSBIeHDk6eaZsxix9+8VKZX/iXAryb+ixStnZ3
IM+3cJ/Bgnhi2Yf1PDF2wUTO34U8lfm47pCNYkvVY1Qvd9nYKch13Y9Y3qbRDlscr5DfkjJYvTbG
pq7vo3khOgh/x5Qdhbpezd4CQLTym9XequIERis3H0P6HEdHHZgxBxtnofQC2o+bU2+esuSkaFdD
oJvf8GpgvkAr4EaraVA2Kni9d1ax1ixHxsqY9ItYe/N5R+Qrxu4OxmtOsNYlMB/l4FQIbTx7RYgw
UGZZ3dRTdhohVYyg0PpQp/s45WElx6/E/sT6PUZWV5rnASGZsnKZKCoEik9sDUCrPEP5oM+76kUt
50Xg5NAayWPv3Fe1WbnFATGK2p0ixLTjqWKYmGD/l2cdxHLjW1Hf4hjdAilwgKC/ebJVhsEqsgGO
sprJlZLO4bUQRU2b84wJa0o9rGjy9xLJqOk81Y6gX7MrXxIBYj48CXAIBSJfImJznm+d3TPJDQst
JfMQNuDegvTOAdvv8eniIUGjPdYHJHku1/nkMkDkN67J0us0oqVeG2XN1CxFStGh6fvxA8LfP5g7
PpXoDy37jfESWpa32t14CWUkmLNVjbQhXKkNl9JTFb0Y9b48mfmeF2nIdxX3ebmRFL7C3K8oU7ZR
taELVyXC7RwOaOk1BGedSV9ut9DHg1u+y8MbPR5tUaOSM701+mcUA65+aKO1ifo72lTIdMZzJSMh
eKBs51Lv37vxWahXNdhMFOF0m8fvI4A3TEnfDU8SsS7wgoCdEWgq2jdq08FyEAHk7bkKN5aYUN3c
h8RP0N0tXbwo/j2aDD7OQNWh6jT+APwXSLvGtRu9eu0ti6eF5VaBf9/GLyTHxD4X8bopZ4P+TEZH
XqO42o3NSznJzpZWhnLsl6KaTwqAWzcfgQjg0lcNVEh3myQTd6cRDKQtC9j+cx2bP9G8fjLXopFp
Jomp0G1fecE7FJmkr3vGzGiA1k/OgTOxMD2AN3zA/s4QdxOIAAucaBVaV694toIlSghZrPMBxM5C
QuuTbmTlTOAEphaonjAqVqaCKhIWwVNz06Yx+mIISHuK1gqhVCLC4kAcvXFOOhJmGSXFILKVmQWc
hVMlBi/RzyLKtTY/IAUF69YmW5cxd7xAkEdFN5QOsRO6dUCVOnATJuOxnDq76NUCdgd1o++f5XFF
85Qrs657SnCkML0PbH63NzcrFrq42Nmc0swADhfXZyVdBTomop0HPErapB0zAG9baV/MFkX7IaFV
qe1Hrb6E6cyuthStmf3WZ7+IBkqMOIT0Wz4uYjxoLdqdIEExCUCEw6V7McNb2VKQ0GMeEVQUGrFB
cNhpD9p+y1nOWnMqRWXpTJ9vGfu8uGXpXvWOUnxwscHZ0ReGRl7eRQhENp+ahadUPhTSiQLdD741
d2XHh9Bj2L7xpCv0ktoI56JjPuntQmsR4j6qu1c8G5ic5hz16GRI62rapdFMjPCRgB+1khaF/trS
0Q0LAhPQ6nga7z8L0lnAQiACQtRtmdAx60tKJ+H15aMN/W+5eGafUiUvxGpYw6Qjrci8Q5gdQZBd
8AZQWnTMow3+4eEo6o3VzL2Gzn7td6CT8yesKyCiiaSmg0S1tcqJRKHKw/CbrAv3Vfd4lBYa3TvW
enTn8s4TKxWOCN2yhkbxSSHi9LNUD5k8MJCfEZZXvnWgo5/q6oRVkJxVKC9dvO2tNZaUkiklOqd4
01WLvnxJ4y8bugBNQY+pfenbG+5xdh4zkLjGcNa0K4uMdLhTUQoLX+4dJR+Z2Ha3llUnsG89/EBl
p3cfcJiMTJA2i8QEMyn7oHyfRPuO3hJ1laFcDfs6ZKAxNljjW+ldaDs9uGnZMzdHEqxDfiDujnJv
tw91hHAFf6lZ59KxCo56cS5yNHPUlcse/xS1WjkrKYrMZuY3zwH0E8vYhMiUqlli7s1yk5t7y2b8
b27T5K5HS8ENBkCU8SSQQWttAWhs5CMURYoyLdroXOMjslKU1MTuUWb39kkzPuuQk/tkEUZjoUlE
N6chs1z0EyIyeZT2S4cvkkyKZOXSWGj3tn/Guqn05yGGv7a2IIugQRLATAi6S98tfV4xiqxXfPha
cZAimubuM2OyRe3dP+JkFw9vIv3Ig69geKcSxzeXTQ8vrsdNSeZi0nxjhcq1tSs7oiIniNNJXw7l
Riteu2EuK4+ElUyI5ax6wRqH0igznNDaojCd0HnuehSYJJheDku0vkhaSjZtLd2O8e56pOjN1fGu
i2cXopDgfVkHpDEidffFw8WsZszIS2A7pPcbbC+99E4qBCEGfEd2fq+MbWtcTKSO/iemzIknoEJ0
WZXiYCpLEuddY4N9YMR6Im10/rQ5jOpc6Ve0IuWj9KHHrbT/Y++8luRG0iz9KmN9vahxCIcYm26z
zZAZkVonb2Cp6NDSId9qn2FfbD+wu6eKyRpy+36uysrIZGREAI5fnPMdyQe8hpE6X4J2BXfd4aUA
lyWGWy1vcm8L4wtbGziObVC+9JgCgtMpZ7b9JQowAt1r76Ixn0r33GovBAN8+NaxuuNSJ7Tb4pQp
sJYVxU0ut2KEyLjkB8YVtut9WT/YS3Qj14KpvrQLe/9iYO6TlWud24wtdiNawiCH0Wc6pwHXv9uu
C1SMZbNrSlSr1W7m2stcBJ4rN0R5ejmIw8CLePMhQxwSDM/4NfPxPg22Tv+g5LHwXjtxb49Hr3wZ
dLpWwcBCDm3brh8vHVaGIr4v3a+cB5Ttds9YCUjPdNvRW3vi0nUpLZ5EXx/kOGxC+OAFNTOB8OO9
ZZxZwZLFsDIe1UBFcqrM+1a/5uo2ovInRq3Ob9McCO+DJkhg3EqEHwFJqTYBp8RpSxuQJBdme8Hp
D5+CMU5Y3bf05tOt4e4Rqylnr0mfKBlA6pN2uAGGFwxHh9DK+WkGtlM6286id8dZV7nAavZaUk0s
OxGuJfweJzaNSH9g7t1bz2UCvh/Of4LifxtCLy7WdbuqaYotvpFanjK4W6xdLQgKSBa+Rx4XtN9j
y4Y06RHNfmTJDY5FJAYsgDt9Hs7YjvaVe2qJXZKdhvo4jvdzegUQMAPeViUXqnpz5n0uZkRtr934
1WQzLupVZZ5V9R39x8wkU6Phxwa3TPdOIZ1k/pkdH3N3HWAjtXb5uHXxwtbnAXmSVUh3fUnADM/F
QV5ovP/wKKuzIbvGKKpZQsO4xXEkKH6t5sbHrJVshxLX33pMgYessKKlw9ZgAlGVlzo+RHBEWCay
UjUQM3Bd0ae0uxhfBhlCEbbx897dsDk5iQU03IPXXSibJ9AuVHsXFRj42/GKt+QBCmTC17RPiXyP
cx4h606szf7om8+tuh76l3lCVEmjn3Xbsr7O820JjW6sviYIyj1jp7AWDwyX4Zwlz/QNNMIzZq/o
2JZXfnel1KFEIS9onx3iodaMYO3ioWTCumh9PCBEMO4dh0QZDvP0sebiR2nrHhsfvwshZruk3zDi
mFvnREHKpQOlAsoPotrh+47IIhwmot+g6kGO+lJLyNGHvLkLuBZD/2T5tDR2DPTGDJ0r87zrHgc1
3oLBx1IJL+EOChPh9ZimHhbHO8M9+067Bx6ZC3jZYNWF4J7ajkv0kpF/FO8QN/FlKHFqt0fp7g35
MeOi43JXJyo7AJgrpqOLqBqDS3Fkl98UnKCvSK4Npr0kzlOmwtxHV0/BswkIyiBJYZDXNjHa5cBa
ZKXVVQVo2cT/uofBJn1ioPdOedT2acHKseSCJIQJwQGweAxDgAJYg6T+OeZZB9J9kd0jR0971Oru
17gsKU/pGvaGceY49aqwDpZ/3ph7ycxv2IrikgFNxYOy42Qq7CP6rKa1nxPUHgIxWoifo+Jhfg/0
Ni/3ypZba6ZhvozVdcREmii4MjqmkNwMDmmwBIws/eEUiwPiBpTQa4I3/Zbske2ItQ8rJ2jUnl6q
ugqpQft10h0yD6QbXgbntAaSOdonSt52BLV6FY6BzQI9ZQ4zJLcZq7CBqWjln4ucTv2j7/h7zz59
bKHvC7IzS4yItTjmIccGDxsgWYqFWKFqxgbdOoi+CvM+nC8c8ZSS8uz1eF78aK0Qn5VxtDFVBwj1
totvzc7jyUnDknx0NXxKVV5kXX8RMaJoCn/HJTGnpAvAC/ZqQhzPbSKo668eYMbpfrIvG3VTohUL
D0n9wGUt/BfVHeTSwsPPpStWr5pmV7mccF1F5Y1n2uCxFT6q9kpYN6N8sq3rTivWYTNkzGRttByW
8yUYV0L3iviLYgYXGse55m7XCuymfT7ET7o+TxAQ69vUxCbwVXs3mqA6n63L8DK6HwxOvj3oWMOD
CedJE24il1gyMn9Eeaea86x9r4MXjogJDb0ZKniGDkvYe+ZH9swLFtsKCIF9R8IC+czx9FElr4Z5
ljQQnSraHQ9YiOShz1joMqZTr/C/mR8UGlBw1p71NQn3BamMsJ1PgBKTkwGhapM6lyYaSaj++1F+
lH34krfBtWe7t+V0KtzoIi2dXaUPgwWoN+M5IlSLwYdqJg7y/j53Bp5pFV/jWx6a8CarHggzYpjX
yQ1xVTZWkJ+ZkSI3yxooGt1lLQtOhVVZWdbGSppKkI5Su2SCZ0PaX/lGj4d4MoPy0PS9e+zoM1Ax
sGNG4X4lau7rMLO5HB2iuAsWM5K5ur1CgMp0iwbfq+sPQnG6AxQwHmIacSeUeYesXZDhpFnceXHP
Gj+e1mNiOzy7Su+qr/V2dKcLp2JKWly21k5E9wYLuqJY0NsrP8g2ko7ei929yFhNyK9Z9hb5awej
UJ5gLAQDndGxxCzaxO0QdIyeNJ7djEEZfKm12xJuYiziIqysr6N3nDgrzSY42p0v6I9glkEPNTq5
IZKhY0imTIaN7KBZDMsJgS+hNRnv0vcfQwA6Mgnwgr3FRrvnKt3ks7ELeLNgFGi+UXSV29KWrzqm
fFIXHtJ839Z7HT6waCtW/wsOJR52D4GsKcmbhC0sN/313L4Exj74lXT8R8UhWkpbuKYD9cyx/U9S
u7zv59oTNaZFN+WfT0z/qlVZi2GgSM7iZiYKUpnlvqwM+xfAqB9Ffo6NABgpkhDote1PUpx6aJpI
TgVf0lAh7kt04m8TpEaPtSJvxSqj5qZq4Rn9XAizvJ/vBUC8KiNXJDCehfrgkwqmQ3QOq7CCaS4k
6x1wDkhB2oxQE8OOF+oLJcXPX9ESP2qbeE3XRpLjBqSMyk9CH85/BPboYtc+Cd+FOx8q0nFFBLDB
84+M7KAhyH0ah286i/ZuMj246jrI+mflUhRJw7ywRb12lL0Nxx6djXq3LQlcFNJ3wc0xdPq6l/5N
Ffc4mbm5HWding5G1m48eLH1a8sOKG3L85EMa9VlZJZ6uJqcTYtTIVDVpjAWWnS+KqR+iyOe66rb
RYRC+R4JXcXMWdWD/WC9ZtCumcCCjdy4W0TkzcB/m2Ek05jSQy0l0o0uWWT1T7rjYZ6H7muRUvtg
qZrdeA9A3gVaSbjtPMZvEb0cnwTu8oiGNNu3o/NgxwhHXOJEsyvYyztrXoji3lVR6ctcX3BaNiqE
RZOcYjzYt/1w2rFtLB2HKIcp3XrAFeYEFlpq8azsLnprvIVL/di2UD7nANvmRIAHPameu6PnJhvR
pu9+jaCp7yk6smDe1SK7yLEw1sTUp7LEZo5FWFJQQzhsm4/QytYZJ40FLq5nuR4GVwmMaIu0L09A
6mkfJKofS2QgEbdp/RDV3ms40yRm6dqli5pYkObhvjKNL46Z7Mmxu4tQSIUpG50BTfgQnDXNU9i9
eizIEIXvhDovDYQ5EBXBZsyIQ0KMYi7BtcSdbUFa3XZ0bFhqoq9Z7h6xgazMzNsN0ZvwKf+CPRF1
ZzFu6oqcMKN8nJP0Lc4aljX70qiPg/kWooMKW7G3ivjaoEKvvH7TBKea77prPyaSt4fF5Mh8uwFt
ZI77GZFka1ss5l1kwk85WHW76Fayulf6cUg96n2GFC74SkY8Qec9dx6ykAoMdsbyprCqJ/Q5x5qL
LEB7m+ZwKI2nn99zv7rjlj//g9YNX8es2pyzpcARiaZMuFQbBQu+n7+MuUglP58mlmmiC7dRpP9g
Zegx1tsV3p+1Z8quwUjjt+ukmWii7Tiu8USxpjfwd5AgYDiHyV0mejpS0RMpr4paRzPl+fmv9KO5
wrFZNEm5CAolvo/v33mXjBoLJlpanusq2WZdkj07EtN2n2FW7pVHhVBAyDgmidNcRstl//NfwPqz
zx4rEhhBjlcbkf73v0Ghcqvp8t5D3OHT2PcjA6HISZqzaQiHOxMYzJ7+PjhPi8XAYC3k3tTqtp1r
GiwYrWHl5N6IxCwYtm1q1ufl5CYv/qT4CqcwuXQm0XHt6XQCTjxJXHpT1bcnsnf8QwVKcfPzt/Nn
70ZanucK0Ao4wD4ZmWajnC0ksWD15NhuyrnHXKjYov/8Vf5El+rY0vYFwhXHEr776UPz/Cqxggl4
ogtXCVG0Z9+PNPr7IC7Bb+S2D3VdZ5taO/CBAqR4Y9J0V7XdyOuf/yZ/9nyELeFIH9oaXoBP7zfR
fdtxuXikRiX59VBnHYmyOd42V4RY+MvuV0/H5eH3+Rb64wt+ulVH3Il+kM7eOuWE4muXcpc55ANm
4CvORag503J6XVGzU/DQzKI3EfQOOTTUbtFtFmRhMicAoFRVPoClqmWu3xiEobRL4mEr9DqJTb0I
7sozQLPGQ+3M5i/exZ99aj7qWttZ1LyW88lg1YddDfqWYmVqBhYbAmO6hA+HvTvI9mViu794vT+p
2mzf97liTM92nM/2OiOdXalzKookk9M2M9m8xTpMN46dTDu7YO6WxaJcS7tJ9v/q9eEC8qRkpIpy
uR0+VW09OJPAdDwfEl3q7sKR9nHQ5msibHkaR/3bz19tuey/vziWV3NRq5u2kByk358lERDuuK54
NZTFAYmH80zcRy5WGZ/Jr87yH+90sIqOQ0UaWB5myOVC/cMzg2a19+Oq89dNFfoMMhP8plBL2Ist
SHo9m5qRBlGjtZzETVpAKe+1y1fswFjAHZNugwkDdeU56cO//CFYnD7LE8YVHBGfzgbQMjzHR36x
voXJ1NtBC32jqHbIJ+UvrDc/Xse+zSfAhQW1FAPOp+pYECijWqZsayciP7aSdszOqlqcIg1zztq1
f6XH/+EFcSNalkNQjsPjU/ifvAh9T3jSYAPia41sQLIa1fLcqhJxNUxR+mw3oeMzmKfjZQdrKPTA
9oj5foqtQ5ylPQ85wVQ5Cwb/mYxvxlCmzGpcg5g4f+HMcn645bxvD7Tl/vZIRpKfbvGiL4GxDbG9
kaVW1yID8KTisj2FGZFA12Zs1ycltdKIhCcMmM7bTgOzuMw6a9cVnZespsjoIU1WJKuntrMPRr98
muNOHktLJw+eFRWPMs7cj6IsM6g3joADNw3gQ1aaG/Gm4hm4Eo4Yj6M96BsjZ11ZdgWi3LLTaHGM
jn1s5kFY7VKnP1ZVNx/9sq7uo6jszrNO47CsZHOlQT5/UObP4dpyPcawflGzh7NzsfcNDdGaDqm6
brsqQEGRFe/h1OS/MHv80PoB80Sh6GJCAbfH5fb9rWYXgd07CWyhNgzzGzoc6yZU03Qj3QoNZuOn
58ZoGO8/v42+XbzfHSbfEKJ8d77wFqvJp1cNpKhjzYm60XkUXhA/ZLyVBRziTc7th+SKdF6LmhhZ
NELcpLTCN1tJ8+Lnv8WPF7zE8+Fgw+WzxYn76ZQxcqkRpHIZWW5onOP4tZiWGTc0pdHlVJfmv3pD
w7hd2mux1GK0hZ9erqpqjxnZbG4cXe7qMIsPgxuPG1py4qFNY/PzN2f/yRdrCdOHQiy5sW330/mR
LahsGliLNcbYf6l1s9AyTK95kj467H5oXaxi5RgOUD4NhtreqAfUZtPcd4yeC+u0SILmTQYFdxhU
EagWbo+srqireKXQrm1xUgc3jTvlBgrLSF9ONpympskh4/TscV2ei0gwQ7FNzTx+nRuyR6NkyNhv
4/wAsEMuKDmnG0v5/AseFhASXcvcBgI49/fjoIMHVGo6Xf38c7GWj/nTpWe5nKsOpbnAiPPpmGsJ
ZgbfotxNPOd4rnQNDoRbbrLfB/LGr80hQKtXT1g1mlyybEV7xkiwRRMatBObxVIOIUwlNRJ4jUEc
sV5Wvzr9sgoqk3IZaxtkPdKk6eygSjO/Niu7IgVSR45FcgpO7uPP39H3l7Hv4BZ1HClxxLqOY+PX
+v4ONkTdKb+hTFSSjbEx19t8KvUubUIGiUY8/uLh/P2z+ceX+1QkVlEzdmQFEMBu5N6NmQvkW3kY
P//8Tf3Zq8iA56lL/ev48lPtCyw/8GoD/bdR+mj94NWA89DeL26ST6Tuv78ZD0Mx1kYKjh98X2Pm
+32fAnKu/KzfG178yrcP7icHQjKUYb3PK+5OXv2C4S2djcRDWCsj3zWx5+GxgD+ccTH9S4Xdt99K
OgsgAIg7hIvPLmdTmWQn1D3qKsKC790ME8lJUqLKyjyiFZH0B94vngLfP1H/8YpSwmsQANId/9PH
PXpDGzaV5BV59MFoSb7QDQ4ED1N6xLYfbjKvk2sNKPwXF68pl6P+9/vR59v1Fk49vAxiE1x6u+8v
30R7g8mDwt2MfROzxSC4TNStf1HZstjgX9KrOgniTTmlxNpNGTk+gWis05bZEjge5iEvaTQSg1VV
UDrnCEGemfo2mwySAu7nqq0eJtcd30OpxVnn2cbWGwckNBVPpQugYOjoGjw40HKYrujA1Zd68uyj
qXuLbTLjKF8wEIqQE22JmhouQGN3z2zoAny2ZXvwFesrJ03MfW0gVMpTK2WZxBCIRE5z65sy2VqE
cFRIL+CXkkqHwKmnQUo8zQp41glaz9qhqMMJQ8MCFS2DHEqUQPBYNjPBM26hHnzDqh6YZSb3UILq
nSyGmX+maar2IjYRRBu1aZza+dgdZ7Npxn0Q+EvsimxGwVEe+gj0p9Aj+GSarty61nsMaEm0Tzi8
QXOJoNj1RTU+pcpu9yphE5VhMwB+Z4XOcSyaxN9lgpilOPY4CU0PEMUuHcHhJk4R2kQaCSM8daZZ
nWdhhESPSXUKnDiRT834ZkdWc4oAPibuwmpYqyLXbiy2D0Ph5SjrrMZahYlVPpC2Ds1HeBbJpbWJ
iii3Ft9zOQJuG7tcsmoMpxotc0nYbtkHghlYnm0GP0TygC+jZ20vRtKelA0jhjW6mgnpTOr0WCc2
dVsWT1sNkJtY03TYAxXtTmsr8m+aDMh1qUCTSX+Uh9afYMnqgMjeTC2CQB57TGAxPcIDyt+rrBNf
QishxcXwCN3JymSAFxjJnTcS/LuKbJNhZbrkU1Sz7i6J8STnYVDgN6eiQRxKOimL89Fw8UnW4b3K
MjYaA7WHZtFklhpgg+M/WsSreKtkjsx6Z7RB+JgnsXUbj6X3i6Pm07Tj2+3n0moBiAkCwCTBp+M8
7qa+QEOI8RuBdQ9iypv4sIxEVsj9B810LMSw4k7S+jo4ofNQuY7HKmkkZ6T0yNP8+bG/3OyfDgPX
dwPoBx5WHNP6VLTkKaactIHglyrIr32S99WJhMfiwMia5gMHeH3ZgCy5HIYOPUebhYgvf/4rfAM7
fP87+MKRriVNmnnfFp8a3SExZKxqI9gUoY/XITgYMYcusdzICnOokOJ6TsddOnWohj2CxYlNhxkc
emRAfaMGlJsgRouWAWdEoFYl8GUJJiGQAwkaZG/XPVYYyUnO5Wgh+YQdcl+SsJkT7T6vPJgJVKWn
397Tv7+N/6E+yqu///bt3/6T/38rq6mJVaQ//e/fzuO3pmzLr/o/lx/7r7/2/Q/97bL6KG518/Gh
z1+qz3/zux/k3//H669f9Mt3/4NZM9bTdffRTDcfbZfpby/Cb7r8zf/fP/y3j2//yt1Uffz1Ly/v
ecxzp9VN/Kb/8o8/On3/618CsXjU+Yr+/Y+v8Y+/cPGS87P/e+5epj/9mY+XVv/1L4bn/+ZYtgxM
Fyysy13A02/4+PsfBb95C/aCdZHNtSCX26MoGx3xY9ZvUnLjCAJmuFSAkVOYtfR3y5/Zv8Gn4m7y
F+4RYyE2av/8/b77tn7/9v6t6PKrMsZU/te/sAH87r5wmWXR5QKa/zu/1vy8oGsTo6ZJ6f11Yn3N
hwAtou8BiK3QcgFwKlahhvHXBqxbioiwnDRg2ssjF3KgF5zmJZw2r2MBperrrOruk1k8EuvKykSi
j4EGkBxJow22NYNkLtwJyKXWPGY8/ag0cRxW2kVYPtLilj30Y8SA5YTcHbza4bTs6hr3NjYc/5xZ
IdD8dkIHZqHz6jBtWF0QnHpBmq+JMVdbmRbTNTGI102HJVjWGK66BvH5ELVqUxlIpFvZ7mojO2tS
WezS2B13jaUanJQY4qLBxLlgMdDT5E7V3fjs1o29870GCVEwPs9zhTCiw7VXWhMxN5Jc6A7Z19En
gn2XgidZN4LOcqjr5UTL3ZNKzs9+x+O4zmFaKD8s0NW2nDlGy8RpkihXghCyyuCFT0MuPwRhk4yG
WwLnljhHAGwFYOOdYeN67QB13svYgFIR9/cEnAVvgxEysg26ih6sJXE3A6MROIpVc+d+pJlvH/om
fIwkjmG3XpQ9XXM9U23BAUbUxakhdpWAzdb3+fs4BDECCj8j1FwfWeIe+haTi1eRbcg+7z519XBZ
26BABjhvgDpMd92yNL42EkReTZZ9JAlwT5XUyE9HRaymxAjftk5EP2p455M/X+cF8ae1ckwIICkP
z0Y9qkiNTPzmj9zN1IOlnB44QjSuupmQV4BS2aHRubwHtwsaRbUY4M2pfooGvrMZdUdtYjHvHe8p
dqvprRwctUkFzpDW6empfPaERamwmgswn/gMS5T3BQTVjCuyBs+1pobxt2YLw6AawmZr1ggT7L6e
1lUyCWxEWKEZ8l0LepIL/INIq7ozLwCcKa0v2jf1CaVvuKrRVWTCqt7rpgTzUlTPY5qqR+w/ZEuE
DqSP1EVMGjkjkH1oSZ2bguhsfYD0abgPpqB8KxNYCZgu+tu6bN3LrA5wKfjW106a4TYOsUSFzCFX
0yiRoqSaKAs3dTZ9m6mdUaCOEnPyRLdIDmiaXkZNve+RuvdZnR6CElseq8AtwZXOflZVSR8Jwx4E
ihGwloUc391GZT89+rlno8hPz0jS4pNiOYiAaJxQkJCp0fdNy8gN45LjEdNhQDK3o+IJ7NqtPxX3
0BJvoxF/UF7iIHW6IN/5DeaeYhi4ouou2KV+e0NjMax67b/Q79uHyBavUPkP6WwAfIkhdjXpYp2g
7ELMZbGEbJBCNcpFHsjpnTfOdRdR+VmxN27C0FesV9NhleMxqeupuTOLIMJqio0g9uSZWSGM1z25
o41ikVzCfI/T/FF2ROzBE+B7UijpW1qQ+ylOECC7ePnNHD/3JKW3MSx1mmfg1on7qda5gbPal8sD
1DQQx/LappgvXOICifEQqIhsF/c9SWbgh0kRLwrb3qZj8W62gOAZwO68ZiazWdr6rJuQrI42bzLX
gJ3xorRNC/C/pKngFWB8OeLRKokm8D3I513o3jHhl5cdeGidUOpHgXjSCdnqjFHI0/aXmUA8OWs7
RUOQBe6TrRN0tPpDKdUf/Ch90gGxLp5NZljbzPe9UX8Ze/OjtuKvYkB4rlKv3MYwieA9IuROiNre
kKkZHPs5fM08omD7KFEX3aiuqKTPWrMO9ug/b+asPM0GYVyQdFk+kDGX7TospaiSzf0YF9Ua816F
1dnvqPjRPgxlYcPDcREIR2G/6rJyZuAT1ePW7ETLTMODrJhW/VYnVnUoJ/wmVlAgwMca3ofBrR4J
RQg99xlFD0rC8WwIK4I5u/kkdGZMHsuLjQuFZ/CCMxP3iBxjbLf2gKymeSIdeUd4Dx59VV+VjS1O
kqrZ2ym0k8SGK9RP/XnHkcZp3LyPXnQ5OC2q6NrEdQVq3Z5RZDZW9+KO3MJOdMyaR4GFxBXGZdhM
X4YJP0JAIrQzx/CebOzpom7ys5H96NG1e3CqyXTUvY1li1V6p8n/rYhewjRQbN3IwLjig4uVOSpJ
DxARVx9uK1nhtElz612HFPtNi+UmL8Vp3Ut5oHQGsUAYeRVinUz7Gd8+OYXcFvh5DhDT3gZneBD1
hFIzmBCczQ3iD90ESNSdQxuYsPZZA8B4Qh6ucWSfiMke19LM5Cqfo3qDGLk+18xeRs+cABq1IK3q
+tii99jqKrxpgvahnhBSxTmqfznaLw2xpRh5Kji309wcA1qxE+bC5MjOoIcc0bVbz1TWF9VjF55n
5zosQTBEMMBotVtNXmb/bvTqOhnyZtXL7DwMsCWC8W0xkIOYr4cAbKI3OM9VsNi1TePBdsa7WCyp
nWkAtRnMY+8Wfoy3LLhkNPDeo3VSLhpdO59eUovN8+DjqUk6Y7/I9AK/vq0cclzd6i6fupsYgmRY
xk+Oqh8L4b8DiDVOFIN0TBWpWAfGxHtLxJuNyuYkF/WNGhtnHQQVmjFmfKiL5JaRK8wQ3h6iHaLZ
nHlx8JnQc+cIuYCZcUFGnEzIyOpblZH6ECgPv0pMRnPEg36Kn/oAxnWbokzzIiPc5KOLfoZV/h4l
P8drZEJS9AcH/z720oLvAN1jdRX745lT28Bdu+669YdbvKSoDVM8Jmqix5jK5qFroxfTd9AOdtXb
rBjf6bJ+8tz+MHuGCwuRkURmB9fBhMR+uRWDfD8TxoyL2957WXulu+lGBWKAb5mSpmrAQZfysvTz
ndLx0azSbVynD7k3PzqNH27TrLkEQf7kJCP+hXm8a9rykGTlZS2ICui0/EhZ5YPNXBT7kMhghmii
lLrnSEi90TCKTjrffIklrjVV9ZeB1d+YLXZBmSNwDacWwKfr7OWEP92vnOc2QcGSpv1bi8AfA4sH
vbetXlvORDAbRCiZUwmOJHJRHI8+OvLWKdeqFm+hp28bUX6wb0vAI0giOYC0KLGZtJOfJHVYQ/J2
oATY1qOTVE9CxdH6f9ooeCe0UaYgqzCwmc39933U6uX//p+X5o+N1O8/9XsnxSYamigjPXvZdXzX
SaHdAFPHWNOVzFu/66TQJ8HDou9fujDWFb93UtZv7C6IzobpajEipJv6VzopGqcfOikzcFnc+vxb
liU/iyrmObW7ycEHMwxpsQu9FvSMLBA6UyCVlv1Q5PE29zAn6PqxMdQlNLZsVdc82PBW4D9caq1q
qbqUE/YMcqjEEGoyJa3AcFn+9BjmFIkqpHKz0uyljMcrsdR0YqnuBGVe5AuAgqRWHwZKQG01JLGm
l92AJVcocIEBQMGkiSb09fyYtZSRyVJQxj0q52ApMmvNY6azuHkVFehIXOu6WorS0bT6Wyd24qtK
tNWbHo19vBSx/VLOcrTRF4Kk2DVzFO5CRFn7hmXnTkFGx3CLf9j10oS5xtzt7CRDldnWt71iiRPV
xBM1o/3VKvNhXZoZ7seqJ2Y8L/t15ISYeGVeYwSisJ+U9Rymuj8pIZxdz94y8ZtxMqghh7Fecho4
ZGDipG+ngwUKCTRAbLLshMAyQuw1yghNVBe90O7M26aAKhjFjn9GMijRY3bbQR6fShyrsA09bXCA
qLY4G/rlYV5RnHCiSZB4pYkFJa+xX9I9UhQQQFPxqM+ASKzcMhZ3eY/aa3J94zRHewOpUD9ZKjqf
CgpN0erhEHvVlzYVyKAC5OSJQSeE1WSA0nvoBM9xq/XITZYYeArVvxaa05s5Aq0yk1mHtDYzIo6K
3uBZBdZaVHzRmTw2lr8fWmSFY34luo58Fu89tSNcuyMYuKy8jzJSxUtGz6dCF/2bNDkUjTrVBz6f
YefVw63ZL5ILl4Bf2VvWXRmZePEMCGm6wkjDaHnx90TpfV4mX0fRTxe0Uu9MEanmXRPGdG1CP2BX
fqjzGu+Bax97wjeoH2WNEUUVDEZNufec/JYsquB0zNt4Z5UeSzz4eBzXwmb0ML9PFhrUQID0n2pV
HsWAuKWcYAjntsO12ehy3RRIVV0MjmLKAPgTbRwZACzUvpvGN3PEpRuWklV7fDEFxs71yD0P8dF1
/kOCCpOH9h3D8tcprh4dK73NoFCI0bIIOIgvy2S8qVRy21YKpBwV+spu8fb1hdPzZADoRKY47Mj8
JtfufOWRh0wKKC7lYfQblLXyPp9MXHRiDq6yLgcS5SYhMUi9hf29gyt8muuepLjpMmuQjVux/6Kn
hPRreoQ7Jcw3W4v1OGs4PeqxdqnGpIC15lB7n7gAjBngzVe5iYg9sqL7uejxvhNqngbcXfHsbsOs
httUYe7yoZYYcjiKeLzthHHQfkH4UTjhR0eZUGTkloEQ2A0Ct6lVqQ/tAy8jFU+euEYUPNS1TE9T
I30tpXlIaSyShKUuha6znpauo1z6D3RW7pZkVvAEeSUvo6S/LfoRLvrSwaBheHSWnkYt3Q36iDNT
x68ePY8/QAtg2PIOSCZZsTnSZ+7SIi1qlZ0cjIuE7qmLpmgr7NABhdVD+CN4GW7Lkpima1CuvXmR
LK1YH0T3hBCTkLK0aeHSsOFcpNBPYc1Hyt+Ipa0zlwZvXFo9gO7pfQQsBKoDjaC7tIQJvWFFj2gH
ZYjVdjEJhoZxHdFJxktLKZbmslrazNCrIPnTeBJ4QzmxNKNdBrMhoz+NmgA3Tupc1Evriu6OpcTS
ztZLY8smJOFXJDCkcaIviu5XdOrcUkiP2WW/hEtzzHjopl7aZTBUGU0jLfT/1Bh/rzEY1VpOwET/
vy8xdkxqX9o/lhj/9UP/rDCC30QAHZnFPWth9CO/Vxi++E26tk0l47uOJb8VH/+c1YpvVQQVBsNi
E3GTWKSyvw9rBT9A0S8kwhMUZ/9SicHf/uMOg1ntsrcF6kmJ4QQsMz4JDOyOlJJJQWBrovYRN4rL
lG0CCoEVNQYhUZW3SlrnLefXlEH2II99XnZejjpU+Xzjz/mNPXf7EE4krNIVssUTuydnpO6jOwVH
2MN2ziF7WimoYFKZ0DQS0HChdYzpEMM6Oad/M5KoWCWkzCBFRFxBeCrkTTKo0V+XT5WFOmMkGqTo
ztqk3eNaguQ4y7MsUARNTA+Rshooo8XOEOaVrXLsitO69NSZxuaYNsG1w3IqGAfYixAr4+DKDMCm
4HBAwnwWKlhKORV5bD9UyXsJcXEwjHVSE0rSzLtl7jVIlyx5ktitUJznJoPeehkwk9HnFfkv5Ar2
sjL6fZ3z/9g7s93GsaxLPxEBzsOtSGqWLMu2ZPuG8Mh5nvn0/THyR6fTkR1Gdd/0RRVQqERFVVAk
D8+w91rf+v11KPz5Fy0h0AlT0Ad0dAiSnbLVcHywbLUaUNEQYyKUgDqYT9x6xAqevbF2LcPQP8ch
gB1LvZuMcVXT7kuleKNiAjCj8RR5gYbuEekzCB4TjmBDLb0RBQKQxa3WKsuBSEfKj/iWiJ74sWP3
r3dER/yXPEBDk/vPO1KDDPEbQWvYFRESyfgKgvR9rOXd1Ga6o0Erlv05KFjczexpyQoQ3KtOiBvT
w8SZcLpXGzuk2WogctEgkqgQ1PvuLDQknQCXC7v7pr3mirfsdQB8nUwnECdI8xZZO91yoh6DgSU6
eQBtah/jqSq7ZUHeSlXuTPUACx9lzHM1ppR1y53A+JXxhChh7OrAEYuLN6xz2YfzUG+6Il5pYbzs
Wmsp9sZnNGzlSX7wfWLa6A0IOmGCocf8a4xYtEUz/cC39hZL7I4Hs73vtODNz0toExC48qeg8jct
/uwKSkZFiAK9X0DY7U1M1U8q1H3VE0zbAmk0WHoTsMkZVTe19lbT4O0n4uSMAP8ujkGxH7Y+by+t
BnbB/b4MEfTEkf7O6YYaEtbGob+2RD/2sOftgnS4zM8P+jDki8BkIxx6p7CRb/GvfAj46odIWH2Z
Ff+nQfS1IfRL2vvboP4yBL6JJswwVIW8RZgwjWa+0WUhcxWxx/pvgVzqBKtc9QIGt3CsFlIjf2Rh
9qybGH4yIRrsIVPu65x0u772i40sGGf2SiN5D2Th/fl3/urX/vY72ZBgAWLa/Y3Xr6IoHuIJbZI6
eI8Ze4AFEw6xZ+0GNa9rJdXSoJOikBBVz2iwOliPRCPEAI6ozR/wYi3EWliJwHSaobiru+oyaN1/
psub52tLRf83Lx2IqfW59/ZlgqCWV2OPQQPU5OZZNouzig950ZsBPEVt0H58JPPf9+2ZoLWE7z83
FBE4f7vefy1o/X8taP+1oP2/WNC++6B+feJfP7m5KPTlEx972m/arBJj9ilsSxDI3ixNadHWAMPM
SdCASnSbbGDNkUfKlmMAFnOUDYqp9cG3pJexBGBQm5BMO+OZAC8SUD3v3E+NdEg78ewl5rME6JYd
REQHxGpv/jyP/lPi+WsPY9FMVRCB6xgivmvkpLgLxMZgikpzKsl0NYiNa85x4gt223baDwqYX/aK
7zMU6VkSJg+Jrewv/f2Xx5UYypBQj0VtgIqKGFPNpxcQGofE5KBl5ikYydqEYViSh4EZtc6xa+o6
fRlyOxWxHUDvFM3lP30Es9LCUEUOZcbvNptpKPrIs3gEmVEB7w4AHhOHtzIL/1jkhvnDLK38/sS5
nGpyTqAcp+q/3IZfHsEYh7k2IUcicUDZJ12eLRHsKKswV651xzlf7ugre6VugcZA+6dIJzMzVLtO
g6OJZwURsLibkBV60I4ETzwORJD2QXQXQppfBPOykhWTuW4TSF1WT1xnQK8xgAFUB92qyaPA1aBZ
hnDrxDxJAOXUtavV1bBpiNa1k6omT721yp/evPzb2vTP2/62Wc79vtSMhvVarpqV7oU3rYqwZMqh
PrKzgPYn10QwKSzjUn3LCehDb5I7E6nTn1/270coVcRYJ4qz6001v3u4+lHOvFgN8Ro11JlwKgtO
AHcuqGHHIGRjvPnaT/aX33bV2DT5wrBCEMOh6N8lsLGB1BJyPeY3RaAIOJNPCjF/mwRjZRg5FubO
5nWfdYNSJXizn8yN8u+F6X9ef341X0bc31LkctBu9LZ6TmpsrP+UJNNTOzMV4PgywU1S3KX0+VWa
DOEcSWKovfwtT0bxuy4TNtQ5+XOYP/t04TXhszZ5j75Q3P75vcm/vbhfDxGlEvs9vhtp/vMvNwHs
XQyGqqWVbEq7JhoORJ3Jc2xn6yaWBuFURSEipicvMko7LAJ/NY7km1HuavmmA/zdgx4trUY3l11q
QX/QD1ZLsX0wyZVPaohOlRHrC4Hy4C4W0QcMUXTWA6JMs7TwHSMF2/TnW/rX16KyYWNQIF7+vlsT
2nYQS4XTfJIbOyynwAaF6l0ph/s/X2dWi/1zW6jh4ptdp8xwuL2+n+p0QemVDjWZU83JO/hg4g3A
KIIyhrhKXX6CdGiqAIbWJApKRO9X9w5VFFFA9imgd96GYOd9X6oHK1U+OU/rm8zy4ztl8PwChaIY
nmVdeAzE/mTUEiUEOM9U/NFUK51XrD1T7H84pPz+5AAtyDqqbnQBKtbsf46FcPYrRDiLnchPn5RE
vaf8vpLj9IcxR1LdP58ctSAR4Tq+b0o37OC/u5z/Dho0pGxjGdBuOvUFYbTbKcZNn91ReZEiAJrm
BgLaFO5i/REmWpgcR5ItCDpZZIrb9R9J+VTG1wBJp3pnAlOPRUrW4BlNhCAdDmfYIr58U5LO0zUH
U7uTVDI4426LMJcGjdNEj0Mt09hALV2WdhdlrtacrAbcCXolrNfsH1gg6o1c5JhIPoXpWbh48mBL
0C+rIbYR9wQ5aU7lQyXFW4gsQILb2x4VMyxpN4UmYb5OKEq1i4an3CxskOYxNLbMwFGuRGCBIhcf
+qL0KED0W54j6BlzMUx7A6Qs0czlYPeFzEeyoBZjvGb+yh9zet4w4fjd1l4M77yosg38jJq3i7h3
uLd8YZkN6qAeJjvs0CGEKyStbjtimaeM7cGglKZXIqsipSJiAyDYKUufUwzKxiGbCaSdukuk15ZY
SyMfnNIQFhSC22FT9Z9tsPF7KM5vNJFr/6hBihaaEROrmzbLFrih0a7IdFdJ6O3vxUtKdVZ3SZGA
8+Kk2ZOQ7RphPxJg0k9XBaK/julYuy2f++yqo4XIym1EfUq5CHG3UUTqHenbqH/22krWtvpwEYqj
B7MyOiqPnnIzyI4QLnGwo4Dcpcq2pw6gl4QOun7+2bVboXGFbJP3D0qQUuvf4YjSgqNeXDSKQWRQ
taQGVBEHVlozVE1mIR7gIdUuYa1L1woMsU9Yx2hdonpfag75zGD+oRpGoaOCdzXhKo8OGOdGvdHS
nQJOuzkk6ZJKHzkFkFASFVPaviHQpqlgUy6z5DY3NlZsQO6CcBfDTl/RFeuhVhZbqI9avW/7rdjd
iQqMOlRZInpponZJYCg3wXQcy8/CwsKi0dA5+uGyDp+z8S1NAOPxrYw3k3hLicmMz8pwK+ZnJGs0
QmsD5y3JEOOd3mwQYgNgtRZtdo2yTRo7ybTJBGe2ZUAJ1omcgYYcRk9Qf2r4HiDHvNaFfDXq55bB
rb0byRrWuO89FAS6mPB+2lMgfUIhNpdNsteLVTMdeywJ1UasnNrft/4qre+CFC5tzIeBBYmQI+Sj
OTH0HZWZyVyJygq8XtVdYdlW6aazrmnLmuEE4daQ1n5678fr6hB7Ny3ZnwRORMe+2fkVedD8+gga
/oaU8vBQhQ2xEYvIWDIYScRNO9dUj2EPRZA4ICiAF3M6h2i2leAkem7zC7/hMmLDicTOmQ+L4Z3o
YsIpCmVrXlMPdspFG5aCYktMSttgPGTwVLyLTxDTI38xQ02GjmS8mdb9IHyY/d7aEv3j1xtPe+mr
+5n1arwV/j6r3EmBsQibLloV1W4M9x6V1nzVqbeKhjLVlkzEqCBUcnwk2wLIxFAt0fmG7aqlRdg8
YyGR1cYpaFCFJHtresLQW/kVNGmccJBjVbb2wWLECJCYtzm/olHmzBd5fBDSw0QE2+jUxszuRn3p
P6V+sxobLHGLsQaa5YhaTzYGvFionSM2XF078PSL6exJ70x6+FEWoFIL7aNtzgorQn2U8ceV0P/D
YdWKiH2De7XYCnTmx3zT1OBJXA3KjPo8GKT/rOlktdUqRrh1yDkKJOkmoK1cIw7DjuyLYHXXBIea
2ktsPVljhAanJNfdjcmNl4Z9OsW2zAdTQYOXHjAfneQemAMAupEBW2VoU0sTGKfuSO209wkvHfuT
eBsqW1bcrRSecZuznMpuIFFbI3FcjrY+POvMOgfDTTb/U/oxEAoRKLcZKhW1hK4uLyx69O3NkJy6
YdbzuRn97opHSNuL+ZfcIfjElKlOMnIrenf7Bl2znyOdAdWV0/D2rc+BimpP5kcEr8/CCy90MN2D
+L4ehV3Ye0s1XU3+qnuXgLdOinRbWsNaQtjwUT1Br4UZCPErWJvBmuA4kP2PokRJtQscMWs3OdAl
T7kTt1F7Uyhk//DfjcJJNKDclv4STvbIBFZYe3TKsME9uIGdW9Z4qMF5TRwHZl64sJbrfTgi/Rrs
iulRCagszzFjGHUWqb9ti/3k6Q5tyv5mTFfzwcoiJdC4V9NXtd9m1WpoXpFAyN0tRylfeTI1gSCo
tR6kW9S6jbSVmDdRZ+vJvZy7RrcOACnrsh0ziSXFniqwkCxFdLDhtKri++xkBk9wWnG12yWAKcyu
C1kO7bA+6+K6Epce0HI1usSERIYcweT+QhK4bWaO0kMdxKPUmvsRgA/+LG1vjreldBPBpBZYSm+U
gbhKPgY7T1d5NUtF1rK8bZNNmKknr8qemEzZuFYsUE3ghvNiLJ00oFP5eE3u9Okmo5uIuNYg/13I
gYGTXG36TCjlyTiw9HqcP0aAnSGZeNH8aS2q/jYIaL/DLM8UWwbcr9+kk1ugfiWRjO8uP48tUclM
XFsLxZZJfBTCBxqh0+jCE520UzZ6diyh4tt4EMjFzdgfkKmOCsBEdMNcI+CzAOcn3JEFkRRrc96I
uuO0ywSUy2QHma4c3nvZmyC/UyKZGWuW8hBlLPMJ0WaZAWn1hAFKqlZautSPgn6Uy7tY6hy9/zD5
fMGPBsk9mGA1duTV0DptCWGFy2OU37OGoWtQ0jtNQXDp23XVuLpOvjxiddr1RFpm8MXB+qSVY+Lj
6ljz9IuZt7dydyzSY13eiOqnUlyk5DM3H4Z4HeIjE1IwsNIxDs1zmsIzlXdq++GRrMgOCooi/ZHB
qZ688BSNkBZjV+T/mDttNvFxYcB81X0Cze7TlkPIBOkLm285rCMeCfE66bbLbRJtpIrYLHEzqJco
OUsNFIGlaV5U9TA91tWLxw2MwnrIlplMwFfVrAMK24ae3WQFMj2xdLPonWEMq1LInLohLxTti89g
1ZotkKeCxEcv9FeEEh4G1hiL8RpM9+DBBemgFCcE205qvmUsM+MHX8VkXLp8GdB0o4RQgK9XkZXK
h1gG2kVPB+Pb/OiSDgVnPl6q8C616pxcJe1uAMAYaRNwM+yMARpujv3MQCXqfEUGLGJx8vrUJCST
rLbVlC4MVDA9gvKufMnQSRrmXtJJ9SOgT3/Uwpeg8G2AsXSeOoiSQXvuMwKQxGGZp8ZKKN9zcNi6
eCxQMCl56wpD6IRkEXGDALd/7AR+K7z/dU6AHjQ3zjRT/H44/Tt625dkYhdCeiZqgsInL4ENmONS
bntGtfFaiEqx7ltoSBy4tpVB/FRRFZ+gp94kxd+KQnklg9iHnxhsOt1cyR6bVuK8j1A89gRZn34F
d3sFU6VAuwooVblQG+tJrVjXR+NdLdOeZNjmXm3g7WIL/6F68u3g9dd9mjr1E0plcP2+HbzKXhnD
WAphFg5XoSMCjBKB9oNhWJr/ki81wl8X4XyPJs+Q0aMq3ypFuGci04tnWGFHlFOqRBtDmVicDIvo
Hno7Wl1oSL/6fSFWgi2V/SZMgh9qgt/bYL/9iG+tFFAsxV+p1wS67tKmOGlhcJDFqQdkJ+JB8Fls
RbMTtoLXq8txgC6AIslaSnhVCe4lP2tAX4IsNXYM3DHMsiQxCtpPoe//h5j1vx/W/Ma+lEX+G7P+
/2vM+je3Ouwjag0qNhCL3h3/sr59W+pQ/k/q+QSFF+ax+pJl1lNVeQ/hOB5yoIewRB4a7GehoCPt
ziqnS6ZncGY44ABIE6BIEecqFNJGIPK+IMGjFHGLSzmGiWtL3pdoKo6oAMcgB6+MkzV4gs0kZfZQ
YEHGmoEE7FYMiUoYCgdurJNJ1TInXaYSmuVY4GmrFQSsHecxf9l041pW/ffCwhdUdhH7KuEZhDMS
kTR1o2Z6KkmP8zgMxPp40yT+RjPSn4AR382Lfz0zAxQVeluRLvC3oqAodUWkpZTuQwIqPa3TVxHZ
nqi/AmWfRkyuBFh0cXhQUKJCRzY6W60G+MIajHuVnAppUoQf6vvSv82RoI7+92/6pqHQglYJsM1Z
Dn4nh4SNx9A1HU6hW99Wd+nSd35qhX9vqvz2FL617HF49KWhccXWbt34jIrfyT+0I6eXnXltd9H/
xSLw5Qa/41/M3sNToxBfb7bnqLh2aADDH6bf+Rn9tgT8/Qy/S6llErpGq+YSVl/uJAHRrzSJh0lJ
XppGIsFXY9cWRdPLD4XSny77rVA+xkI+sv5aTllLt+og4zSdEtsKUBoLwtYs1XsxFRepIWwESlzj
RASDoC7n2JTGyB+mHtfSADQhINEiHYIHksy3UutvLYOkuUh9CnGLlVqxsQCpVESqi6imUKA+/fku
frqJb8unXzaE4YU8uwFvj4XFwSLiXCweqEkFzbNYdrd/vt4sr//9ZZmoDtj3yCpW538uQdAuZTM0
S45IXnhr5fFN6vePekjTSQ3Jrmn053Jq7sWYQ9Mwh6uRnhqJR0BWdqCQLjCRymUlVKMJU930aIdN
zb/NJVAVBC9ahLeMEBImdoZdkR4ERbnGdUhlj4wpWH9OCboCT7Iri+k+0tMNFNALSs+taCAM85Tj
UA8YpNrqgzTiVefL90ZERsJMf/eqcPnnJzF/Z7+NWkueUXbU9H+TpBhwpLAekdknGS9TbFD8KVeD
FGzNyDokmrIBLb+X5xPuny/779//39f9pVP7sgfIFLlvkpgE5AHsEdNcvk7E8KJMYMvYm1jlRSe9
2/CK57aoX0JiHQmNSDrpp9/xrUPz1zTEpl2e6Qq0Gr5NxlbSjkoXVgim5CohcHZkIuoRG3fmWuzJ
qhbARP35zv91qoXkw5YbZ4j8nfU1kB2fjUHGjfNF0QMjX9zc4YVz/nyZf5/Sv1xnbrB8ecAhfYhx
DFLLaRzBx8DlUhhYY3Rcv9HpD60V/Lx1sZJOf77s/Lf+Ppz+vrtvz7MaJDEWPK4aIVqqyozyXog/
knxgo/9h5P7rJ/zlBr+tWSL4RQnlv+WkorHwqg32iB9e1b/dDB08Dkj07hDEfpskNAAWbabkhMmP
xbaas0qavPjIG/UQkIb05wf3b3fz9Vrfp/GpN1SpYUKq2rskP5GW+h/fjKyKMG9pqAHolH6hwL+M
B00IZjeuYIHiD9cKrYnA6nHqCQeSQFZ/vhdZN+ef+89x8M+rfdvi90WL4cX0SY2P8XKE03IKHpJK
diNVWFJ7EuLP0WupBobruCvwYNb7QtaeYIRvdbDnKSbXyts05crD3ydHeIkm3kK6SZgU/IwagGm4
gDdtPRbJQCM9gigrj3M1VgkJJQZB32ZIJTnfY1NPSD+RMLsW6ZNFXVsnPDJQhbnThfy3QWdrB6Q5
jOrdXMyoCe0MmLvLBHupgiY++pCEAy6VlTeKdiUSuN6CqgkXZtySBaC6JgHVYMUWvYLgX8d/oSYL
VX4MWBtiwG6W/hkz+ht4bouOtHMPTARoWCthQ+Cd80g99RhSMayUZbWtm2hJx9jRcyoG+XowiD3q
917yoBOKJgkBbu6dJyPFMfB5o8H0M1wndECihpPmSLZ0hAWKDBdIBurwnhaPEtHzMjnLXrxHaGEr
RbNI/MBuim2QPBAmKJL3lZAFHYxkZhFV3+azN3tPCSi0eJBb7DX8h7Ts6oY0iY75kX41fbYqw8ZZ
mxtFaOxIZpoMtiLGg/zDREKbUlmFqESbgSr5vvBfpORB4iDZ6C99TAPKvybyS9lDDsfFTna9SkVd
Ux70miggvSd34jw0n3CEzYgcLcpKRSGtCjDn2mhnUGfU6K0mly6GC2FhMwGJtZIhs9eUq3Ha2V79
JKg3ZqpQyI9tE94CiyjMa7IjoCP4vrAQ+0fSfpcanAUTwfmQu4DxbV0F4Ukly6efWRCFTLLna4eh
dWSJaolTSHOnE1c6JUmeE8IIKvTnwH8MrUMjEvwNvyOSSQPnf90Vn1N6UnitJiVEeXgrs9u4CgDB
MAvGz2gutz72aq9fsu0Ha7FGiu5jxQ0+Mv9F7Rlhsctj0bTNGO30qEZWjj23b1E5eAvTo+E1vIzm
gzecSqqbFS6RgkzbvB3oNxLnh8AcV4xK70KJ6Y5nH7IwE4Yp3rw24pXSeqBtCv02xC0abTNamdG4
HE2ya0b4BCU+1dcwuhXHN3o4RXZXS08DiSOB4Zrti6I/WOQ9prOQWCFGFO99Y0NjI5HNESLfmbNs
cgZ5H+6M4kZMDYKMKRqm0tZLYVcCoboYVPzMu8S7APbiG6ImGx7S+rkqHsQAkjN/XW7RLKI3p0Es
jQwy4PgIycIYqpWVf3JikrVjJe9EkV4d7Ha+9Lp69foL+T5y8kk8eR7ghQtck2y9CL+5f0qri6Dh
oY0UZxzOAgHnscHbUinrJ4/jJLoT2eq6kTpxG7kmJ9Ipmds7df5C1G5krhWCf0pxa0SWKyfQrARx
UVr73CQ/SzsYCbaFEsVGtegRQYOSHLObqGgcHYFM3nc03Xd1SgA6vkpEdJKW2gRjU6iXW1KXyjMc
9kVvHQoSQ8ohXRaSK+mPnn/MBJPo6WGRadscbn0R3Yfw1DxyVGMwqGq2bfpXlU0pbi28QuxCETYr
SwQviwr7SS/v5PBQI8Xvkn2OA0zB6ZWkBCRViLNIGkkdD5KoXOxTmSAsfBUpbNhivKvZ4GuvqnI0
aD73ET4mesz1otFOfE0LMUctXqBaF65ittZ8tOXmSaufRWKGjOBSkzrQ4GhS69XYfsYBSwzR3BUT
o5fuWv0pqidmELdhxoybT49x05InVUwXP8HYkdKpOjT+nqSRRYKlUMlOEE9JBhPNI5yrBQo3UXgR
9Y0yPHrVFQmKL91YZG83Av2bkXTu8VSaj7SGI7pCvkAbnzxzjv60CMaFIki8y00oqduwPsWEe3ca
jdvaIot1rVgSkjInYUjIQFJ67ykWnrrokyIsSJEDZPRFMdwNw1FQjvGAp0uFht6dUmyW6sS0KxDN
rRH3yaIKQXVZNfzUwtoWXekMobkYw56Yp4nyAx1WGFcVpYwhVE8MuxqkY9ieZWqqkbiLkleNnjRe
qg/02bgQb6e+P050TYNEdVq6BW1K7iaBX41oriPrtcYIV2bM9uK9yjRuWsKDpMsPbSqvAwQA0MNs
z3hkxMt0actQxlR6X3WpXdGcDwR5MXQMYr6ZSfrM9OxQKcgbh4qWH99codG2BHsud2Tj6QTtxTtl
Cujtdrw2kxGduqxBc0rnvTSk6x4rqMZSw98uQkjjNYgd7lKjdnz5UhOGZECPk5tDS85bj1UQZyLx
xj7tyI08PeSYd1Qdzoi/Hamf47qILf6cF8lPCyjKTBbiflQopeA0wmpKX43uKpFY0dUMagutA+Gi
/acy7H3tLRy2JIZKnt1EGzMWbS2Y4KxAZFhrKis8PascBA3l6pWh01JO96B2VqFxo6abvoaNojPb
NBHHuLeseZQaAsghBmpU9UkEibpPcVAcvydzhFUo9J2EJFmEsPm6Uk7CvDGgATLFEhsQkiyFd0Fa
tfKrqp/j2gXJYw/a7SgtSdhGKhENS1YJjY9W0dedvxPmnVF5P4hXo2MdQQIy9pD6phvPf/dY7xUO
l30gEvJen+YoVUHhA6EpIcbmQmqtTcuEIU/vBbN9TEirP519laWMWLr22hBKrkvgRRD1oh06jRBc
CQA2xOfRv0e+eC305mRMNS982vrRs1QUG5b1pHfC3rVo4MZd+4lX7BVxGqrXihMhdeKd7MUH9qoZ
HxnpgYANm0JxNFJdSot0wO5ekLwTmQQNeFtfTZeeRFCucWxRuGijv4ikU9OvKvEEhoWNhT3JuzE4
qOlJJc1a20ZMH2VYkubtphVHwJiEyZcacsLYf1bDkoZUrT9hyORZE4A9bQJxmTUMExJqbSMmPvha
oDapZss2ilIPJsSTVdyOfPy9TDAtKbEB8KogYe7wXnqhhsNEA6wOMfg8JLkA7Y6fmZubVLo3smqb
toAqQ3FVZd69WpUvRSesC7wREktZXLMNjK+hcdR6HK9kVBfGOqY2EHx43uOgvirJoSLeZepZl+jt
p6obRIITE/zhi0wf0r1GvWVUFVojNYnrBE+XdDEfpXGrBq9dY/DSQUUqjopHViRDVnjsjcEJQBBL
EakypIqNKjG2mdtw8CrY8uamtx2zzy6wXHUs3ch6lliwkT+mk+9EBMd5MG7Y/d5GTP1Kx1Y1nFxw
lJYCt2msLph0UVyZtj4ErhwvG5JqqRLkY+lEHVOLcFLNt741XdRYDLrjNLjk7hAhjem3uM3ouNbJ
kx8+hcIndORFlF5H6yYrT1rz4VUPoX9q5w+LZVGqV6mAUmuRiNu4f+usTW1hjL7LexqcRk7wBomQ
tMvEYR+Fn9DES2mTl3itwGHLhMVQ5xqP6ZwWyy5IHl2B1SdCkq1svMhzYSZTSdFeApEGVfihtMsx
cejmenJGEpGyAoq+yAafPOaPBk/11GS3kQ+eRorofoOxkoR+mcaEw1TAgZAJ1K6PFIlDQo20IVDf
J8K24n4z+s1eZskUo2hV+6aDWXeZyjFILgffdU6IbR28twlx9/de8O7hTQ/DE9HifaRdqBvusjK5
xGw3AJ3NuB1X0a/+eBeVD9lcfKJy9DwCHJH9yU3I94xpZJJ/PuGyh+psFxq5ilXlSOJzOk5EuKHl
UGS3NfC2y/xd+Qtor1UFeqVg3rFg3ASStihISQoFCuEjqeyWGD6SCLwwZz4AGIJYRlo6AngiNq8j
VCgM+r2U1Luk3ojdOgv3IFe8/l0op41URTiUzaPOJk0kWbNOSCkNMm71PHScxQrMyMNbYh7l8KUJ
GGYtulfuIXrpRGivxbIktCzpaHnqwXnicIbGGVKBRVDhWTOf+wDjocirdkL5LGnMBctYPkWFrQKl
ED7GI7PAMLfBl1LhCNZKRAWi7aT8VMdLugwa+bf9S1zcKwgEwNcpxKu5hgx5yN8UI/Q6XN2Sm2D4
0+3kNSgvtfE+Cnaosv+3Y3kH4tYXjqV3p2bsN5ZD1Dipvg+bm6jZR3Ms4LTue5u1zdYSpKNw6fey
+VB5L4lIS3xvNHSc7aCb1UHXFjR08zgZZz9m6TuO1BBjj9fzFEruKD4RbluXJxIRC+N1zO6S+EYL
HE6nI3OhcAnzFQsopbI8PcnqvS49Vf2WT8OI7RBNR7wqUKSQag7wCo+laqK14tAyuIn6FPCNiPdS
vuw7ngFrsptrTmi8VrhU/dz1rZWcLkeYHMq2EWxEjnYQLHNz3bBjxyhO3qGQXFthC0s4mdFAxi1q
6wDMFPxWaA7TUZYvEnMJ3nz2kKBE6gsNmDLcFCUiQ/nYe1eSQL3y2CHU6k9xsxSmUx0s61S3W7SY
0irTP2TlKUk2JuoszmTaB8NbCbBJ9quE+QzS3ELOEGRdFR3EWncHnoMDEcCpcjoI5oqQkQw94FHL
77nkcNMXdKCR9ZSExpvEezPIKb0ODug1NVsikWu0g4mwjll2OACSnuU6rNrNMfcJ06340eTe0dFf
I9zr1bWiXlt5PYKDDpZ+v2mGT5QyXvsSmRyFyXg0rSddNwiUeiI40k/ZUoI4WDXqOoxWCgK/iezz
i94cIIMUB76msdjXLOzVVpC5ArQRtiy7uN5yIleEJ33aMEsL1wh2cC68e72rTUevehbHJ857HJFa
ZS9oO3248xjG9QrSb4fGq14m8baOHLl1PH9ZixvMElm9Yo0fnvvpDkO/Em5zRGQIZpLnqeHMsvI+
WgZVHhz0BNSgCx5R6p7YrY6oJGq76G5rHNqSAEOBpXEz+Zz3lp61TIJHOLN1tBnZhCgapQAsy670
ji+RaPoQeUa9z5PGtsSdXA9k0V9w1SYBy/J6lvFoRA0ei2ZdjfupvVQcuIOlSUgOx0z4D7yyHpGZ
M4UQLtnz6LYiP1rmPvH2qrKp59aFdyd5cxEl44BbD+VnnY2vgdYjpJJ2kx+cM2M8SVBaWLCuTAD9
rLv1d76OonLl843oTF4p0ap2SrZ2sNelRwNtnwVHhSjMe7+8Qy3JXYjSuhh3pHsLKCyzrSjfdtmC
cPcW2w/hCDgw1MklHr59gN3mG+4IUwNBnixzFECZ0zfLSr9NexQqVJzAQ4I/MxNWmj0m7EUIQI0t
XVcck3GjiZsu3XnwW0gIGm12fdjCI6JrzSNRGiMrZTrdVPMBMEbJuQ6BYw7DnUj+qMx+ze57VFiz
1pW6Lk/7wctLV5POMEXYvoHqdpLmVs5WoXarm3uUdamwzXpKBf6uVklR4aW/QDhdNNZro1zQN1v1
jr1tbj0N+a1fRgs5WenZKmh5gZs5J0zt9pLH2SqclZ1jdjGih6pjw8JR9Mbgm1QjR/TYYKVEbO2Y
62s254wUAIeUA0z9UJQPeXZQ/BsBwVqQcPB7T9iJU+SKiLcr5jPFIhNJRjixjwdaobLf8lZWcgQt
H/GFCfeZSDkpcuYuVusDKSU/HUFofzXpnbKtYzXwGzvI9kBadCxFggE8E33q3pv4h1K7dpz/RlcL
XMXc+iozBEomOzSYkAdEKjvqeVQG02pD97fiDUfBh1jeBbVTpxe5WpqjYyLobG51dRPHS0Il+DrY
gfTRfaTzb8ZI2WxNxNToeUB39xwKQA0WiK95rN26ZP9mLYViVehrjf2g4XjpuvRgqjGoXJXjfoKP
3qaN5NPYlvGG28STWyY2Kzd4q5RjLo6LULLb+L166svOWTT1CVjHYPwvys6juXUkjbJ/aBABk3Bb
ek9JpOwGIfME75FAAr9+DmrV1TXRFbPo3nS/IEWCmZ+599wNgvghA0G4y5Nzw1gzbRbZYWgByLwU
2Y8/LHxaCPVUt5vIP3Djg/NbqmDrjI9C3KNgU4xv1J6Gh4T7LScDvdj4w0639rH/rHR01id7+ITP
5sALQkXJ87is9QWnWp6eB5pRYAyOeXf8+1g+TBFgknWvfRjiZMfPokR6fcjjXcIfxBXTnP3+ywJS
iOhJAWHVrm18tetHEDkQbMZxo7rlXNU1UIzipSuXkbzFJDp4ziEhLxuRjXt2m0Plnj2/AVtyLPI3
O90gCNOty8A8U9t23s5LALLp10ZtKd9EerC58FGDW2JDriOhw4DoH4Tz3SUc7w8ey0fPWxojEfV3
V6wVLUqcfzX+y2AfkZHmOWjFTSDeenXzGF6qxzFDd7fzyvmUKI2NwVPTFB+evWqZXXZbvn/EfVpK
lz18l7N+bjGqrwz00vhuFJ9V/BOPH9TsuOLK+Rk+6emhyXDayz8yX1WCJOO90V4d/h2puWNzEPXr
MK5084to3gVq+bZ9iePDRFXg7BPvGIBtzddmsJuMQ+4y7iTe0Vha1EA1mgL6IucjCN9dmu/pzTZu
QbCGE9QN4B7qJbntkfEVmNveWU4DhnlwlIde2yvtA6uINm14R34FePDYO0+u9j5G3216sqDkYdTo
to1xQVs68PE4B7R/pAz52sHmf5WXyVqZakvT0nw1EbTNrbD5gFfNbZyuOspg9SvVpoiipT7cOvsp
dzdOdpsXwfj//PKzl/vE3485w/APeISUSZ17aYy3Etple9GZ+JNeGYdgTqnkGXcT5OgbhK895ZCF
MYSYAPHNuFr0kuisF4stTsuzYIQfZJHhgIF9ZsCNJraNOcdWte3Cz42VZog9rALNaVcFRrGy2Tal
WpKVTNI2GYHLET5Y8O6I66DDLmVTOR0yX+BdfA9AoxGD7m9E/xLCfna/pI4+/egCKOzSVegPSwhC
EJh7dRX4l3TY0A4cH0R3W6tnDkVe9HiTdOKufnUc6o83fcb7qGENInBRUF17AP6fTe1ksr42UdW9
hgNlyz40ntvuKw9vET2CGbzU+S0lG8t86cRyUhu7vPY+4k/rvZ1wSNgW6n0ezPbCPeCFK+Y+QfXc
0sWPN83ZAZgIxa6bjkPJxJIwgeEJM5k/HEVyVtPbNPA2xUaadPkwJipnq/m7zqbYmJcoPEsjh49F
y9IfGJT35nuZbKfCmO0lJFMH9Zl1bt0usXTxThn8s98mAILZEAixibQAz/2J4j9hcWyBEsMZkd0f
NLtFukREgdhSdudg+h6SXeXsTX2bZPugOyr1PKUPKnnJwEVXbOmrbzHt4NQtZPQl1S8M2KVeLyvj
VNV3OpWJ0SeSYsZq0zwO3JMwmnkn8NC5syJ8yjS3udoQBeDXZx9UbRXQh191NLPFcrCB/JLtt6ir
04Cksz90cpU2RBkwbKFGNpsnL18xBBvKo2pXKgXAtvQhzg2bOdW+Kq9dfIjKTTKspyhc4ONUPFd0
NO02lhvaQxntiuDcO2tWLaC5nsP84MpLaHEJbYNw58Rbt71n6oE/yY2xa88Bt2+J/RPnXCErqa+M
/ugZ7234OPSf05ivBSOBTG7K+hHvQwlfVFW/bP5o5LchWKyBabQ6lMk7HQYt8+Rcu+jYlg+efAjD
QxlufZ1GW6wIE2NmaxUvJSNZXSDhkiubuCRBWHrPYZ6+1jz87oZcROA4FsJwGCL9mmHI1IL1TA8V
vSq1UH7QK0Jg2UsPq2HcKQlUJ1noH7UNvgX02t3nWQy8xfxpdeOBuJAFU2rIeVK+DqG6TVO518u1
Vd+7mRSeo+d/Mc1Pm2mgde/wD5AVPG4Tjd3YmvA1DoXKubIjiOLtBM88JzBvb7VH29lp9p8pXhU8
7jgRsoNEyz8e8RRoxS4vjtBtG0TY7lcfnaB5sQqYnbCqHTE6U/qs/fwbARnPw6OVUUkP7FGIpX6o
bA5E9HA7qBm2t4manSiPnbUv2FGWPJCQ1F3WQV5zES0KdfYmqXeewcg1lU/2TIhK2kPicX5hb1Co
0lrsNO0kRL2cVSCo8QG6MSEcNnpxZZRTcVEi1FgX1lEWx6a13pMQlmD4ZgRPguF8EaMpP+XlLrTs
DbpqEV/j8DFihG0fAHAc0+mt0zikE2b3tKrDviyJbWGSkwHVuXjtKTM3KiSWhbmHsexpuKqHgGq0
XyXykLlnE3qYTa6xcxHKWoT2TUI8dquDnq+r5K+JzZDcMnZnA2PUyjvrUMf0P73k//fu0fEW3XOB
E6qENVDrcPg4NrhsSF4J2aAV4YxAkys/+tWN52C6CB1lOjio3lkRHr8KNQ+zX7RGvb4f9JuMb4Z0
uTnpZ5I/EtWxCstLJvtLxDCjKTxSzdYTrkhiFVduvTIRjaePQf3rgskZn0fr2oRPJTmewSGpX3is
de8zlAd7bvYx+eEgCb86euLQ4YSTFTV4MCCSfcoDNHoPuvmk7DcL00AXsj/D/kJ/qLUcltMVUM4g
N0X8ETKtC7QjORkAqUJYuNZ5iN+6+pyED02HQeBYx7+d+9QV5wIJujl8KucPI5a/LrqcCTUbOX8I
1pGjkypKQFB5D5tz1v7U/idHxBjFGwM6ZspJ64XPTJosoI1gmyv93Fp3iD4TVrzxT5V8aSi0m3jL
vZYAF5aZzaXPAIlcbYpQi13sHwoNADQr1/xNQDJn4WpkPz9pQJs/Soa6qbgawVzD5Ttl/yn74JNE
xEewMrdy3OtOdIGmta26w2BWCA+4R/SwRUFPNRMG/duodH0VWvXsvWacat8Nw/hyohv03G3dynEZ
T8ZblWvXZExxarIuzSUbMrvdAONHDWlRUjX2vnNIafL5j1UzHnA682B0EmOlaHHjDObN0/KDp9gp
pb69t8zw3pS/Npi7sP2QIQNURbJm3YO5qI5unuwyewKsGTGx6s2Ta04L4h0DPVv1ZFTnsKCdiyO/
TJeZLARgtAXOtna0BwWQlBqDHqzSN1qJ0w8jplZcwgae+aNXNUcTPe2imM5JkvGvNI09X7WLvAcK
6WVPuqFhJEtIqbtaPobcunrNgC5+cHoSD8hXNLme6PyVe8+TYkeY9TZ1Hicm7zAJFpxO1ai2Gmcu
6PLlaIQHmydfpAPBXejTNlFUU4sJrqYwNmknIx7LPPXf4KDujdyoH6uAUSC8OlLxRHcYw2zZ1fUV
1PS+DJ1dbsgVabYI/1l/tRaM6cr3f/RRkliBfn+ZEgVfIuDw+XoiSYsc1khzJXqDsao3WhSc+RGu
woiUJG9wtxYbzGU7ER3u59TYoTXt4iLJV8bIfrCENbVpA/PmmyMcx9kzV0tnWmmAOg99iFtsNPzy
0PS9c5Q0lLIHlZxBY37Qa47tILP2QyKu/kQuj7DZs1jLkmkOqCwWv3X9J2GXfogxFC/GLrDuURaI
ZzsgSaE3orsb98g6YtwtiSUoTUr3oa8BXDnjRVSMy4tra2716FljYVsUwa6np/eztc1Ux42dnZ6x
qrJ/s+w78lYig9uEiRFPmJPRl8YsXvXb4EtmkJ3JapaJaeXaK6d9GjEfphTSTvKl3OPIVWg0/tGS
nk4jLDBwgeuW9trqfiXT0tBg6owmAaGAjQ0bqN4i46/EfhSU4c5OfOIJvmNYnRxC63zStj5/rG9B
wOrWyizRR9tfXUx1HF5cdEae1e264IXFa7H8P4kTpNbgtggC7W4RObDo1/3j1H5K/94W/yLh+qfA
ypxJg4YLSMCco53/rlFrsIHbukAzobXRymTkYttUVXq/F1HyL+mW/5Td/f2l5rfyH/KnDhhz5s96
Q5NDQQ85zD3QwV71bwFu/9Rxza9jORAZDVJE/9I9/sfrtMLpbdWxKdG3GAHVyVnWSxxyCEkepiVK
n8fmj/Mvf9r/Q0v599ec39N/vKZSUaQbnLur8IXf74CFeVtt+lcfK9qWCfA6XkX/4nf5p2r076/4
X19cZxb45Nv5rzyg4Dp0O3vrbMxdu/vfQrJ/qjP//jL/9aWFvlb6nc3LxN2nQJEE6NkUBzXYa6P6
+t8v9W/f238JF01S6Nqu5jNMvKcs+y24uv/3C/w/dP/8MS5aAh4KjyzS/3oF2QtfRSFSUzEbU8VL
gdsP5/zihMQ0blfsCHD8/f9/gsR1kNgEY9zgZ/aXb+k/Hg1KgRyWK+AeXLdsEIg7grng/URzYkMw
BdsoMlf/++8U/5T+8ZIsrdFWzxLX//5RF2FuNpIUCT5Jj9aZ33jEpixpTuMQDPfAwzUL5HphCPUJ
X2afVNo3ZpF+PfXQ660yzZfSxGwmU1Nu3EBwu7d7nE3WYjD8q2WPaw5+uRC5q5CG+cOm70t/39fe
k+EplkMBc163Kn+9MXS23RgkV10G1T5t7fzZ7NJxJbrK/fBLOAC90OTaFYiYeiNDm9Fov9KfEd29
8A5g/v8NaiPgnvJT/LsuUoBNIdTNJV3O+of5A6B2bFBBeKuhRh8QZ1z59cRJTdjJqbSRgYwu2RVR
l733+OTO2ZxrIeaEC2POutBSEh6IZVp0uLS3bWljUSUbI24nn7UucRkdcsQdvpEK+/vwkpOpkc3h
GvEcs5H9lbhB0m6KEU0eQjfmvqljxjUDc118fTQcpHa0vvjJEsa3OCCJ0CF9ZV9qxEWjE6TXnIM/
EkrJeo4C6edQkLonHWSOCcnJC3EtlG3jHCFizGEiZGzwXkkvWHgkjQw9ojTIKh/OGD20MZCN5jUb
1m1IbAY5EtyoUGxPZTSh8esx0iELN5r1WPhbNuZrFcZ7jWCTjjYsITmq54ozrYs5YOJH5Wdl1qNp
MM8TpKAQ97OFgc0QoqRo/23BihTAFOeZB7mEK5WlS+V1F9tHjohX3wJgNhGeKGnrYr6DlKmCEUkG
6h44EbaBldymJtrCJt5BhVy36uQNVxJ6UeywkaESrwyCMgi9J3lkUTOUQlvqMbtpcNfrJkWvzZzH
QL6TeQfiL/ej90ZoxbJvHm2/3TYUCU7arG3LXjWdvvR5Ox6cWi0z93XuL6YxWtlOQjZTxlhOXuHg
gi4dTm2NkKHzDqV9I4yMbrwijaZAcqQAQnyXeBCbCCn9gC+4fxIIGDNjWEQav4CQEQgJPLBpFwab
Xp+WmMEXKxB2NuTVpK69EayBmvLDb2tEWS6jQfZugOqt+pfNee4cSWtkAfAn072nEr82LkOUKjo7
BBQwpQGhdNjTMm2MsvhMp+pVkPkxpfFBl8MmYf1YpANyMlKUNY0d3qdmlcuJ1YGWEtdru8c+a3+N
WcdaJtnbbKAfPBoIewpPjlMzHn9u+/Q5iLMHIaqnKvfh5wq5szpzrQrzhqPhLSPG5RC49VoNMZbv
EOoPO4Y9AZPLMIpXI0MBj8eiHzHKkKB4o4skVWsOAMqC8AzrC3qCG6wNmSKeqpDuFA9hhbSktnrI
JS315hwilA/ECenkCpnkC6X66CPjKU5em9PFudjwJYlExRxNxC8d/9ocVxT2NcCu2LBYaPDYj332
O5BulAzdR9dMz1bHfl7OAUh9Eb9gPEED0Bvs7qr22YJ5rmb4uVNAim1mIHpVEDXfAoCRsNLJxgLJ
oG7kRB59dCIGRreFINU9T7KbGYmnWDfIRoDG4UTnLlZrBqUlD2a8HV2kpRTmnjXxa+geBWWlH83p
ZPUqBTTTl9m9d+U6tkhwYnRnMyYog5LRTIBmqieaKPm2S3LbZvK7H06ErPgHB51AYPsvJUvegilK
D3ZCwIoXlfgOvWa6E3BxSBr2HX48b+LG9BgNkN5cONBDLiDYo8JKNG1vjsMmNuq1H4LarcjWYWPR
sUCOYgusA/ujnEmaEaG6QE+qwnXs24vG/iH3ZlbiifnNagQofOXtOLOG7Gc1k+9jt9TXzkzDJ7dP
fxAINSxA+eZMzJczO99smY4De2MENJP1uzS7FaD22eZfJwV7H9TUMXTzmwLKX5fya2jEvUdB6QHt
b1g1B2lwIuPsqawCNNCaDXhA+zVB/jupvEKZOkxzFIBVHOs5G6DkglpCme6WxZwcMM0ZAmpOE/Dm
XIG6Q+udeuYn1uI5eknv6XRUvdJDJzl0yCWwtec3S/n2Lqgm5+7iOVtM1myVz1NxbLAoyTnnwB5Q
hcTOnH3AuO6gOlDJf+UiEJBgpTLlYUNgKuf0hKE09K2I3IEBe2Ldq6jDdRk3OjIHpCmVPWyB5/MY
FIG2rNMwvRYaE858HOtjNWTJlRugvLYRH1+VeGSDuOkxw9+zQWa7TQpZ3KLUYpfG6qwM2CPqTsfM
ihC8ZG13jrF0RkKu86oTj0QOdwdrqLp1VXgtjgLbODttNZ2niWfHctAEh+KPk0lcauzgvZzBEJpN
d9E7w1lYzjEX6KoAd8frRrT1qheVvg6JiF+bUa0xmWFDahToYSej8zYV2bnLblJqa+uVtZksoB1a
FzzordkvlDHAwInZj3FUZFCTrV8t1L4io6q3cQv8h4zGju6r/vW55LbGrJ0RhMZvzQEWhdKfxxS0
SJpmj3bVvAL+RkhhtPfE6B0iwwBNtYhecrkjDgA0SrCO2wHZaHoTefNAl3yOrfKpCIYvwylgc+aK
fXuAwLJ9cu3uRsrlA3S4jduIDaORF70hdCuvb7kd7rUsfpTZuIodcay86eAVIWtM49CbCEJAGeoM
ndo6XddDuitDRtB+d/WLjMsHVWZZR+ThTQ9YJg6TB4N6jiHIQ9BOBPWdPIMxclB0V34H3CNwaAyc
JRy/1AAUmGz8CHw+2EiHXI9NWCMBRkVdeholk2+njRrilvnmrVohBg705uSl42uTpuSEiEfY8Vu9
ddul7MunzDKXrof2McZsbHnjoZSSW3LWjwzsndq1BQmna/GOERKyIDHxZMgBgZJ/1DXz7BbiVKQZ
EwhtZHUs3eRM+MpH1STfuWoc5Hsh8vU0e3P8RK2KabgVrfA2hetGq0yb69nSQb+p6kMUMi1yMu9L
Iae30UHQLz/lTfKIoe2hMuW1ysl7cH02Zwpbgmb4r6Iy4LCY7s0dAnuhjfFDWthPQzN8R6PNojOP
Hmvb/DIsYBaCExi3gsskWtCo9g3OZmIqfJ1MuszQj1FuKcBGxJO3qUg2uF0ePCdCSUmBltssJvFb
nwCAQQXnETn5mtiVxkC0Q5SGWyvodJCs7Uuely+TKcINDMgLqR1zDm4SUAmbDhbjNuCFp9ZY+XkC
XiOyvaVpwZuqjGe/jHiOImopk2QZDC+8fzeo9XVudc9GxJjeGprHgFwYJgtUZ1K6tywxPmwHbD9q
Tcbpqr/mg/hjaeaTC91wYeXT1rCcz8L0sz0gUBwFAUs9XwbHSZdP6ahpnIruVc+0i2j0S5M3n6YH
EWkit4W1u1lTswlKVs045lW5rsZgIytnFTbGs2IBJng1Zjfle8IU1RdGtFYe68LIZ1nv9Q8thpha
lF8szE+mDdIis8DxRGfpIWg1yS9FpwXOzVPWnhCNF5nA47EUoWa9Dj/HUf0TxNMDsucv1+NzC43u
xWsRQjbQWlwv+w67kYAkd3xN8+mW84/9DMP3YMc/hRqOlijfMoCFRp3vTVAb0mLZURv9Kc6qxyya
GiTK9jdFRMBWvH5VDgCnwakudsTyXyKXYTPNT2kz1t5DniJaTrEfF81X4hQoWNlK5M54bzRjB0Lq
aRLF1qnMc2l6286o93kTPRuTvJSa+Vo17WfiMsSqtCOBgBvP8k9JGl0nN4U4loDP14lCKgh0jadl
WnsHMvnWSSN3A1swZWo74iZoDph4BOmldOW+wBnh1j56cffXKJs5nQQvon1Rk4Zg2H7spcP+EXcO
9KA8LLcFC9/aiHb4gG1VnibkEbkj4QDFR9Pyblo7bds5rN5R433SWfbauvtjVfXVjeptEeHQIReY
a1c/WqQtNUGxpttYR14AWd+/1EihGq1EJokEOsFbEzX91sqSeZBngLLtV6lC/hj0GVeog/i52I1a
dDE8bVeW49Ea7a1GwlyfG0dX6odyaI5+idq9cjbEQ/4kfrCqRxz0UfBHOWx12tI6m0m9ScZ8V3Xt
s7SRm3bdxtaTB5evIQqA33nWOerQ/6b9F0qbrT+A38v7vU3MLeJKRFkcQH9pbUKmr0OSnX0Cn7Dj
4Oh07F0NcGuGM0Fn2DYW6vExLn4INX8esA21qvmYUGGpgDeb+kvPCFmglq+MPg/CKs+KzDKmxezv
XHEeNWvTAwrU+uCj60vUA9VZyO6bgMJzPDUU4K2GeqzERsRyIfFPg+Yci0G8WEx9azcZF10e7XBt
7wZYVFnVk6GpyKOxzYsIyjN15t3rea4tk1FkFSXrcEy2uROf5gFEN6JXCavD7EzUzGFfZ+xkGWnc
+0mcB284e6yC8kps08R4s/wCStV4TMPkNvUw96LA+24YtXItP/SyfxYVApWkI6NpinfCDi5GxlY+
HNmuy52Ixo1DbHyRug+mrmF1S+5WEl5N3zjqeX3SqVHLwTmncbKvkRxCf1ylg4NYimIuHNW9i8xN
ZRZ8isZVJXIN+nbZqNkRlXdXwt6O49B/l7X32xXFLsDBkqoJGRbfjZTTcuqa8xhOGw+cZaDkJ432
qveNr9Rz3vg1oRAa2atGjfmjJZitQvWa5SQUoopVU/s8yRyidGUcWt07jrWxKp0JKl8X/A5J9ZpO
qAsCm28HT0SSJMvA1G9eB2didsgIDmiioUBhiSc7YOEYYrDSYus4b8QsC5tw0F+VCub8hufEjffB
WL0OZgvbqbxSEv0Ql7txYu0pqMelx2Kvk3Dxqrm0Tmc3QfmYOfI5cJN3dw5I5agnUXnTVeNhNOpf
BhqbzHbWo2UcFZMDpwN9UQWXnKOyLquDH2ib3h34sFAKknH41GZiW5gsizurhiOWF3JZiJT/mgJu
lMJ8iQbofZnf/IwluySyHZeJNoVrZvdYSFsE250poU86LDL8AsygWfs/Hl3gxq8cNloSIUDJrrEx
gSz5Wk8cbaPWtZlcHLN9VYOecgMPZD0XQbSsQ+wzngd0s0Di6owM+OH3eSXxDLV9KScK4NiekO5Z
Rr5sWU09hKBQtplgFBXiZRmzwduhqzVXKsfMk0f9xZ4Fe0y4/KVtxU9ub0IiU/NasFXfUT1jpTWQ
hpg+mOcO2CmyOGSzNFFvJwkbE81GxFQF9bWWzRVvRGrRxhm0t4L5ot0Zj2r0QKy1WDXKXByY0+Hu
a82CD5kFdWj5F6ZFCSaNkUFcolj6VCws+lj7zCs/3GS9+K70aNr4BhMUIr7fRewO995rkMO0495x
qOGxtlu4NPgTBm9EmN3L6TrXDVuhumOnx8GiQFmZF/Ev0/1DRRqcLWZa4+Rt3YSlfdil97yuLk0Z
71q7WPWjBAMl13atjm3cn0NvgiaIxNaV6RqjKHt8+Qpp/SpDcrmM6JUz62pE/VNbesSRV7+9Fd7H
yCHcM7umjhG8GtX0JyWPLh6mbT0iuY07dlNFG9frUFneiQA+YI7p8OaT84JIo6LywT866MOn4Gcy
SjJtRsOkG5W4bsSorSnYxTqNkoENvvVrdDgdTCoDpx13LPFpUI2PTKdrFF3csfAZ023gGax1hzez
4Cto6/4hNTptYcdoUi1d7NopTEh+Tw6jCzAkzeVjX/KT0I0C/RujhiKjHCtGpCFUVsx0mO/3fvVA
cE9Nf2Nl06lq4+Aaz1KecYpuobL1tbKbWy+R11iawx5xNuRGRXWs3KxZZ8pHTdiadz1O3xJFfTZG
2bSKsEiySybxXSGjEfrAxNF22R0XzpoFFsd77w0rrYinS4YLeNf5jSqWegHGJqyHw+DztFY4DI8j
SbErBGsG4x8kEE2txp8s634ok8OjGCUnKQiRxzrz4lUwOY9Vb909T8PgrXBLOJtJwA3yQvaKito3
ysYWzbplrcqhc7B7osxWereO865dSDKbt9QW364BUswHXsbPv8Hz6aPN4Zq4Sku/amXH4M6tyzux
ToqQ9dpe15LGjnjOZadhs4xS9etl3vCeBeUWCtEtm1AFsSdLyMOMyUaKynGRCX1cESDz5aOf8vMw
X8U6GL0m7uPLnNlO+DXy3p6Bw1LX1GuvkxgZmjP1sYzPbPpiRGaIrxKTEWMf4g+dqrY45iY/6JaW
e6E3RHMTrXzOzF5bNhMXIPoExERV9l4M6itJ41WruW9ZOsCITKIPPYX7nmh2BelIjJRE/DmEChHW
1O0zM9mYOZ0dSdl8Pybekt5+HEamZwT8kn0FGDonwIcBiwwOlg5+EbTbm12ndxzp3Cie9UevzO3E
6vNghv2TXUbbqlLP3gg3ogruKaF3VosGzkgxqmTWU++GDJgk0cqcpYuiESzQnfaF8pyoLR/5ohFq
jxDJCN2l0J3zoMYaJXuMeZnYumZRh9kFNjZSERF8T6LsYCUiNxOBdk1z/V1W42Vq0dR7fZ0+lFH5
3vCuV65Wvyiznn9p7CphMF/dsrsnJQInpZ9Dh5JJhCN0ASb5mVEj6aD2lrJBDqcR+qV3NAIWgdOY
GTR9Q5h2dBrDAr2zKrqFV+PyGWOHAUFEZlgi2X6Hmrmnm18lRLOvbR2hVKeLL4d+eNGaOkBiAVHY
QcMTarAOSF6F7+hN1SblbYB0NlHx9AyG8jrwrp2Mr1Xo/7jp9DVI57HXc6Tj8WoImIX1SOXDST9C
Ldq0Kr7z/HLK2AqdWgwdEm7o88iPdxEqjilAfEkHr9booVcOJgyZAmZxQHphVbvPfNnlklz3i+lF
xdatuSmtokWHgmkFoKq2y7pmjsRG6jziVRFqdo237gwpdt4ncqRcezKvpRP+4fu9pw7FRSlwNWi0
mwgSjGDRTU62KwHI3QbBO/QsfuRkQyKa8NqAJ2LC6Kz9KfzqBCd/nxbsu0LXOmpa+mkXHsMW7yFt
8TGk9mHCAQAfkwZp9rNFv0HIXxQFx7Ztnu10uIiY6YlUZw+OY5iURyQCSF+Lc9s4Ox7IfdxlHO14
z2zqEmfkheK8WMoJNLHriZ1U+R8ycN2Fm+HlQbtjBjygZhfVJ82wZ/pu2lzR80wvVm7Kn8aqGLVH
2HXTBEqPdM9BUDQbx0S00iMx6jDlThk2ynCTK5SS5qMhH4NOcu7qT6jU8JGYa6vXrlrNNx9qtwlN
Mzq0gky4TsqVO8mjItqBORIzaQi2aOvzDs21PQgbFadhrNMQW6LPFmihSgfCmmOotccDNkXxTctA
P9s2FNguDVHRaZ90zf5z63kP5hg91T6qMF+ojTSCNxPtn6OMdRsBdzeR/aXk6w7y2mnlh8Rir/eQ
t5p0WagPE9fFZAzLxgHwKRPAbPmjKJ7nafOQlJewRzUdQe7a6yiCfIE+EfHKtalq8N6wyhTESwKs
6lA+FjlWwqxfDUwhYvI8G2UuBjibsPrxv0VLolavbeCvu6g4dwxmeNJppeagMdLqm4PszCeJJkfl
7Cf8KjjGFCo6KAq9nU4tq8VMVzunz5aaZ7/LAE1rdbKZJBQM9fJErGxAqyZxCkmMM02Yq7EK0WNu
NedD99K30is37HZIJEYuqZZu+jyk7QW+eF08d+URsycuYm+TkD4wJiO6iV1hl0sbuKgxfHr6e+Kv
4+k1a9478+5bOyTFQXaYQUrDCMadlId6JzUUfSg7GtzJHQ9aK2CC5Usvadf05yW2dGGbS8xLca6u
afncM4DK/T+CkOEUia6PEx4t3jxfjzm2E+5+XJx9ZW50AczDv3ruxRUnZl6RfDJM+F7HiEHykJ0q
5bHwPQbD1QcqGzVvtfeOuadHSdf1FodQtR4jGg7WGs3WQkou6KO8+sdkrtWNjyXQ12jk+aB6TJgh
ljiV+LgbvOnaePOnO4n0qwZlPXdN2qmD3bCdv9sDk52EHWRK7cD2rM0xEmQt5RJOkBuED90yFjTJ
JBnL7Ga7B0eea7X3mFPhe0NKgasaBa61cTmRs/yvewoCrrtoICc7gh/WjVJnWXY4c/S1TOlOrl05
bDLr0M8+DVz6UfJGw4rd5SerwoVF9KDeniuaypxDl71KCWN6DOjrp09ff9D1cctd7WR7+D4LLzo4
w9USv2yTfdRlbf/rttsuqnZFFRPD/lim+obxAs9byjibQn5FZb6uum/lYUxhgN8gDg33abb0hnol
YIMn5pUyDDn4tRx+wDDsRu89Sr56p34g6hEs/CnPjqHQ8LbVK6++hxjbeK3MY0aNRUIMMbcVgtDB
WMVW+H8JO4/lxpV06z4RIuAyAUxFK4qkKFJ+glBJKpiET/in/xfv5D9HXVEnetZ9b1E0yPzM3muv
vLxbZvg3CIrBPIZOE+FdXh/K+q0ZeWQDY1mhynaSA28Rjw6GNgFTo8j2reTnCHmk93dJoWi9qYNw
KswBKQjOtpHHRKD+YZoAKqq9nwOcLHC05bOjKPaAhTxjXylmfmLwl6n6OpePjqA/3CQu0yndJb9r
U2F6ZqQU3w7qFTvWzFnC7m8hakZGuy7YlBKKl9whBuIx2FpX957zFLtwIWjVYng23UkZmGIGh+0X
9DM08uN0HzvqI4X80awqmT+L+jDZNLhkPjPIxXlsLiYvpQVfK+1wErB7JZYgbn9ZNe9sthezdha5
bNZZdggndcteBs/vCZvMVYcFnCqV7i4Qb1X0SFf9wORSFNGymu2jRo1uQUgv7U/irRaeV2xTM91c
JX/MGh1rXtp9BWyyHQ9CYi2OJ87WIkONV/b9waRlbWe8Otjq7FLfOrX55GbhQXnIJ+MB4vg83owc
HfVc3vXI7dyhGBjF1RcbyI/gxKlBJpsu0Jb43TZowByg7iUtKFZrtbEpvGzvMx1qOEjMkrutCTtH
hazqhvY+YaGwClIWXNXIApVxzDqQIH5QoE2qOeV1ucs4R4ei21TsmcgsRiebAKujK0YRyxaKmuVX
SbEKFMDnMG/0IfJuI9/cDuWH5VY7xBE2J5liTW2LU5YwevPWrfnhje8Ysi6ONy1zYRNXXhJxitIl
8ZCjTjQP5daCwcSP02zw2yWkpQftxsJNBftyc9VTNriZcyaWXKpCv1TsxDXzqYqjgQ/oXlnhyu5S
mmjMh+BiQIIC64R8jmNzCCfQP8EihNPMMPvUTb8arZZXxnms9dZKGG/RRbYnOepjXN2X5aYZTq33
ILI3NmerotaIiZ98D91qsFActQrdlnimVsV7x9c60JBNwCwoJ0r6qapYGJp/72scns2B4clWiQec
wiNmLwNXmDbXuessgo8eUrnzoVnaudXT1GZLVsbMjT81FYHC67lniaeLC49nhc47Vw+DxiMG5sPy
uYmWnXpuZbX2KQ/G7gS6oqH3wnsXMhggSsMLfvXGLwwKrONXc/liFP5aGN1yTh9I974ZxRNxzy5E
it5P16N59LxvXQMCgCOTrzCckyyySZg2O5tEkSPU7VonXplMrLR3dqGB1wXadcKemmWRrXsba4e9
JYwIlMZgvdRZc0w5n0POENRtOYgb490cMFxaj7HxhcOhtw9NBZsJt8L8kMGUznq5LRgymTaE1n6J
UQQvRLdjWtqX/i7kGGSiy7qqiZYN2e+shIhUWTU2CPpNxqBQpGuYFw1LeREckTmb9blOgDSMnwlK
oublKkcuiav47ElrMIAWNV+j8y0wxzaMZlV2snrWqB0CIdjlxjr0VqN1rtgsjpcKFauFyvIJo4PJ
fsnjLB3JCpmeHIwYybeBhMZTJN01DEETBN3SR+5bnKbEWdmIa/HX37jdW40BXRpiV5h3FmyBUJDH
tMnUKrB/FzQUKUW+flEIzi3IltFatL9882VK9wH89ZAE9hJ+ffcte0ggeRQy/x52OVB5ACmvzqBO
Ic/EGIWLjGIEoQ2mxZIZBaknrE8uAp9iVmnQJusAd2pXqnMRp+sprZZ+ZmwGXLUDRALlLBx/VeTb
pjj6znOskXY066I/9ckuBxEiaxxCT55zzsRzI3DhMn89cWu78cG6nvft+5iNx0h9ph6xBeWbRASN
jSO9tlSOvJHdbqQ2GNS+bMGTHERlQZV5GuDU1Hm8ia2lF/KZI9Bl46QWTXesavtGWsGjEyE4srGz
YLlUbJvd6DbpHyZx6vELUiI0q4TvjU7rprTrbc6WP+2PKj2V7ueMs5L9uXAAaFwvQXGv0+/IpEFz
dsXIfZFtRNoQk8sMjtKmQhwEX5eomQ0xvYwECvO5b2EGrGpv0bOdNz5zhcga29nWvapLmvsZETuO
bDOFgPDOXLqsCKcm8xB8F21m79KVz4v0s4ow+nCn4YMfjQGHMYISm2OT2o2GAFBGTu9vWTipHySA
tPrCTgQ5vsck3ITmVvUn6ZqMKUhymY7UMla6z9BlWGuWKYs0P1RqN9Is2jMZRmC6aVvVV6FO8ErN
a0BKRdQQloDnfHrPjG5t2w/kA0mJtKu+K5p0CeHtpggBNxwUVA7mcjo0LmjTyy7gt2rDC9uWlVr7
VONJ9U1DrgWWZTdeTN2HtikpXH0O0ruZuQOBFaKSaMbvWT0sehbRMfjCcajoHEsO5rsQMxLhR75t
rDTJCwVTdOvqvguQxpKtXMI+SplUhHOysuWjig6otq5otymYUawQ0gAnYTCXk6mWeVyvvV7v2CbT
8Zx8PGjyS6OmcZgtIIyLCzLB7GrVvMNXp6L5CuxxPboNfg2siGTm1Zc6QVMYYyADqSBrPs8rlFIU
VONn13l2va8Ac0Po3tv+MaHGYZ9fh6++s6nMiAFnvGnZKk0vSRDdpgloyxDEWXtTVNiHD51kcO/e
FyMjokbTR1E717uGalsUhzG4VeCvPMTNnJNYoT31GKUnv4HBF97M1dFBXZRvagrNmkhOy3nw5xfp
n13WTcYng6YwjQkZ4rfTHjV8IQnnx2CovjT1fZita3+fRC3nyjKaEf3oZWc/1fSN8zutRVOicWS0
hoOd2LHxVo5fXbzug2gbRzjWEGdaF89DCLroryZJXMVzRDgP+g+25Twt83RjkPtEuQO6NvcPthJ0
vsTwYY/B/dvzi47qrUzrhYdBjoNkm/kbgRUudfAQDgubEglIFvykpHrFXcLjEN7Lxn5V5WG+7hAs
Z13Nu3SE9SbgEiVyjW2nbd6NmjsC021AyQtWxzWIIxehGCC4ITBKcHY7iCUXbcH2rmkYpFXhmjDG
bWxQUGWQGfLxrtZzsSnMkqUBYdu5izk/Rais+Riyapc5zq3pD191yO5mSsMNQsmHjFjsYYbiOLdh
AKsMCz7b2TcG8KSiDXgy2OkXoHRAh1WBxjUAkMEJ4tu6mcJwiYKIOiqpP33zuuMdZxI22IGX8e/U
tY6jxMw+zqWxnQt/H3rZWaKVWedA2kbWLyPDeVMSHdmY+XkujMNEeDkL0fOAfvc2meU2kCSKWdk2
4VmKy3yJ6PMZ4vS+yL5xTYLDAycm+T2jxDBif5P0/MAF5sOhnLGF5zsjFQsHtolZDptxgOYTFrvi
KpC6mufwcNakYXiFhY8+Dr69Rm90ALApaw8NtqwGH1hSZluVwmDgYUtK90X48izQ0006PwUWxWjQ
HBroIpOIjiERV3Fd6QWDdqqVmfQDn5ykTmBfYaaKrI2GgQ0YPpJvR5e71oTUVM3vTOPPaE6RPuCk
nP1fc5gsWoKieugDY8uqjgiOahkjIRH9Ji9+N9V9q95E/q44aFO+ihAfWUL5rwhaRJZ6I4rblg3M
CFKC2gvh9RDLpVu6H2YK25JtXyvvXLuhw6Ys4+w3FgwwFX7KwF1wWCHCSkG/ECi4HMc1NrjMXKRX
ANvMGgcPJdwAEAz6cWZgNoyQAVWzALdJH/WbC7pNj8Z4Km2MwYArBwaV/nsK76J+Yf6/nJhMg6eo
qlOjnmS5IfQuTO9ogAx4nrG1wgSHsGrplTuL6CX9XoJVgHdDRJXP4GwRR791vcuH56TldD5qgaeW
WeVhmG9LAATqsQJRNW2CHnycrjdZdKkw2jbdfda+hsiw2vymBBlo8BRxFNGUnAs0/NG569HAPffl
sszvCVU0v3JI+9PDYK8hPAxym/h7re9i827wuEGwLPlLDiEtHvwA1pr/AZSG+ixCcAGcaoZ2ESyb
fD3LHRMVsBtR9oDRA0S65nbtz+bwq66PUbqgyqUTDj6JIEkMihBVs+/6qqyOKfa5dx741TIctIFh
k5oGaknxcLZEQaFofOe/QhDZkcXEuCF9H4enwtmZsFvkRtH2y7qBoMjvmtvssQkQa7473dKhRG9Y
eF8cyJb5Z0cYIlJAJvYW/sB06VKoTKTjPVrB09xvmHHyhKyLjgUEEfN4vYLgt42yptwWzoW5RI5h
fyZqAOgSl0z0pm1CeL4byIzxW8HmuzdhzrrvbnILbKwjVyj90lBN3Mv0EGbhykzydTecQAnKbO0G
H06B5AovNCc4flHhkGDHiZuwqkiAseDYtcZFQLxhYvKrcs4u/bxV27d1hEi7WtkOV/8qpf5w8Tnj
m0uKTzfnockOlthZeh+mS/0cNpxS67T4KPs12DGccxhxl3Z5nNLtbNwKLsSZpnLkWkRjPbAuuAtQ
fE/ROug2NOL4tCP/RhVf9I2DiYiu2WbGOgbZWL/MHZX7BeyJAh9HPYBx0lTvnreA/TJcteP5e4rz
00oBfGwt8wBAVVV4vtmNjVscCrwtO30wUrZKt7K8Dep3Rx8782jqpch4qZREiBMihcRwl7Z8ZzTl
t6+6OpQwPI0tZM6Gy7h+bkYwMhwFcN64JjI017NP4uIeMgXTKMTUsnjgzqiKO/IirhlRdXAI6Q8Q
NnukDmJfLlibNzezGayt+rFGyl5RovgwevJdh+yhtt8ZvrDNm72tO8HIwTRVPaDNsmySZra1vDdc
SpQQRUV5YzCdlW8OwxKkeQhVsYMm5pkwTr85NZSkEQ3VsLfz14jTb/J3PjiFAQnU+0xY7JU5tdFM
ItWWeiFDxp+wOWmzQxZcMqQcDfXhFfPKiph0o5TpE/5WGG54nbttoBlxglEGOELyiwHGZU+qJrWS
F8IApeNM90CCc/Tu1jIe4eH9RnlJl8uqHiCC/Ox9xFbMJcK3cso3TdSg9l7QaiCqXKbta1m9pcBx
5nBv9b+MwWUZs1dXQX//loPXwu2sDsX1qAnQdf5mNcDElx3L4HyltE1jdVuS4st20vHXM4laLE8Z
+rKzB0R7iWGiWah0S6bdtvrmsR+BmjRfLr1A3DyO3pWRiAQZG3N/X0CcQ0zITERn77W3UiBUrx35
SuzNginlc+lXW9clWINhFmpER6E4KW4Q+ocoyfy62kjwUc7WDbfQ8ihcGsUAUrLoe636e++9HA5p
e+7Ce49+uanuErmpMAxweZTNRTmrVCGnufHyA2HXJd4GLOPN2nL2QA8rfegtZ6kUi/l825L3ya8G
EAJ9s5r1wtceurXPSbNL5PDNUSo10bRA1m63FCcHDRczy1axfnex6TJzEpIyEzE/Qj3AYESPpbvy
6l3Z5+wD8b4I90Qz70785Dd+YeEDfe7EbQngtrAOMSR4psdMBjzxElMiTdVWoO3KvAle0klNv0Ki
D3VY0i3jMhiDjaops3McjQaacgO+GvvgOhcPjT+8zEwFqzTjHghWTR+TCMvAnsnHDBaV/2PsA4Gz
8imuZQvUK6QQ9rMaoi5+hhG28Zihvih2U8DgL67NT68e7jJREd2L8aG7M7vDUH2lkDwL6SAYX1XJ
m4kUh/3GVrP5cAtuMn5zTr3NpHGrAsTs3ZyvdN6t4yh81OhMbdR6IRe5VQQMUpptXhOOmeFEhk8V
oeCqgIm7IDD6DkFEI59tR3yHRKWl0548U7tNVgExSl1qIWWMkdVFoA7RUcmU2U/G/cjqMw12NkuN
CqoQqmwQY4Skjy8oAgnxKpeK09uX6uB5w67C/n/VnBWqO0/pW2i+4uG9TxkrkWyPyquiZCE7MjYP
kkm9ld06w7ATDguH8myG9Pf+bx+pZoXxnHKWdvrVDAFb7QxyQQd7ZLdyjOS0LOjyI83qSLrQhGbn
m8ZS6RwvAs0bz7kU2TIy3838azb9lWCiOhXOZiQJFO9H0sG78ee7hqepY+uep2pjoiQdZPorzhWW
8bvI/JypH3GMcN+YyyoJTzJnVQoiAzHm2mh2A9tBBqa3tvfdp9VTwzhpmiVAK8HojLzS4c1urNXM
rNAYliNLDQI3sELDSAb9MNvltnKbg2eyUcuchPHG8GkAJZpdqmuTWWuAytawwVeSH4Ij11vZgX2u
XP/sj9WL9vUOIcRN0ZkHHc0kooKTK/aDbham6+yBVGON2czg6UUUbaucP40R0FiLdV0V3GDFUTvq
e2R/lrbUp4O5KWlzDessqmydhPu6fkiqM8ZodgMla63iPoZkpLJ4N8uPGDPJnLy7Wu4VGZoKUm2C
Ywuh/xYh9W1OQxJ0EDMCIoPVtWg1t041L3wAPghTbpVy7jL0haLP7sLM2iuA2IkZIY5AjuCKVVnL
JX0FGiyuYoKPCnJeFVYkWqQz+0YEeFb6K6dkdmL2XXl7r8SzjgXNj7lPZuSQrMmFeJ36Hqf2/O13
8duoDMaF0KS1zwYnhPOAg36YsHiMDyWOFfRWC5/Vs9sZPMDPRJGPi9iyf8WRc1vX5fYKP5kKdnZM
XAuQfYZ1aoNHbGSR91jwbYYwhbqC3M24eJDMUXya5KIGcIjEdqTQsQfErGAQb+eqWmX1xkfSAcII
NDn4wZDaq+KeT48TAEODtLxMV9tooGV0ntzmbhJb4kDZRlA0kftZMMIrQTWubBZKipXOAL4oYgU2
VEudmlvTfCkUs6HKf3Xr8BTnBO9Ww6YQzJatdu12LLlkfwxB9TCsWAYBu12YxvgTn0UJJ7JjoNB/
GPW5zJ69rlljE9+lFhIyzW8aXoIt6lVNKxa7zltReBc7YIU3cH5F3odES9OA4RMRlgeG+QOHLkxp
GJEwKOtoo8xkkxlAcB02Pyk9sqrj58p0Qa1RyGYHx350ZobpXAouUQB+2D+L6S2B55cwqnYZXfXQ
ssI9bv1bdA8s/D3GuGG7xSQKOUeOdNnDSpaMIlW17ClPMfFtZvvJT/jfpBCPqqLMZ88+hIqUWWvb
Z/AJBibzZWQT9emchtJ5NV1GERUA1bHtt1nMmUGynuH5i6Z+Z/m8qzjuPGoDthLUptHWi00wneIx
AgPgFMEhTpO1j+uVZQVf6LDt4N7PJZEzJUuYASlSkC/ToSF+bphY0yi270Ayea2r2r2bWEZKbJ5O
u5D9RNRruyPq7o38mksReReceFtpcDp7OMckP/JxhLAwdosRaFpRVg+DCEkMN9YWE/04VFcO1Jub
ma/RED55GP2SJrkNQMfPPo38XEcvkavvkbrBQYGyza4vqnMm23JvcbBofF6FIEH9CleMo4PBiHBg
qiTD+WA57SWGmygDchFxD5jI4+zYuu/KcKM7tsPEB6EOwwMa3/UVi9yYakEnbxlskRG0DLyGIfZ5
s80hKZpj6DULNfuPJqoJI8WgCLNGdMT6BjeyAW9NwqH0o3XFJnKEvi9cF/HcKSV2u8ynw5Q2Oynj
pwRfVgPYBjv1huEbu7YMzxLrV8NeZGre59yVeFCalmswOTsTKRxNDhyEccIExGmCIs/zRRK0P9Mj
D9PGIzaXm+skinDjtu1ekNc2Fm/RDA7aySlZ8lsToYYdxFhGPTQG2Y1MoXUW4b511aPl28fOgR8a
CM55cw1ed6VnVFAFItIq2nnFsUF9E0vwdIhfkxneQYBJgkkvW5AWpa6rvF9G1B6Ggcqx7ImStIhK
r42zi12P0ZJ+tQUHx1QUjA9d0uJsRGwkebhILyr2H0iZPqsWkJ7hgnkpneJ3p3q1nrMOpC8Widz3
q3XphdhHCxeKcNlXu7yzrV1QCONiqsl60N71CsPuI7yEW95hp14SsGN7B8cwGMD1TLKMZPooHOsy
0ZJXzqc28XlkpnjOVHafmAT1tgGUJttgbzoQ5xCUc33MjDrA5ecYS4RLb770j90UoFtnG+EH1WdQ
Qmqx+yBeZbP52wsN7FlxBqJ/Yl9njPT/Rqy8Xcv+C5Cquyh6ZrmSWAZehpK7TXvCUkX4S4z1p/YR
0aTGKaM2auJuNzWBhJHiv6SpOjK5A/Nmo1xO3iIsNzF7fy2NRz9kKhx6llq1QwrHAs2JYYCM19ke
zLIXPrdttQqLL6dGsoB5i9hiJ4pQ6jcggAJ+d1hx2XOJmsJhSg+DN+MGid+vP99prG8svG92My5r
qNpjqm4JTlrl6XdPPD2mnW0wPdpVfbJU96Drj9h7VNZIH0GyQKRuPJlcZv7/K/hUoQ8QZTelDFck
ztKt2RNEHSMPf8+NGntj92g7+LXEo4axNsN7H38nGLzSiTRzkiVSGCPuGIMi11R+wKcY1evopJJm
i3xvBQ+Kiak3/VZEw8b6Y/CTS24dXHeXmxNNwLhEs4Ydr72be/bfWbpKfPchDy5B8CtUySryC9o9
78YoXuqG6JvmCbcEHuepfjVidyuQf87ZXYaTuMWwWZmLZMK1jf3KxQeYTYz8R7HQ5VeQfzjVxRaf
bgBIk6dTsyADa3LvIPFvgX86LeLm8S6j5RRttkEbtk54/4a4x/C6GHlblvlmsVMddcNGFhUHguRV
GIjdVXQkrmOLRh1ECrh3fJnMhJlUsRrQE3VlvEhZLQ8eQ04sbpR6tBl8dyG2x/EiKZ2KgXFDys51
g31Ty9dJVsux52c+vXu4V+ynSH749Z2w04WC9m4yBAqz55nkYXJ08KhQweJcCstl3HrPAfdf1Sf7
iXllh1NKxC7/PefalQ3gN862nC8RAV7MX0gaZkkTho9wW1dXU26e4W8JctBq5AFH0dociv2MDz7B
89uwJZYcX9NMAgx9geUj4LozKIJj+5KB7HFfemJTmGHNNnNeBhwJwRoAeLA1dIDcr6e1RUXmMOxr
649pKF4bRB4W+hqzeVNl/MaY+i7S7aoFZ7Mp0WfxDMjLKIYVpP9noOwfLYLUMWj3DX4jeqMV/8gp
JP5nnU8N07AqfJl6+Utx0aO/a38PNGVeZnIdFg55zQ2uaukML7HNd3psO/hFrqgXI6ouE1U1SI0b
aE3312T1pjF2ld/CzUb+iGjlxoiJYXCJdYlqwoXoIPL9rPJDW7qXq0pzJGghZig89PWhLcpj3us9
VvxFR8U+GW8GbuNasRw8DeZ3xtHc998I5xb5/Ey2A1/TQbAkbwWMcNtg+M9884a4PTolddAwzC0d
Myr6tFFKDQPlnIyzcVE3OexuakUfFEA/3pqC1lJD5xNshKhceur5jvFNypRyKsedR+cRRDa3KzKn
cpEz5ZTJiaDR+6JtLoXjsBplZOtLbEQ2H2CLCt4S+6ZkQE6FNDFFqEmcbrodQiuCegLEYuAOWiQX
PKDJkOLXMl/TunmNWLv3UfB/9nBPene1n2wG0a+8uPqF2HkTUtnWpXzAtrQv05inZjvQuZS5uYly
QLrMDUqbuV6lhofWjRjXGo9J676OklmlPbMZE7nL2SLm19JLX8qgfggb3lItu+fa4wphfxCztPMf
e2aXFXnCu9npQoKSMBJpWtBrBwn+MSCYKlCf45y/dqFNZTY/jgGkkVkOy04rErtV5xwstzePQ96c
Zes/zwSdDF4dbbsSV4RWw1sMqBN10dovCqiMmqnyzCiRGCQKaCRsuTtTpKQHePHnxOYrTQ06nNBF
mMlVY4bNOnfqfauLk52TlBCk18GgY8e3xlDJ778DSP4XGuPaAsB9EAQu8XDeD86KmQZmY5qw32sH
7Z3TciQPLdYKzBNP9tx7QBjd/4ivtP7APAHtYgX0toRKAnj5N4EnCWUcyAB/5jCYYptMhDt6Pnim
MI3Qr9dJtVHCq1lXU5iT4EUqKGiezK3tTTrr89/fv+P/b5omNCXb9VzLx8Plu1d6zz+gL6lnYkHv
mcsz2bhKxCy9TCzAXbIa9vNVa2kolLJgkhNjEzrVa6n15xB6l9AB5KwKYxUb4X3pGAKz/HCDY5Ws
jyp8sHmY6FFMmsTrytWQG6sAGtz7hBL4V3pG/jCLcjNndHoONJE0s882NCJtzltzNs+0ED1Xy1Q/
VlyiCOPRDx4sBjc10CzEOmio+BFh0gNDkeIszf27SiK9Q6XkufWth/HWIbkBhCAQk0tltee0/na8
e8IDcMXgsWMfGyCEyk6Nt2biijWRW+5hli+uskjVqi7JJF/L/HfoRbcIYfeh3zwiw95OgjOOmDcU
BetIJaSGecgjOP76eBFwMPEruynSksaTIgUi7NU0B9LqJEkbUXO0i2yBql9AUsHiZY7hMeNUoTk5
JoH+jBgZ2rCAzbCjRktejGjCDBLh3B7WJUStGd+cKttz0jfESKCWicPwk3+Iv91iI9llZ5dFGXsa
ZZIUZf0aWrHXWQzaWsHzYoRouu6ZK2Q1jzUijKs3sxBDuIjc6GJMcOfnOyPFr6Ho24sZJ5bxrsQX
XqE4f7kKw3Q+7cvOWc7tHsswNxXvpxUM0+hTqZkTu9lKHItC1e8whNZzELLgm4gi1Xsi+srx2Y3v
BZ+l88Tm8VikqlsOCZKPyXi2Q/ANz2kO7tf2Vk4oX6rwCsXqGsLJRqIQmMqnDZljV/d7xRCgnsVZ
sFVKM7FtoL6Obrq1ugAaHJkoubUox2UuYZEb68i9kuMfIyY5UzSiZs0eEzap0BdagYLROE4myhVr
utXcvNg5t2Om0c6DQ8g+VOHfJAR2zeHO6B7i5jB7v22COSysS268kUO+RNiAzomMPrZQESZzSrdb
N3GPQ1K/Fojfa04WKY9egHtnTkEJztFvkehVa/JHG0+iG5cN2jw3y65bUe5sB3VZsI1nVu4GunDW
1teyrQmj2xIcKugAdnwvhDZuQv2V5q98ZmgZh7VlvRdMpOwatnpln0VdPHSTdchGuYwJbheoPUj8
W3XyUVj1erSfDeB+JQ49rEubKDhj0FuO6BAi4ihSS6zG6+AWqVtghXuBacwFOTVauNRiSmshT1T0
wB0PfYAK03sz5FfSJWvkrpCjV3oIblCS4pwnN8cmrKdDjx6xCs8y/V3Ob3lGlHP02EwHzVnDvYPw
rWc2jVJFiDdwTfhnjoLYPUo6anKuLhcJIh2uL6PLVbkw1BP61vkoARw7HSBz7yOX1+wruXAzj5wc
fjrj12yplwifaRIJDg+5tHN1dDCb+TGA5Ikf0uisuqbZots4hyaqAioYfIfMI2ZPbGomqTLMXw0x
HcMchnZqrHqMgv6ULMeJcWFtMBJwM7ZDPZ2MXX27qd666cCX1JerYYppGWHcdNrHON8d01h+F3O/
p34jSO8ger0VLeBzp3pKLWaiebOpBkYno6QNZhc0qe+sDhFiRIywwL8MAxeErsT7UIGhwo6xL/hu
Uwv1L+vM0esuYQSNvhDj45TE67FpmOt7z32NQJC9kz/nd3pmjFYM7MGUbPKbDMP13y+UPzCrqG1s
38VLIH3T/HGhjoPtTAjbJdU6Ql0eJjY+CN4qC7v331/pTxdXICxeLLCEic793xfXODR52cwNdCyY
UGbCYKdasmPT+FLSbFq3TfgfULb/pb65NhezidnLdxlS/3hBmcZEqM0Z4CbV7Nuo3hdGufv7e/rT
p/fPl/jBsIsZE1VeUfjLLvZ8YNhTvZdO9eaybP/7C13/oR9oMccMAoRyXmCadmD++8PLXHSv5gxa
DHkKQU85DuCWBLWVTvSLF03/ATq0r//cz5dD8S09S5rQVH5+V7kRum5UGpIgt05u67747FPGRGbN
JnpCfsgJEL17LgVInNboMKLufQzcX3GCegou0R4txnZKu0NURCet7RNdGNlHRUkLM8K1/ftn8wf4
nuv886/98S3UQ9PEYuJbaAwTvTSuoJVl4WaLw6uoPQWfhWOaVEGXklp72ddg18nSs4aETCFXoFHL
T7lp/BcT8A8/v3/9VT+erEHmRd25/FWVG1IvTWz0LAhef3/vf/pdWLZnmdfIac92ftSmc4gbuqxK
2CFgEljfebtU4x3HB70cS+fy9xf7wxPMO/r/L3Z9x/8oPS2Cf7GLYH40DGSaUWA/qcG/93znE4bb
5zjIYzrm//Hl/vENupS8nkvBb3o/3qDWHUGEssSYUwHCkp6xmz1QamoeJSlAmfiPM+MPD7TD0SYC
4XiWa/3sL/yo7KSv+TwRA8CLaytSngClKJ7J1d8/zD+1Ff96qeun/Y9Ps1NT37pdxXkogvGos6uo
InJPhdteKpuc1IHItnbO1W3DIOUmUKBdnEJdPbXp+u9/yn+96R8thZC2lPCmWNJnDIhUskX7sGpG
sFh/f50//n4knGH6N/7j/4jcNhQmfp3zRBRupe903M1rWRmbjCACb0QVX+cmfSTc5f943f87rn4e
ZyyBTVMGvBX351PSVzN3dgAE2/f664ea/E7y39WIrTqPcxyb1BEoyLXffUcx6czIKa7RRnlB99Ij
KM7ACFhIBTxnwBRbS9Lv8FnrDgdbNuwjrz/ETJU0Br96tNaOfs2Ab8443Nl4b/o19rx7mVS4RrCX
91VHE1MT2GBsGLcxdrcIF7MGxUgb7BPukwezmnANBeRjTqE8NC3kH7ZXbNncKjtOmPKW3mSyCvdr
NrfJoNeYc/PbsbVLnMzWtlTvVhWx+kFjOKeEO/jsGOsO+xJO2bEiqxLRhA875O9f7h/vDDtAByZt
1ijy54fcpWOrJyf0lm7S1PskKPuT5+URE2grWxYU3UuvnU6dCNUK5o+zAt1WQGx0P+OYlIO+U/EO
/nN4xNl3rPH8Um9eOcxO/KjAU+ziHjb/f/zJf/rh85ybuEJtBxH9jx9k5U1tgwkMOHrktZTBzGaC
AKcGI9ThCcvRuC6FvRHETbYzS+YgqneFPV3TrkM2KC38DwviTZW4JN8N+ojL95XNZPVKKAyZqMVk
LUSaMxWKg/C+Nr3soyXuZhtkzIj//k7+MBaBxWqafmDxO/edH29kNsqZxVzDG5lGdDgVxvHeYg85
kvTmgHO6afnC/yPU3vrTp+fCrbSFGQjbCn4cG2nb647v0FvqCIbMzCLG9CUbwP/H3nlsOY5sWfZX
cuUcWWZQBvSq9wbUpAuSLsN9guUqoLXG1/dGPJXhGR3RNa9hCHeQIGh27d5z9snlS9Pp9NkU2siQ
BurSrgqTo6w8RXb7SDG6qHC49rW4xwj+8fM7YfxowzBtRWw924Vlf17BM0BaaWdCRvF6gmuS8krn
qXNmP3Nnpqegm0LsMBnZ4rF5A2jtORwwcCbxeDT8DpCzy99qw1mHLaaLAYsu4TqgDM+lT2c9HrAx
AQ+kV8DQdFynCUAXZgT+HvA3oWs5GWNSfBmL4REtTLpWdn4Exg43sjgPzPSXNjj43c/f8K/e76dt
RBNlC2+RT8G3CFDSJhibI96MuEIAKDTmXz+/nNJ/UBrOTTBdzEpnGlHfb1tp102lEiXQYRxDwilA
o9OElsm2QqdS9k9WQFZ0QM7GA1FvoCyRst73TUoAS7uqvA2dygtVvfp6uejGexP1DjSeh1qcMtwa
cKwgmO3q0DzHIkZX5e0LaLFjiSky7KtDFc4ZT7e1wuaad2cnpb8fYP+LUFDod65trCpVrdhJV8F0
Vv2rA6crsjlOR+POZ4qrOvxG1kTbAcEXVnkiYIeMNQYzYOjchDLeJwLYovfuCrmvMkCbWnIRtfVe
xxlWm9UmRmSgOC4DA3gSnrmbAT6lM5x/fo/nL87n7cp0TcXT60BkE5++WGnmTSrvWh7hRhQ7r3dT
1Ab+i6OmjZZiZ5aOx5u10PPhjPz5pc25nvrrtR3p6srie+18qreC0vFjiDb2qqqY1BcFXHwzRSaR
F6cxdSDnW3eFBPdQIEpwyuzCK7GPVuqgBSJFW6Ky/ch33S6Ms8ijq9ixdrqQJCN0aKgnW0MU6pNq
GXk+tD2p7t0pPqYtVIOOGKDY3oFopkeDDS6d3kIW3kVEOEHrKrLbSfWKh6OWkUvMlzMmSyhHeNaT
RGKQRVS6EEp/cS++HX5/djM+FbxtUw59nNQkjcZIHh3rqKbbLrqzgovIpeNaGntWg33g2MdAHy/9
+GROy7m3Oe4UaImUvDphIzsi7Co594SUdulEvxFWjn4FJBsKMDr3sqcbdjAYRvfE3HVoyTuflm6F
RwTuiU8CMVIda97GzwHlQof7SlzX6otN97TBZdcNqDgvRpNBbXPv2NGlYNre0MTE+eWUH8VwsnRC
kIZ31P3IQhDd0bGY1qpm6nNXaLB1EdhBGzHWPs2r2S0UrKN0oxmn1GkXQLsMwjZIqbbWUd7OpvBM
YaFEcE0+grd37G3a7BuEk9O4tjnXk3V40EEVolR1iXbxr1qyN4avntusyogWMBoInxgeWU97F2El
DGWgctuMqfjE6/Mt1AQIG2YiI96mDA9KZkJzwQ+G+lXeFz6Cslsteyk8znmYAv2lwqhKEDkTo6g6
1wkvrmFAft2774lDL3uhOTAhA3za23C8KBBxwoduCUkrybG/kj42zoo78UXvrioQje5dOZCauA+t
Y8iNSfp9m+N0TXH7IMMoLipjbWDIMfYIB1RKsgzBqhCrFyRaJStP3DhilUnGrrRrHmhvmQEjJD4P
MNcItGEraIItBX/YHhATHTOOzPLIEGV0Nl6487qXMgmJqr/Mxg/D3BvFgnFL1h3BwuDpqJnSBES0
bDMCzyzneaKzmhjYhG8Dc190MDLWfCl1HBAp95p4nSUTJv2hFzc+/58IkocIwYT7kZMwl0IqI65k
g6xIdAn3exPizeB3FuveYBq+qMtlmZw991zC8ibTOlIPnrWhcYd4KARzAvxMG68GzErOms6NLC6x
BcXOl6x4srE+1WyS8ZlkPvx2BkLu4DjguiOHA7d33r8U7a0YzQNIlP0ETibLqtXcIkOb54TQBu9S
484ZiZ0nLQtvULGrNY588rJtn/rxVGoHIU+GfsiqpYlabNwUMlvqZPBMp6j/isRe2MjXt4O88C2a
E+EJ6xoiYietNgwKFmH8MAHcfinHdm1bTIz4QBHXKtwG1iU8IjAURxk9+u1VUVwIVJ7ED8utb6Gl
XsLWtSKTpO3ribAs9z4l6ZSJ41gTWniFQBKUxFNB0lV9a0zrNrwZa/SSFEDgQJ9MVCL40tNwy7jV
iWh+9vNRem2+htyYDM5MFQF+jBY5TGW9XuNBddyDiQ9liB4tohwpPJMBJ/AH9nR83Bh+ov00Euor
jq35burXDcUmkOs+eOubA7tZoe8d7Sob43VbkOHJLFnOFmZsJIG2GcfXHrstvZwQ5cYCiaD/lOfY
ETPWHXWCi1MnBHmt8i9peBNb7cZAR8n55zkqkJuzZucdcZsGnADAiiHqPJPQ2zqzZunNr3qHci5g
P6/EFJp0KDmcKzan76uOLq+8sYxYiU0tuWlL+OR0p8aFMfbRLPS6sPv4TYzhNk51sPm+uJ+G+hdb
oz5XUn95DYZLzWOaUhrup61ROUWkg0tTq7Qgc0FIMayK0mOg0cWE5Vn2ndmRDxjaBJDN581FWSab
iUh105iewC8Bl3MzNKqa7BamPRIxKVHDWzTIuhKQ8MjwJIy7c+i4V1YJC1f0t0JCmhsYdZ26zBuu
wsj+Rf/yR8WjRXPFpvhGNmJ/uq1G49TAzVOciVWEuyK87vAsxgUSywk+6i/2U+tXV/tUqg6cJULV
RcB2E56rcCp8JDeE/jIQ4VRueSd8e+CRcNbqbOvwsvEeDpF/2xnllRE0j0Aw11ZKdJNLvFqteefY
HO79Xpz10MeNLWoiC3WSHicj3HhN99GiH0CbyqhlpKeQ2/Lcj/KCczJ7IMHOLUugsjRFRpKB6Gpm
PreRILYDT2vnR2AFRX5AHPBIeMiL1wRPtoVmhvE6bf+AgR0uSrUZa7b1TD05lSr2/dBNKy/Py1U0
TNedGxIWr8S+jPN9rf+yPpHfau3PT6RCFibp3ivDcecT2p9aSEPER+vGk6ICQOzRuQBYW3II2CqB
t6IP65nJgjDTKLmngG00/Yi69MFA8dXRJWUuwojVdXZJzYC3md41WT5F0rkv2vCprspjgMYvbIKt
H/mXoK0IQ0a52CjIbUEJtDVk+oGcx3um8ClaspKgfroeSvBa3RaQpBj1PrcpYAYVwz0pbyaPDeKq
xaePeyOjnvAntmcf1Cw4eNVgkUzB/uBj7yJSrhIMQJBY0teeCAZrwEBLyp4bsd3nqrpomgEmCcCv
GtOAdjvGWI+L5iPksqBCn7qmvhKMd7AFj+NbV3bLocb/bs2lTLFGLrhQTkBlBU+I00tS0J2WaOEq
RPRuK86BBshegtLHpdqZzIPti1KbAF7EvF3ncvLBdyoox2g+IQxh3MWGhNRC3do+d5Kohi6haIsJ
IkWJWXo1lptrVgB+d0jexLltcwKgmZUhQeqfNa/9Witn43fNoYjT3YiiqfWmfYKzxpbOctLLm4a3
XWIVMwMxzyuPpvFe9uTvFtYahvfWiO1VI/KTxIVjMFPJ2pup0QCc1XCB45hpXnGdjQKsgbFunOBC
9yEZ4RgyELD9vGb+YVfToXHKCQlHFb3f7x/JzmNxTsMZTCqLHNJ/+6EXyZnu9NkpzdMoXFI5rPSm
a8ZpzejZZ/KXHOLSlL9ojH9TZXz+bjgO/ShD0Weg3/j9C9Hiybaa1J4XGws2hZxJTA29p7INIYw0
JYjGjJDYUUuupmC8Lf30a9g619o4nLreN3+x9v1o73BcW9mW4rxjfx6oED7UlBb/TgeSYjQLqwt/
9E9e0BDUh6OsgWAeDMdffBZ/7QrxfNgCLoM7Lw72p1ugNC8qa0H2ebep9uayuXXGgyaBD5JpuCR2
YO8vq63Gkb146R/V//wD+O7q6tPIynMwnMiGq5vn4lIstUWLAnoRb+N9eupvg/WvLvjX3YXrOaYA
/m9ZLInzv/9pMezaksGjqZyVCGJ76wF0QRokXyNhWPsw6N5+fnP/2vz6/mqfdk5pJi0dV5eeuX89
mjUrbwwxyP1Fj+2HnyDvhzYLo0zrW8/1T+8pQLQZlgXvyYmYgoNVROrOtAvlJTiIpoKVlJim+MWz
av71YYVyN28ptPVsSbHz/Z2ETdk5xOJwVa25adK0WwMvgMIeZwALSv+mCJtN1/kXrdc8+Fk+rWxI
QJoVvhEQsnJjOOEB9ZlOPnZgnMeUwXuBtbJrXMQ47YtnVfuqzree9J7caFo1BTzexK+OsQBzBrMq
m6prm2DTXpiAhNIFgOCFPicDcuKt+5bVFaUC+nda9YQRwYiGnmRpuE5tBNKl3l7wxXa3piU3po1r
R+Wy3vz8w9d/8KzpxF/ZdFotl7iTT6scmqHMgb7mrDzpvqYxQxOJsKbYDGSZ9VCH2cayk2U6DyMg
oXpWzQt5q6sS2rN5oZz2iLLoo/LaPceA7QgHfERmCncPvKm2LlxAQfmEfDztvkD/2v/8xf/gmeK1
KzlHlbEyfG56+9T+dZwyhzcSe1oMdn1b2ahr2Hou0GCiY9Pzp29X/K+34f/4H/npH6tu/ff/5s9v
eTFWIVOST3/8+1X4hjg1/9r89/xj//5v3//Q34/FxxxF8PHRXL0Un//ndz/I7//n9Vcvzct3f1hn
AHjHc/tRjTcfdZs03y7CK53/5//vP/728e233I3Fx99+f3lPQ7aHGv75W/P7P/9p//633yVVvnIN
lrb/+vNF/vk/rl9Sfvj6pch//DMfL3Xzt981pf4QTFWlOVdytsn85Pff+o9//JPzh8k0xZZzl92Y
Ryu//5blzCT+9rv4QxgUZwghXdM0GKexHv3+W5238z9q8g+dX4dUQLhEw9FEtH7/1wv87vP6z+f3
W9ampzzMmvrb25r3ij9tpwYPKMsBDUnLchndfZYd6pU5+fOAh6BUlxSEiIyOuHryMpHiEFPZSvc9
tHpwbo2IbIAR+64R1OHOsSB+dUWIUMBTX+j63mm1RmZyadQ7LnhtGmaJXVe/1sP6ru+1x6Ib3GUE
LI6sAHz1MUM1CMWIV6eHJDfqhe+TpxZogMXra6/T1CYl17pgvIEuusYTnQQvYYRKwQhFuOh0zuqh
0C24JRZydx9te4RHnHPYXVBXB41bv4KUOe4CYZK3HE0lXCAUX2FAx7+COtmEExGxaU2+fUXZVStU
oK4k4CAtHqwG8ytRMV+HIL60AoUltvOvSXAZNuw3x5K+cR53jyRdxStgUg+2p24CkayzHB1RMO5G
IMhXlQIiGAaMHx1bu08QxN1O0YyuBSu/0S2XIO0I9HczPvk2bXUv6dCxN36zFNE4LIKQ5gOaNsiJ
Zglf06ATpllgFVKBAD0swuK6BH/ekKyKGI94eVc1kI9rbUuFuqMVeYBu9RjWUQGqJfuam3Dvxhaz
t+H5r26AND+rTkBjbyZXvitGu8tyBkNEXbUWMSNc8AEEpd7jsqKVZyeX9WRsq8aFgB68Ux9eZq2x
q83pfZDywbIAMWZetAtrP+JTCVdhD29u6A62Fl4qeJ5ENT3Vuf51crBDFwNI1EAvr6UP7yQtj5X0
t06IW7CR2atM/RMhfsgVI+3NGVt/aQ11ts395H3sQcVRn2LwyCPYATQ2pmF4qd35jGCHj2WEBy6z
/CveOsd2PmSImq+hET37TEdDLKtmdak18pawOmsbuhW1tZd9Gbr6o4PQCIqHXPuylFvAMgmkIcwU
NgBCaAm+2lh2DdvT8Q4C28VoIhVtQbC4fblpUyu5L0zj2BhyX8TjuM6E/lI2kAMUwSPsGNHZmkDn
TRYoIO2Sjg3ecyyQyDvKbReRylPLhvi26NjptJQxNxw6P/+aVhXEuhErs20D+h/AkrpiQG0z0A0p
w+tgzA0awe02j8pL8uI2bgL/wi1uAK2GNHrm50GzTlVu7bQ2OU4+3Z0OHqOiqT+act+546lR2snL
2uOAYbuxLb4CU8+cD2vcFO7zqb+GxnQKK+uxIpRdz9wLS+EYaZ2z1uj7PmhufDh9i96ctAMVx62F
uneagkOrhQ923L/57fiROooJfIERNElFfO1MASDayrJhvOgrZBIz9Gxd53Gz9oNqzaEBVZy9tlgN
KlwjyINnhOrRzPsvOXa8ZkgOCdoRYIPaKfUD7xH5kjxoE86B2BXgNu15/bA6b+tMHOOi3MWLLQK8
Ax6ezahEpdkXYFUTjOLGe1tUIVReJh5x/hFPcjXU6iO042OkmpM21iSs0DcYwNx488V1996M6Qv7
mmM82yVJ2kKUOxM0xD7DRmL07r1fJFg4M8KuBs01VlbkXofhMEOVkCgy3mdiIgYgk62lkdcOIGrS
6FwaLQYJk4Y16MVFSrRPU04PrVWdh2zck6m5N8cchEfRUlUhnAHp6xFUHqNzhTNlv9sOj2HOGl36
3dMwghCKzWRXk8g8jcO6r+ubLE1PUlTPukakmwcCUO9QK8YRuRph+CKm+EovwnvL9L+SA4qM0Q+3
jcvEYxy6GzMZbytjumyjBJJLuO8y+itu5Z2tjCmkO8RXXcCgLgvDN+ii6z6091kMh0AQMs0cYHol
Dv1JaskpKsSZAIOPqS8f8ftdqLK/DGjcaI7+EOH+iMvklr3jts5aWnFQlThPo+2DjqlNNMo1+yHO
qnPOiy2acVcLvVxnQf3Fr+uPJlDb3PM/9Dwgdr25yRrjZiStbjEYaFYd27gpnRhsKYyeSpC4bDrz
ZPc2mIXskbDvJaxANynegsh4wITx0EjrecyBs3kGcSw9zRcP05Me1ewH1aMPCGEx2sA8pq59a4Zq
o8HOX8TOsIVA/1Q5Y3PozGnAJ40Ju5Gjt9J0f2VZ1gXmVJ9Eg4wmlI4LKvby8TofpxLvlXbfK48x
a/lgempvgBmIQh08JWn2WtdCVnGiXQusnKa+bm/qlqCL3JFPBKMAr1PRJcT/a2yIB6aq130BnkM6
hr8KABBC4LA4XAw5QumpBqYg3LBZuyENYSNwABGhMWdSJ5NNHTq3DV+pJS4DfW0a0LMwAnyYSGnW
lpJ7oejvMF18qzJUu6rOe5aK9IGRcrw0jUE/EiPID/cRzwFj0JVm0+Coe0S+tWheWbbIUJ/wKUHM
FSv6SGjNnaQ/xY0Dn4wwcfitTnTdghxcWRmmVU0jAQXrMlupDkfGTkDdRdOEWBHPz1A1qKzxqezI
HUxAtNXjhrzTHpSj6TPOsYkrabV7JWEbohE4V0H5niQuRokUyIPc5lp1MlCyLBnh62skg+pKVESl
Bo4DRQjJMhNSiKxpw0fWQgu5wOALtAPuqh5KA5xeZsO1iuONBmSLyXT2EPv4lX36n1shouPYelcF
nJblkAXUSRnhnXxgO9JqjpK2MhsqAfS0v9Fi92Q1GB0gblIEL+QI3cMj6zINxWVVZw955kI+aghK
beP4XrhUOlZMmLqT41vjNm2l2x3NsAcQFx9JF3uVNU5ZX8e+mKvG2EYkHlwR72es7bTnJupQi0TJ
VwpxNnnmcFKME/EEzmGIMRBok3gKteydcNVb2+V3BEzw1m0rLssA63JCBHAZhHfKczm55lqytLlz
K23UGcxVN0AIGQ2C46rDDNhyVr/moJQn4JOE+VnXwhP4gRl19WRu1VbhkgtjXQQx00TPFLsgbs6o
Tg5JGO+iMK82nSjfW8KDpjS7khGdZJz7bVtcdOQMZoJvRUF+XhgTH0mNkdv1VT9OrEVteW9lxW4Q
Fem3lrsUzURyUWpvBgRTWKMuJ6Ge8X7T5jTMV64Oa5lwKnbY7Es+UDFqZLzkMYg9RzQ7jZH33vMJ
Ygu65L5LS7D8NVbXOkqWtdPYjIoAqXDkcryN3zBANft6juikHmxzkV67nlFSFHl3WhM8whf4imD2
HRvZzjMy8+Bx23aTDN9jcgLLpKZvi9m5t6trw2G6ZUkq1a5GN95OaNj5zOQFWYQXgieACvhGz8S1
hA8BcB5jqJZg08hbB/1+WL7gZjolhfY8CPnFSwF8sdHHULWMQ0e6xnLwMSx3siooezuJPz6j2253
sOtNDSQOJexSwxxA2unacju8eVJkOzdGIj8idN/4BjSqKHzFLvjR5OJF9NUxqX0Ww4KvuSdIn2By
DeYe3whUVTPPMMzCt7SK5jREGowWI11WhYKHOIZqaavpvq+918ZLHs2SzvtQv0YNs+QgYpiWtlO0
oFzEkd4bxz5kP3RM24HkWjY7O53fTRqSeph02danQUXKAoWH3vX0p0zmpINDtEoERp5iECJC2Ip1
KIJ0C1pILGpdPKXYcpZ17N7HxfTW0EuH0oSPropyooAHQc9Z6CvPwMGu+1mLVsHcdcpmtKj6j9Rc
cYuvIteFs8UcvR3wjnDGKbC/El4zTeXXTo3vNQpqzWswPsHcWfjTdJo0ywMGPR4rUOqbxGd9nJz6
nCcNlT8ZcQvSBh5J2ZqLUnw3Ru31EPHb/nnkvS+HJJPXkwfNpMjU2ky9g++24G2qpyDEe2/FQ0D2
ICigDmBuNBePYcGQJBmCL9Nofal0pt55gz1gsoldM/vg2Bf1sW/gojqQcBZEvHEAatJjKxEUEHrK
scgbcdUi1qHWYNFKMu3ZD5nwhmU3LlrdBAjmguLy+tjdm0ZwbovxbPYFTB4Ly7L0M5juRosLVAU3
9iBACDJQ6+B/rofUSpFUKvNaz7DxklkzxdZlkrf5Wh8YrWmUTPTescMLlwAcmambJJH5DkPdudLg
F+W+vDMzg5OjPnfV/UpfY8167jIMp6VNIhTajWoLeu1L5PiQnSv2IXRUdO6tsFp3QNK2sVthohqg
qShnvGvcTq2tkl6gzcSJk03UHvscXpSRmjUPlNgPvGQ3FzTJWtwnZYIMBkE/y83IyLLNHAJJFOEa
eoACFK1BuzaDzt/1nh2dfMcRr1WrO9DWMxgq2TRs7cBGtRS0EfTlbDo55B1yRtW+ha9QcgW9BiLU
pdYroJ+RkXOnO7B5qWFniklL2COLDQin0n2ifLLgggT+EeyyeWF06DGGPjmFfAXR9AUB4I6ueCgq
lP6jZr3VfqDw7E2oN+E3oaVAORLkzWvRYGJKFAdHP2LhVBim4xz2v+caMdTo+IvZ40LDRESZk0e3
YcOmWRnBWz11p9wCaqKFsGRB2Kry3Xbv0tQN7p3S0K+CVBhnYiRYFkI1U/9Tj2CFNHxoUxuUh9/R
wnb1ds8Dlhxawu5WsZIc8CO0FkRIQ3s2ypc8D9Dc+OSryVlPkMY4FNES3UBTl894KYZtqfRnYSSP
rhY9wd9xNyoEcB4VOSmDQfoyhdI+CDANumblu0aXADxMoe/GOLYoXYNTpwMUy/0i22RlGe9UY311
53NXregFTk43rk0Bz4SnWZHvLIlO6t38SgrwRmYXYPv1osssZRAP8v7oBfIZT7/AYz9IdsJEB2PW
Ny/YqOdzAAFaHdjaztb9Dc/BV1XOaQC5EXIiw8gWyI6QhZJvfQU6i/Pg13qAAVdX+MTTVKNP4nJg
zGTUb0o/im8tVz4puqqLLIi/tK2+ssIQ7Ytz2w+gyIaGFa/o3nzDSJjF5hthlfnCBizhgq353zZh
M85tQnwLGJBoo/+/u4RL9KCvefUyfdcr/PcP/qtV6PxhWA5zcmXbtpAo8//TKnT/0C2a/d8MQt+3
CukGcricPdOuolM4t37/0ynU/6Crx9/iJraUZRoMkf8HnULzm4j/z41CxBG0pYip0A00uIb1aSY9
USgNLXUvEiQ2i8khGtcsjfJMet30KJpEe+x860mOWbQcpSyWle18QAS+G5MCV2DLxl2wkOCwtRrs
s6rY9Y2BsXJAgD3ZxVkLsJ4MekKKrNna9MM4CTM57feJTWYQ4+SMfAmC7ei2IaoKcwtJTgYzrkwp
iwUtJZ3T7CLVm7tsSL8KBJ0s5KGzUT50mcxMjsqLSIePpnc/8HdQi6B1WITHq9g9JAmQpGjsseWG
IKi1HJpCArVe1HxblAmvs7WjjenpJJub7RWHwq1KXG/nSTK5Kkc7WnbkHXS7OBocoxdOLF3OMH60
qRyRrdsEHqiuU+rmRJ8u6D7hOwarwz5mVcus9vxtF7ZXWTq8O3FFKnPClDeblehg/8B2RbTuQ/21
oqES4pxtA/2+SPsPD+Nb0VVPMh0oWU2CQL1dkpVvbTQrkCaNmQNb96KheF0GgOBoYYmnrGlPTjXr
/eb8BYLkwJcUNgle0hlWzPlXcVjG2zHFIRskOSW2F94XMNGSHjxdE3lQyzz1GgwFJzWCoSneO86Q
cZpDiOQELHOQSLpJ7Ik+iWlpyOG90Dm7J1UkVrYK3YUm6epoTgMM0pAA62IC21oiPwlr3fhY7sBe
NFc29J0FoeXE0VRkz/QDJvGIEQapZLjDI8OHjE7HZFNn9n3vDd7VSCwPkXagkEQsyGQAf2lmAyL1
HARElDTZOuuzs9k5M4/GpPDHEJDW0DfgZwHMC4Dd6FS1VgSxNpXIukxMsFVhoAMwyLILWhJrpiYc
j9KyooVqnWCfaIPF44Qfg+zIFqOzTo2js4ZqPvW0kVYENAgoVlU2H+5pFkIW6V/qnHQxtnSOGy5g
2qrJbzmZXjcyytmQOEv12KLQMuSnUIAdyg362mOz961655WYo+Wo9qVJCBwv8MHWchc9T/MuaLB0
4XDtOR1T+AStYhc21iNP0/RlDARGX21q2RrUaxhku3qE+EW8FDQU0jhRlFLyxWO2Y/RlzjiTJ0nf
DrpNUa6akfPs6GoYmTvdPFBK6Fsx9fTLNJMDjkY6YhpTevNugapqvYtuzDFJzCERZVQeRUGNZNLw
XevSrIwK6PTEN8MbscD4ZrytGZ6vCxtkooLvRDh4DvUidJITowicuQJFre2DtlJ4fhuJcg5wGk0u
yy6XWcAiYRbg1opgCI+koqMYNVX23OZaMx94mytLZm92Ic213djYUPWeFSTLdEGCoQFGBBRHBnAM
sozpmJcRjTow/Pims1BfRWkbXgUV5d+gM7zDSgBCE8WdQNq1IIoXmsDkdisHC8+hAXq8jMf8S+9W
B2iEr2IujD0X6WBcamopNa6hyItJ+2IkBHh6jXPyGtC3X8pE+7BtVLOO7j8lDSSKIrRWoVXAaiU/
ZmJQa1o2zd3pwnNbhzts3lOPbr2yCAiqK7+2oZ1ti7zod6rvp8Woh8+2itwLuDNAaot6a8fodaH8
v2RBSfBbxammLbu7cYBJmDRzGT3Cq7ZTLC++OVdVXnNRDE1PDa2dyaO5NdA3LSpOgosaf95FRx7M
IrXGdqGjZI7Q/HSFGV9kSdNs8ZACFG3CmbzPaLj2PBRwyElHT30YwXRgNU5WYwC03Z3OpkD+CHgN
Kfpo3vI9eJhqHHMdlO7WZQDsOkN35Sn95CWU6UUHERVPzkXXAuv0dL8l897ZSytuTk2lyDXME3U5
zSntKFPgApo7O+wMuluoevj4Jd9ozsWhz/jKMxQ9Zr2ozz65iUu3NvfN2GMByNrsNk6sS5qZ0zpV
8QXOfqjiSDw4KOs5cVBJdEylKi9S0hFJuivjo9+YBh9a99URutibsolIC866t6zp9D08YAjeSX6v
D/02MgIsJb73PrXt13JIT13tXnaF2tHev5iKap972DsT50kEBgc9fToR27G3DIiNChPTIvW719FC
HC9rRvaNCDg2aVZ9oKM0o7cfU3fyFlUstFWgimcn0vvDkKGzI6TuasqqL4mLr8BupUMLhWZuNRIx
EI/FMoYhDfk6vyx1RMSOWaTbqGvFpnMKudGbXB4zPYSeVSgwzB1Q5aCX2aUWpWCzNXCMfJvz1ZjM
fS/bI0cE0SiduAJSczMAHmGisEnb4IWsVsjBZn3h9OmIJDyUOwnNkyTx8eBjFsScnyPq88uZIzoV
8mpU8OqykUjwdOqBAfr6kx7UCFwG9kPf9KpTk5L+bVmdtpN52q/KwfgaczR4KkeLeKG6vGU5hqZS
ujjADK/Zp6k8O8iYi4qRyxhLGk20g/MpMf+hlfrfsfhc7xqA/X5W766T347V51r3Hz/0r1rX/cOw
LQpax2LIbmIw+3et6wgK2tmWbtvSZsd1MWb8cyyuGX8Ik4G3y/TbtKVAVPWfWtf4A3siyl1HYnCR
lo467X9Q636SAM2GOyVsF+UlkmRe46dK19Ppn2ntRNPeVkdVpDcszRvDjX9hxp/VBN+N3j9f55Ow
iUNup/D5M5mV40U7U2Fy2tsSJxaBg1QNIvZpaEz37I3PPkKZXelo4Y5zaLDuq1jusjLfJCmo1QTb
KDtLtu+K5grB6tJy9AuWiA/HCI4tkbIRhC+7Dl9Nm6xTv4bS3cHUEMtai5x9I8T2T5/4P2UG38kK
PklRvt1BR0iTM40D0eizjEZvQ7eDfuGt2LIPcbpCsbMkKRfryLVaKsLFMCcssAUstZW3/Pm1f3hX
/3xtHqE/y8WYZ6V+qBP90EBhb9AyMMoAXEQasacBBvUbGvYiGSgLLASYwIZ3w0ApplXisc68J1rG
1aLyQCPKJDVA3QsH3K7Vr6rJiXetCpqZkQdHPfBS6G3SIxNLdSyaY0Zuptuf+9QeESOarxVd8TIi
XfPnbxAFyA+eG550W/J0olb/bArNa21oy1Z4q1YDvkxlJ3AitPTrTK3djwRzoymHbn4e5BFv/XZs
gOrRmFJArRxgiOUbIK+t52JayfgUmqs4JT8BhILUXkeXDSzfO9VR0BiLCQwqAnfdEj9ewEAkoqdP
DmZ2HXkxWwUJtU6+MAByu5hgAl1/sdrqwRhhF/VYKegoa9ZXS93L8bIyr/roQ/OD9ZwuS1grXSgc
hNpNyUjMwplb9Ii+QIoPAXO0qAZtTtxmdlESpB0EG2d8cbtHA7B5RdyERhYZEwuDjAriIlRtACEV
y6ob1ll84+nd0qpbkjT56xhLWkOUi54gDcWG9H8JO68dyZUri35RAPTmNZneVmZllnshynTRexv8
+lmceRm1hCtAgi4uWl0myYhj9l7btaJV7jAScVaOu5nj7qxgye2xD+RRSdatfyyFYC8p6A6So4EV
pJgmz+zZ00d/EgilOKcq8RNr+wRdr04Y5FURpzF8jaruOOEkGpnrOpiTUpohWV7ScNd29aHmxkaI
4tkkMNs0fqn6PYq3OZlUhDyWubjHk7k02m8bMGNc96uUIVWnuiuuKhZf/SZMAb2Diu5BNFUz1Kb+
mRrtVmTRk3TfHZZUEwmFID28Vp8HZ+EhkwC0q2yp90h4HI02kz3YR9X+lL217i2eF+05J5CDfEzi
yh6zdmcqCNnO33QeHnVs15K4inlH72hXy4lWWfOMJ8ML2Ym7D8ddpxXBdj/h7IeWJwfoOWt/vJ8t
iFDyENe9P5waiZ/tV1BA6goI+20EMl2pVrb7IfPfTJOr0DGWgcPGyVFXsxxDhyWIOYBtBL/F4sWt
zKWeB2SjfOq6sekJ2yG7cdmbRIABKLISf1VlrLPShdvJHUPWs6VbwcJIrpLtjBlvsO708Qb5fFhc
4ZJ6TvVhdgTuTGIpB/U0p4jUHzUNV+1sWMoTZG7izaj2EdmtEcF2sKfP0v5uxHJAyU5J5osthguQ
WoSq1fSfE769Cqyhjb4ggzjfYUx+2BP2fRoxO6p2DRpFzH76iZHznv3N2ZC/OVHHQ0nQufEm62cx
6d4wmogU4pNl9PvGfjcDOHs55uKZxAxlDWAfyOOifO1AubUcZnQ1uMDY1kIvA4vVQ8rUw71Wth4U
lBM66E0fpmswFJ7DYfbPx89fCsn/O9odMD86j43LJfmvx2tbwIRHh+IvS+uH152SU6Ok/nKj/3I7
/u1C/7cv9JepxBxqIX04ust2aS/Wy1O7I236kHjmRl3l12DZ/Zcf7N9vfRSxCqtdxmUzyejvWz8t
bauOWNUP/ERmyDqvS1aMrP7L8a3++y8QY6BtarajofvVtb8kpkXj2G3S6/PdCATYU15yzSu8GrLz
h/XmvnDvy0X8GLawc//5k1NxjvzrzYFkEE8u//k/r5X5v8Cd/yc77lSLbr9pg1U9gTB183oXqkiU
cHu/Ezt74Gxehs3MclAgaeONUbJ6F+kmjOOoC3GHOihqSnNHhucjc/FK6R0D/Jj1mgcbNN7Ujr81
yaQtaNW7CX9Ci6qN9EJ2robBQQq8J1xYjZuxc3Deg0QnUNWpHrGbTp5fajXnXvdrWcG1kehH1K64
T2qzLSoyTFCnHUkYOSIE39aTuY278rdBGEChny5NJ6AJC7/szqLvrCh4Jgc7o0PWQaX5N0brX3IK
+Bdpl+z5kNmXNcF9dv14XZrgQJHha1PnR783X9mLp97kVy9jpHSkh6JTHvv4DfHLOcSm3rlYV6NA
o3nt6M8rpxjPic9WbqpJ3TGgly5VMTP/K6KYLHZsqr2l1zywuGORgqCPaI6aTVkTf4d2Ibx0HMCu
jSwQoUpEdCs1t5TC4i8EM2m14tyOvOHxhLSpr5rdlCI6KnTzGz5tRIoZ6SpOGZLQlKMsxKOwSEMd
4HiPHItvHIrPHJ1zEUNFUEMLiU3GH0Zhn9K+2bDB4L/sxyTTFU1FDlDEgbpr9ZL5WEj4HIT+MdCX
cKSg9ybOIczpOa0xIXLHJx8DUCSSvazZS4vIlHG6c+/tUn88kGT4bRjjJSMNZPYCxQulDd+0MYdM
6WgYrVLSxUvNcI4yIevYaAx3I8pkxBDHXHhOZHbPqjtAxUmxf4Z5/2BxwzxkEs25RgJOIoWFmZqB
95kNUenZbVFtwaHfAcfhsYzNowa1iyMWQuzoF+/0fsyTpVtcWWBiP07AsI12r6GiKo+1iksWN2+w
RPaNiWSQl1wvSbIpCbVQI4bZ1aQwARQE4GZmHJPZN1/kjUW8fI84kJrF2oaqyZKW3QmT0HcjpE5U
m4QYj0EnkFgmJKgJJBtORsCrnmAQFmV2SrokW6eufUylrh+QCTCTIoHea8ar32TZtp9UNuR2+e6r
9pMhBP4KEwBsPCeasnN7N0ljxN+dA5mcJr4jRelWmZuaa912XpAMEFSaFssAfi544/nxAiodCxSO
jGK/y3mj50qsT2FLBpyuzwYqxfkp1PxVFNFbPIK0k90tUfI7iqM336mweCHyINzUUHBZNewisSPL
z9Bi81Tr7pZalUQpcbEa1MILSxHpW2XkzzwId6mKl7Zu6js4coP2PJ5W0Rx5FQRITk3J8km4Ve1p
kXsRegNJOzD2gd8UxyiBXigKoMfKZFxBfIAeVwPtw1S6Zi0m2a5Y/jaeLzG71nKqDxmIMFanKG87
c9Q/48z6rvn1ek1WNbARs23ABJl0O/C1faeRNQX2oQvwcNFE2TVzeSav61nQkUK8t2o+WSZcORBc
DctajZ4lIpUrN6YVbAiCzzFeteAmg09dJURNDKuJtzMrddKP5qyVBKZsuLag6+pRdLIhyAYJYQk9
bAw1IBdwovnzhnS6yvzDdEi5DEsA6KWLH6/jVNDH8stOjS/TGo6zea1Qxq06JTeMpMvIomwbjFtZ
ZV8Bd4lW65iP681sy2t8Qn9iDIOFm9wQnPqqZErKxMkVLvMazUxwDvbxVrHrFwHAw2aKjhCToGgS
7GMyirIE5s2EtBvCJWdjv2JFG81+rvWYcmT7VrJRh0dBNB3PlDpGq4GAvO4rTsZz2yh4sVN7ayb1
s6Qo8Q2VbktuwNuiCIoWN6e9a4V5xIe7pvFcVGzSDXko4BI3vE01ckMUWAFBmDwgymycKGHRtttM
x1KmTnDKRUoeUOG5XfHetPk5SD8HItBaGe9HLqNRvcLQkwxb/U2EFZAWflUJrgUSObbRmMGqNDd0
ZlAYk4wNTMBguaFvw++P9sLtCP3Tgl1ZchRo0UYt3UNTK7dcIjQKhzffzdeN+wnsCSE1XBhapRop
X5eSSaWN/BUJmG0HaWDg8Q38TrX8jvCBTNkpDxCu0PJoiN4Xccedr7Ycm9k96+FRCirnGqZt3/wE
2bVKwapnCU6+eh3lhteLyUvFcFEzOSC3F0dU/MepubNB8WBLeXUVr/vYf0nQ5Ueh4Q0iRzeSQvsm
j4ypX6wohxBXYU4ssXTQNuBKT9FwRlGxrgVDVeWihpIDk0S8zmv4HMIa0Lb7B+ssAsrRy1DmMjlc
IbgldzDjOgKuhWQOKdwiVxLo1IT4crY1+j0rEFKrfwp0vBYB9Eb2XZlIlP32o3bfJuaKXcsbYHvj
nKHov0z8phLCxjJCGjX+ueWqN/VrGQf7rKIKBzSANOGS2GhYoE+7AeHxOchZChRgNDDMCQ0IW5IS
vrOYWMepXLYhL3jE51wqJ4yVVQ/OQlMXRamQd4TKLkb04YJ/p2UW+pq1jRfzeFEyPQ1kRapCx52T
LMvR3+WZsifbB/SDc2HcsjRHdNulXGW1uUuCXVLSa0wkZWDXYrBLkmQ2XAgmPSDMDklduJjKSeOA
m3z3j0u0WY7JQR/4NITYtG38FAN8TdgaQM8ftYMB3T1Q9LWjaweJ93Tu2SwOLddsVzK7B+VNNBEh
b+2i6khZJUTd6ex9qLEikBRdTHWI80sBRo6EOsVAXUdpe9IxFtJhLZfGXmxmG5eMjj7rjn3nHOz2
Vx3/hHW4LTDtpSCNFZBexQSSNQC8T3xg3nutmLEjqJeZEAS1ukdw+YonG2Ekybgq+sw0oXZwb3VE
aGHAIaFVJC46E9nNNqFeY11hnf5pwg/f5oIx+ueGx09pm+dAV9cVf97SzoVO0AP9ed30r+H81xX2
lR54aWfmMp4IDQnUy+gqlwACgcp1z4wXfEKLYMc81eZ83DFKlil9KujC3F/qarqyaZJsl4AwkWz9
FJg8eXquOqz6jkAxkYGIVdeSDTEAx+facY9+N5deADc/Q/a3ontJbOJOFW9K6McB2NX8MjXm0YXS
76DowJMOPAc/S4MGVxv8NfO2lc36BEoR+siQJ2taK4m/JrmVXy9I2vDWaBXyLcRLIbQH7c1pqrXf
S6zof0YSiFWhslBFh9e065RQIQ2r+jRoHAGoc9lrT9HNJpGwqs+uCPhW5Sadhv1QlUuLOU1u1YB1
jjKPvoK6OQYFxj5DX0Vmuquc8C0U4FTQLrO0h4mtRbT9A7l6Jikg8J1fUjIpTHhEGADQpLmkaaqe
jiM6BDoyVhW/BBzNBsnsgfMrDOVPK2i6Te0+23yUIbqljv8Qoe3pFrgU9EyqoT5ElL+jPFsCf/Wk
NHaK+C5j9omhSoAIsvXaGLHOJcvGMTxoTcuhRKiC82VdhZqXFfbnRMxZHJtXtiWY98t2rTaoYZy4
ZhnUDKvAGG8WIJSQ/NysT3YDtbo1WqeUphcXQ3WPdH49ZsuSK1z6ibWKo3afMBMxu5PtPEILVnCw
MZzXDPKJ03+0s/KR6Pmw384Ct6H87ZznesBMxEaSu3j+cDFUoPs9kuzF2pcsyBW7fqAA20F7Sh0y
t+0dGimKkXcX8dRIUW1KQu8u0F/RZOENLlTCEQhY1fiu0CxU0Qv/r7ZnKMsgJCJ/fNZivquOWJQ8
cs4MFe/WGZKkJDsKigIyUu0+WlYsmosiAa4QnYZxXmi/FIhhGytY090uffghdb6VKPHY2ATpI3Su
dsd5COODaO2KyHWX0nbEaeKQy23lw9aqnkr2gYgl+vigUN5ywpgk7ZGwbhlEm1qvafrZWGeDD3G6
DUF783kPobVALCzldwiGAfmuFiiPoY5vU/Wd41UxmVNZ4lqmyAkkVXSS8tNNG1TlWOKTjCqG17O0
6D1DxlwREQOfBCLp6U4JSMYo0oMgYkUiTwsdCd1kr9UHRJjgHX1+ObrCfpn+MmRUDpV/adjZAZMZ
K8JxZah304c2Ed6o40L/T96/CwjoKF1V48xZk0/gcojUW/fZu2qTPsRmvr1b9UtVrfzoZg43he18
c4snhlkgA+tHWaxdg8qf/GIuu55Umey3Kjak0UYOW3OIzxhmEGHK8p6FLzFaYvLRUHWiZficGg4B
xsZHcqLKPKbxXlK5U8mwSzYgQz+GQpDJzQwr733PJjtDcO4oXGZWuSrZE9fNhSWwp0C2M0yD8Ki7
lT6L4Kb55yg4p82XmWyD7GFybvUMM+3uoc99OblJdAUme/iM/I/E2Mycy4AiRFdochQmofcMw7oh
whVZkctRPBXo6BNqIhXaQ83fJlsykd85MbdZ8hZgK007kur7V4o5xDAxkk6nO+Pm1XGdN7QK44ch
v3256/VzyvMXPdww9ND6AFVZZPJm0yeEYhf7J2xK9XBKOAbHLdys+UgOdqzsJvduhLckOujDp0S/
L2+6i09k65dHh/M3E7c02abKxYk7dIAEuu8U4pUD1BoYwdLlMBEJNBJTQv/auUdr2LhxSmtDTJEj
NkoD/YhbQwkOLeKPKF5bOAGLeplzm00E6DbkqNdikdtb1Fke88TK3IzINtOeX2VzdoqzQrvXqbyn
CxG/AOJAkmJ6/tQs0vJmB3/aall3m5JmRSWcnmOLybwXxeAsxF7MpzgEi/ZZ7W++cyDOPKSZJjsv
T/qd6poLrd26YqDPfiVxgPhre/o2hlNlHBDBLrWS4CTdy4O1HytrBcGAj2IFUgaT5ghFjCTRAKSa
q2w7knKcwdhJuTW1F1M9yvI5Tc9saGhc0bnjR/4TtzDdX7LhqazPqFBXRbfXsRCU1P0J/N1b53yM
+mayKVW0XQYZU6dBG/dFue3dN1uSGcIEPe1vNLey++n6X/Lb1zppbw59MzJtKhJ7mxE/Qcz4QtNi
NATMcavm0dcsXUL7iNzwVR90oBibjkeiyKa32jIveVYvGfG81jqooUT7SG3mvCI5SIePrsXaVxN/
Gl1iy+ctumV8bha5x9qpHqs1IhKS604ueweBdqgPjxXeFwl6S6KAwZHSUQxeJ5K+AuY3dXtNgXNN
AD0y3r4iOUz5XLFcdfxLOeL05C6ooREnLTAGLVBP8aYu9HkTx7saVoiqae6HXRQcBcT8fHpry6+e
eb0fPxctOjUE2P1nI3YR8ZYmClrLxAPXXab+TdA4NioTg/KkUZV1xrjNx3GlICmh4e2Ln5y8bncC
0xe+umlFUs8rdkGplecCt0lnRufaeWq1u41qXUlepHrMuabDiagEmP58ZtJ6yfLdGNIWZ7t4vLf6
m9WJaww8JmPB3hkf+cQ9z1uXoDONKFDJFcmTvU4elfHHGhiXGEvCrrwYuYyvH/P2Mwj45eJSi/rm
BNVwoYtTNxLkuNWZ2ZfROrCfokAljJ1wNwe4DE8Ry6W8wBbMrYKcJphbrNn/Bl6uM9vnyihXRsdE
3bkULUnHANz0OSIu5V7/nrMHctyvYblBF+s1PvuNjzoG7vms4zgpEOAr5q2CiYmmBRh2Td4D4dQg
9sRBpiHdJj0aTlnbfegy8Qod2dKwyeZAHQocw2+RLWYeFIM3wkZBnOaMNAkCLpDuG1ed7OosbVZa
QVhGUu5Tk6zd9E+dlbuw8o/p2OwT7SzEr6KfG/JBLfoUtVgTVGT7Af/GXQm5Z/6wGXLGXuyrFNkv
R41DXyKceq3ctQ/qrrafxha2TLt2xl2qE04O7KpOVrX+CNy3oamwv3GU85O6GsSwsd/ESJfDRhz1
XHih1r7HOsIiPBPZMHgWONO2pHbx4alxoNYDZlMrW1rRpXS6Q08dL2fjV0wJY3QHWRYEY2Ldodoa
cR6r5XMb6Ieg3egOn3r9DIAVsl5DWGCxcFPpWaG+68LoMFYjhWy7IiqRI5eNYkn4cQzXoMVlQkIN
popPVa1Wkbu3DccLcQW74hpUGBG06jSy5ym7a5l8h2SFEVPjFaa1skkYI7clDqCpR+4K2bUnCGat
GPsjeppFYZ0DyoTqJ5vtvpzc82BVRehnBXfQz2vT/KX2Q7mHuCZNn/1wR/OzHOIYGxxHuRYeGeGs
dVXsHd1aGU6yNEoJVBCl9tRt43EgnnM6Nz4B70lMHaOtm1qc1CpaVTHHceezNWY/NAAoCy+qGh2Z
/c7ptEdsBDnTAiV+ROpOMAAYU44ZRjCN+TUQNGI0sPSSE/6rldB3U6UQQxWtVQB1RWssB/6mwWZD
VRUHPH1ktmo/VTVcBnvwZEfRHI3XTGLrzNHN+hUfTypWtg6cusrWwXBJebSMQOwokPYR83mOK9So
zt7wjwX/KIOdn70T8Kcu0qb1DCGv2qCs29z1oH+imaVfU4IEzaFlY3KmrHO/tGT8M8XEUhGwXWTp
PnfFJtGnvatKtKnJUqQNMTmEtcnskOggOyz7AwMGj9/ASRUfQlsuh0ppybocXlUr2HWR/JIEK+WU
m8oUrUiDW9c5ZJFeWeuTuOeOSa9j3woS27PYXaUFD91oWTuXt51O74ksPFZ37BWaQrlVpOtWLVtA
gkxSdFmFFj2lYfFehcmlS+TzGKVrOytZOTOtligo1HalF4M3kU8CpuApD00CdqvN2PFR0Z/GfrMq
R/fozKu6WNHW2RwO4oL9gwNdMjMs2BzAleW9d56EYPFKLu2ty9ylBVdYt/NHURRcv6QDLcyMONMq
3cvGOBO3fEv1dtsnwbFU9J/Ebz5FlL75qTy2E2g7ga6QYKKgY3w0KgewRbepdBlDuNhey3yEN1WE
z8xmEk8lthmxHXEGMZYQHT/JtgShsOyz8T3OQGuaCqIRvC0VWbC6dbKwZq8aR1xbdFPLiiGD6zCk
D3TrPbKAhmljh3XMLGjZGbRL28AknWONGsMTSYHxIk854Ov6tbPhZsqeKA/cIwulQrpVG8UTktcR
V5j6atZaumoNXh5hmmuL2Rx+GfrSPKEfsYT8SKPi1GuEGrXGZC3cgmzLVDLakXwIZGqf8Iue+14S
GzTugIiR6pPTL2JUeP3nlddfO71534UGxUSWif7ORlf/r8tK5Nl2aShIUEsq4hditwTeW4NldGl9
/fNX+kvx8m9f6S8tTydzJcXYKZaKNMkNFd+pkl7jIDgiqD5MlvHxz1/OUP/jFwQNAgbLVHCN/PWj
xXg/DIMQ0GUvCtxXbBBVdkZXxrUmMmxCs7lucf6G41vauVzIT1iDMbegZc8TRttiHRtPCmleGWJL
NOgDJVcM2le9GiW8UfJjD06NgQUl1Jy06Xt6my0j7adT81UE0bIzzhZLMDW+a9FXzMXhI+Eb7T1m
afTaV7NrkPYBhzK5TminkpdK5iQplYuYwjlTSHezDc5yni76J9pTveX/HyGZCGqwf0azjSV/OC3L
TVv2X2bYLwM9XDr6A+HSOvEn3K0ri9s2pKJj06XUiIq+hvBPg9430V+N8Wmo74F4D2jDUrQizqYL
nlFwUuBf3OY90U8RZxpCf0D0ns+cDMUmgEHXU2lhxKw/mPPy3HE3Nr8i07YNG6Wqmo62Wd0zhO+K
rNnBxacsp8NJiydjqElUZqCDOPidwnEHy9aYobeFeRib8JjonLvQBKDwMjG0n5MyJAM0vSlJtugJ
ycLLA5tQXUWjRvZwtypbLoykeE/mYGhMfX7RchN1S3XCuTZibCwcrNwtOmNzr7XOo+7U95zTqqWW
shGQ9sw3Zf/kj9attJp1GsZLLXu1S8eLAFZOxYeUEB2cV0v7YZlHs7lzO5OaT4XiuhHFp9m8pFVz
6Mb8kIIotUhdlzWc84ShF8ML2URPtUL+WF9RjyB1Bybb9LesHXeDQV43HCmVzmfa1+a617ciAWmS
o/Ip5MEPfUSpb6A9MISMm1Q1GXIAvSLDO6KYSJO72aFmKxk+gTFy+vogcFPpbFecodswNxoVMMzh
luLR4Q8An/BSLV5G9kVB/tvaKPvrg4NAt2Xt54KxsP4MBHZNzLzbV1t+qXy4Sv2IZwv/sI8J4nLV
UzVsQuYNqAuBhn+X/a4s5s3fpRc7X11V8scNKIjgQNjTp11ZT0JliEOhKc0L37cwDwBaST5ehP1O
GK8yObryu7EWwGpLhXcsRrRs4GGfAR14NZ/1kkSI8Nom1Owx82ogvkPGKLuuvCIqsJMxoHbW5Rw7
G/5Kn9dj4BO/20p2TJh04+1d4sXMq71Fo47Ze9Ood934E4nz5Nwmq165c8q4onnMzGh6RXPIAcsG
O1bASlLjBHvvYmrtAOPrsQ6ha3Cz3yJaZSN/tcrf0viVpnqJBh0atHVpjWETYLeB/irTHcCKTYfu
q1S+B+TkdZV80RYt1dFfIfp7izBCT2jSah9babjV5268WhZgtXulvU9pvLHjyCux1lX6mxTHxD/U
CujxjfD7Z7IMQhuCBWuK2rOsT0wqYHURmw/fmr0nQb6SXJirzr0CMaiKa22lXoCZlL99Is2ePYnk
GAHhhtTd9Ky4YgdFTjfAaMvfZPmbPW5w46zBn2BQuU1FsHQcUpf8d2nUkDUcBiUg2S0STfHfisJe
leS/N3IehDQUYiY8V1L98uZZ/JF2Q0r9Us3Iro6+JlKwR0Y8qgNr62l+WNrojaYZXBBMyaa6yvIc
o7RDYg07ZtGNu6l+TZps68fTVbjTMbYP8DtQ0IP5dHmoaTQlyPTM2CXh+p/vjv/A3OVWRH2CvwgV
HIk4/3orylpwryOMYOpKg8WomzEuQ+0+qOCqMOlhaGpnK7cYSEofH3ZWvE1N8fjnb8J2/uMFBnFK
RWJLdMzfQiIhnRiDfSiWaWzuOn+8DL1+tMZlIl6IdaEHxuhzxQEao4ETBuLxkTIXs/DkcocwwUlP
AtQQa8akUrd24ewalGMYWAWjgiJ6FdoL2Dm/pFmWwKl3IcxMbSLJs6aB+VLUeDnJLzf5dVhYqXm2
meoa7jLpHxhwJUr6wF1PkcGLBKN6r2e7IFy7+nFkvTFGazM/Y1VxmPI1/G/fA9PxFzk6Mezq64C/
qXGgD+lfoj0b6FNaNHc2wo6aas1sLkIl6TL68uF/zBu2RANyTcNtzyP7TtmnctciEdMse5tb6sJU
1hoHYCnHjU/ZnhYBLDwaVsxrQwg7P+JZq8YnTsQ+/aqhKigjQTL+vnEDr+ieZMEFCLXUCa6OPOro
cfKJ5oc/l1KMKqwKYuiVRXlQaRXxKpdjuLeZ0A8GurSGweOc1u6/g0AJySjGF7igBM6xJMsNydG6
eTNyFcX+M+mcNeaiLHinql5V1XNlX5A6Ee/wa5HQULB00P0PJysJtiSZNDQesUHtz3ZqsPRtpwOf
yE/sVEMd47fB/tT4ijVKUibAeeEelDgmQtLDv2cuunZlpSeNJM7xKkZ7W3YvDonLgQm0Stla8jej
DLaxIFb2rq9OEDQQycxxYA5ALsaWE6kLy8A6CBMLEeNfNJjOtJRk5emzohFB1BQQW8Fr3z1CDNml
ZfDqyz1R5osO/7mBJX3szGVYfSTo61IbTNBBRRwcfhjM52zaAul8QAcEJ67uGhM6WH6D5MRsPl+y
F95hsi/L+sGnMocaAg5zroPbcmmta37rDnElrfXkswhwVc75o/snJda+AOXArLyL621J9e4r/MDA
zbnXuvFmELNZvqoMCSd8VTgr107iLFrOdYutIGihW6yxhJcXt4qoNcTKsR5t8jroK18HtPGC2WtP
7KyKFLFilRh5XTHScYjEhD8h+bd8zlZ46BQiWZtgZyFcsAb2bHq1Yi/7i+vHy6xbam0M4pnHmu2b
iuYbiIafvmv2zkBGiijW2baq8BTk56nEqTPy2sQkKHk8c4tMf6aqU4JfB6ciNamOfcdubu70PjHj
V38kE6sKZ5ui7PKGAYL5oxs/ZjbtLINPx9iZ0bBgcoKxkao0KCgW/De3aZYGzOi4htgPbK0zT0XL
5LfmKKB2sQ4N7R0QnGBA5mZvI5+6rmGAWsUrxxnXTrBxGREpPkfLaw+aOoaslCKqzn9anJtBQK+4
CvyNwoYvjMdLUbAReRpJ6jSpEPOEpE43o95mX1Dex+o5S8EVa+9dVi17Mmel6l9qOC25jxSZJ9Zk
m0LaQcA62Uw+J+XJyODC6edO77goWUmum+GT2qeHYo/IgN6etNu6sPjkqWKbu01mMvrdAvmiyppM
hCRFoGJh1etfBhBQEwcdSmtdBfOHe8/t10PnrrLIWiamstHKr9pJNq2iMp9EBQEvoev1R5i9J8mT
5uYeYmoKrXYbVmy2amIvI2bhJnjQvZJd4lY/Up0hfsC69G7n38yqhbEby9eEcX9Q8y5m5bbGVRkY
DKjW8MYC0iuEinBHfJIahh78EOD3M+rI6xWWiOFDp44hIgtGhwGlvz1LxngF3i1L+ZTql0q15Xan
JDrm+V4dr3SQy0HjwVX3qUi3dVa9W0a4dSdjF47jG3Em64Rckmisz6l6n1UNLOVXig++jL0GAVd7
0p7WMWNCDdazoxFB4P42Gr8kHK5+vC6Ts5moQF14cM2B1w8EOG5efpxAOesW46f6HianhohvOwVv
c9Asxv/TtrLWoXiXASljdPQzSiXufiTjkmYR8c5BORXYyw4VvAiIKqOzCfPNWHAwGZZXK7tMkEhx
FtOjZGURGTejgM1I+Gg10dPou7BjmC9B6hTHutrVzL2lFZ5SwP19pKEzCzZW8B6P6ZaqDGpaYO+Q
rARgFxFdEfW4r0ptpVZEhzPSMx4l3VSY72B/oNXJFvlwmpxwHaS4C7cTH4VVnjvwThBjgFHwsPVM
hbp0pTls5OPvbMy9yB0ZsULo82ne4h8lPBRBRv1rc1ihqkDRrA60cqPBNvXio40WTAW04LuHkR3V
bzGBrw4ccsuHuc/3kn47obY12OWkIa+xSlk8RWuFtVhCIW3bBu/sDVTcWJPPYn0DbySC5UrD7MU4
+kbYdIyQNrnU5o0rV5EX4FiF34BEhqgSBqJMO5aKvYZuFRX7oLs1CBAUuk+Q41X1CBmeVOEfqNpb
Z6qZFGK2fjWCu1B+h/JpsJ7a5I1N3tB1+65ArUIByzoomHf+4RLC5J6a1uv9cxju1Nb0gmHPNeeH
Pxjj+ubZbu4SYzNDwojPC47EtYMKaevfCd7hTNWWPB95vI8s3hGk3Wny2usdU15rG/EEWHX9kCrx
EtVr3z90ft+T7u5iAJJWte2CX8M5RP4vhNos/QxRrkzImzqVyy5+BLRe7WAsuEVspgWJbbPIwfKp
XkOUMn5zY7B1H4HXpJm50ecqVBirQphcwJ8qwxoK01XqP6k9cSAjVtjy3PCJgERCInDw0Tel6TEs
kMNH7FgiFZAG+iQ92rUmed/ocoWS7mr1OY3LpU93NbovHeZV+AardtRhWchtQrMUG9peKRCxKoeG
Moi22RjVPYlP3mSRkgRdkX2ZLtlFsR5bmdmIUP41U7qzFPXcxfNADKui3FvYLBIjZAgIrC5/6Qnk
sWLUCvLWwQBySKMyv904XvsMBvKEPMAv5DhN0/NOHSZ5t6jzm/aspDGIvfbQ5tNOhg5bBsL71IgI
APHl9xFn9fA5FP2PNhxzhxm98VMzxUdRGKA2dYKnWj1FXAij3DF3pkPJF05YlwsQ0F9DUq4YKaym
n38usf9Wmv/vTArqrAnqWYUE9TcpPTUabdBMe1aak6rseCnrDq87mTxsC+d5QhTIAuJQeu6u2P7z
l9b/0+Dt/31p/S9GeDAGuKdiVMK0myPSnvB7VKlW0HoyhIrHbcMJkNv9kxL1gwcNAzLVzJAJEoZF
FjCtZRr519xwljBBwwWguJesqO66y9kg4+xShKgTk2TU1kGw0115iKz/Ye+8khtH0yi7ImT8cD+A
eSRBI5KiHGVfELLw3mNPs4rZ2BxkdXUrVdmlqPfujnook4IIgMBn7j3X3w4eQQRqTPpJzhO9iiKN
lZ3/DpmXvlYBZDp4LIyMoN2njMD+/gN/93m/kLXDWEsG5rOe28I5y5B7mwy8vrmef22YNF3V+Is0
QNDEP2NMPon3gzIJGAZGwGrgzuJRXI69T2fz4ikvzO3+8Qf69WAzNvjTwew46x27iRU3JKSs9t8T
psYl+8N/etp+OcrX28Tr0nAk+IupKakUSFauQwrZ6ts05y+WC74I82EcnKu2IUlD+XJ1iALB+DGl
iqvo1bauC57WXrgEfbg3MvHNVZrthZ8wKX8ci8gVfKozw/krm1+Efa5Ndqa4sizWGFyXbX3+9yft
t5/mP0ewvny3SsSUmmfnipum3puKwFdIRA1euiNt+5sYmb/e1py4T4f6cuKcwAu9GoCcW2AJcRuD
wK42o1iP9Lr4ZirxzXmztF9vuLDvcmtkBeQ6EgiTb/ISab6523574iRkb9zFJJVbX+YeCHibzEv5
AiF6X3jWLJBKVwVIe+ju3xxKnX/dv9wGgHl/crVxJX+5SLZJ2roJi9klWXatPdfn8aZbkmx8J++9
1XfWpd8EZXOdPh3ty3UyUl8fCxA8HA1BYrZqCBtbN1ui+JCW7YmMPffd6JsnhOr89oH06ahfLpmA
o/jHM0IdUI2rAIWBn+gLOPlnMV5G9qhRmx7jCEEkOvn3eqz2uuMfukSuJA2K1xkrw8d319JzQSXe
Zp1xTABbQhpmL01kT+12c1ZA5hv0bdh8fHNHNKQ7IaCfAmK3XnHIEsnUXufJq5TQBjxzk+Y+PIO4
e5WTyrIn3Jh+Dlitdh1SwoAnMtOCjoyfTlVAjuon6MLLUDtWuEP7oEPJREFvTVh8mjNKSKfnJcLL
2pHlWtqnGNZWTTXa4ZMxKfQnCs3qAYktnJBpFSeMV8lShKi3DPFA1h1KBocQPO284y1oxfdirms0
bwtBfT2kDxaWGGOolzFCX+kZi4nsHNAoFlFlefRqEAKDDdVV1Wiv4GuQ1ejqw2XosK0T41qd62SH
vbIJvRsx8s9gBlCMSPLgYc8AZENZh7ayar13nWkBeMRFigkpstEZDpIyGDEqGOGGL8TA1Lyonoxg
WFsIJkNvOFOmvYmXVGOd2jUXmj6PTA3Iux5CMAvlg6B4yNR4nXrIgMzcXjqEQ6yruNzCJmYySuyg
BJwRpm8CjbRmHQQ+UDFVd3kEC0fBvUzeB2YoxHzI83wcpio549XYMO1t0qusHC40deQSxV62y1L0
JWQ8nyYMr+Fz1uE3oYt0jPRQi2CdJ6XrVT0f07pMBQTbpHlO0JeUWUhebkRyz1PQIhblGmuo25u0
PYrm2PSk9clbEydLF8T06Q9TxJakxc+QFmuVU8UQdR2Nqsvik5acjr+oFqF6nVRbhVswNrhM+ELM
WQcivg2p/OYB8uVhNfVjWSVIb90e0hWR0yZ7379/j/x0NP7lGWVhWDVMXReqNX+/P73jA2VsReJx
+e1I+SlBeiP4CoJ68+Gk2a5iSWSm7RmEz3Pin8/NqVs1MdtulR2/ZzPnGUV+U+fjNdvrK6jW723J
FZ08UZzbBVZurG93cWy9jQZ5234Oe6/D8Cy1nWZ3yJD1KUPSWqA79GbUKH+TJgigjehQW+PeQY/S
184qGsx9UbWPNu63hSlbWJwGzxnbCs0loI+9WiS37VhusDVyv/Q7x0ZIOMinyY8fBXLUjd8X5tZS
DfKLG7X65lWszlfhL6fQtkyiGoSmcQ5/PYW5aeqD4lNZNC6zr6Vcqlv77DU+k+tqyRz17O+v2LeH
++KJBd7fhnjEiegDYXMGlf7e7hevNdLaFWpaZk7Lb5/y333CL4VglBBg0dh8QgsL/QrP9lIADlgi
Ya3WYHJcxa2/cf7+thLghEqpG2S3f11PmHrthBTAPCDa4FIY2XlUBN9cN+O3r65Px5h/h0+3Pvr9
qbIrChuFMS9eNAXgEaQxqIhI+XQgxg1B0imOVJJ5EC8mFTdfUE94y8C4VY527YXFpUxL3JTJs9lr
XPoOXbJik+7SWANIRS2/6idHnx+FVtmguaY/DUOwajUWY6tD3e2n00Yb6kPg1yxUw2YvZrxy3jrD
yuILd2gkrCWVZfuyn4KN3nH22xjM28RSAm4Ua7jMy0+tp14VDmHK9jikO8cKtW96ud9WTZ9O1Vwj
fjpVxmj6cWFQmPmh3a/0Bi2Nl6bryfamS4lR97vK6QsV5WcBzTdJ5+HqwC0EW/jL8cbeNPO246nU
hdYVVX2wSgZSO+Oq29jEC7GorxknEJe87izjIcSJ8k1h87t7Q4P9QjMFBVH7+p2OGoviLeLeGIPp
zfSH3aTP+xANX6mBWtQuqm/yvH53hjVLEmVGFCkYpi+fuNOqMW7w2rk2sC9s9fh355zBhYHZ7psH
yO++W9Bx4KNQt2Hh/1KyOZ6Aj13+fF7hWKTXDnb+LsKG5w6r/BI/SOia+fqfJ3hp0AL+c9Qv7zLs
Y1YFNYpLmnmESCXpvezNUzeP5SPYet98yN9ev09H+/Ld1sFSxeF8w6ZjuVXD7q4S4xkRG3O286sl
p2+kOL+9ep8O9+XqFWTD2bASaVymG0N5x58DbmftQAL7+2v33XHmf//pezjndxjayKUrxZPHgqwL
nDnSBb/08PD3R/ruJvnyUjPigPzlik80U3RAIT7zbfvmpM0n5et7UxcgoFQT3pP6tSOfTK2ojbSh
8e9dmLTLkrBI1qH//HN8PsiXm710MEOySuIhP6mQPZ9H4/bvD/C7S/L5AF/u69ZiXEU6KW9/u8bJ
eqzLfFWqA3sVe/X3R/rdJfl8pC/3tFebsMNHjhQzJZtwKCErcf/5ISBrzU/6+fH785X56f4qykkt
tbljhcsAKsWaru1MPf08xv/IaH8GhnFd/jsKeJEn/+//ds/Vb0LD+HN/0tHsH/ZcTBoS06BgbMVX
58/QMMBpjm7OScW2BRxtxnv8SUdTfzDRENwi6jx2mkeE/6GjaT/mH6QyjdIJiONR5fwTOprxtXjS
IQGD2XAMfhb6EYjFvz6JIhuzNT5awwWYWZ4hL7sg6Fgimeisg2mG3iZwugZLgHemqWm7mjoA3Qnw
Rofty1KbHbitZVya9HPnXpFin5qpj0T7IRvL71RdkvoaYyCbCZFQDa8mkJEAJSM3A5QwAZOspxSZ
tedfDfxjZF4keIwjyye9qZ11FmRy39XZpQ6gsk3hTWCHzslmAYNezxxLi26VhZ59k+I2KmfWZT12
+2CmX1ozBzOYw5rSmY05zZRMMmZP/H4xfTtTo0n3X0ooIgTjNBtzzHEdpo2Dnp5Mpanpr7U4yDeF
3nx4PkR6R3iIJKzbVo7gHxC0R1AUDyhNpJu/wNNFMxjP1E/sFo/0Nux9veAj1tODgKmCxUZ7SWZm
qAQeKmaKqIhiIO+WQfTgyGohdPKXDuhorZQP7UwhFVmu7dKZTBp6fuNOM63UUwPMS1q8lpHAtzyD
TZMZcVrOsFMCjo8VWYoHSeSLOjCGFUtjREugRCaa2YBoYxkFCKYotVYSnqpS1M15NyNW4b5lT1hz
2EL3gs0K2aoroF3Ko2OlJ4Bkl2QOoHbRdJa4obPXS0GmCaagok+2hCWiJR1PZGO/FD5IKIC9matX
s6wm9C5I6T0NsfJYemgUjTqyz515wCA6RjVlimTT1wfg0Ep6CAsQI0z0MSQL65SO2qkvI7C6sn82
rXlxUxbNZjDSF6kj3WoCtrqOYrJLg1t3adWsWJuUu4fkHIOpg8l+RivWocxvnCkj3zTKgjenwIQg
DAX1TgvkEqsthDRolqwNo6M/oozJy7eyLh81WVfz6vpuEoiwJ5xi5aw8YeVxqWYo/x3/apLlvWMW
BzWebjsvM7ek6DTwbYAXg8RllyTwFfZv7RgS8VSz+6p9AWxq2PQpmnO/l3ieunj46KCNqdnwNPby
0RA9S8840l0fF+TMF2BNJyBpMlnbyAJ1ZKHht7dTvgQyQjApIt1ZOUXbn5HDjFiSLZgrgTTPIo/k
aXIAR1Sm89xAgN3UeLKWuugeUlNvmRTVeOHyQbhpHD73doh+HyYN/+CUqGKErGISXWxJVKlG5yxG
xjSs9aPZZJXg9K/5CEyqEZ/x5zSBCsHsn+1xupDDhLsAgkXTwDTrUrJ0muQ6TTxYz1F2bhsdkg9S
UeJx24vwxgiYouVhdNFXOlbdnjWuI9iY5zGulk5FMVcXlyMEhzqfRbVo+5eSe2CtzjjbtiVtbGLs
ZbQoUlIPDyTZF87RAFi9yXyPMJ/YyZmpoR1qVTQoPUPpFaDVZN0HE1JQFThXqxfpztCEsQ4rU3Xt
Ls45wVBovMQ5sfncqZCDMSnUGb8nm4aCsaMM1L0ZDOdeTACAp2nWwumh92R2jKXfwjRUi4sGXRJD
tjsf605HIsSS7L43RUFmILr4xlKr9gBZT8UUFrxaDrkqikeyVg6Az4devgyQyIGx5VZouiRlcGRW
bpmr8N4GbpzR67NtYk0YufJagwKh5vsq0Su3EP1N05JZOnigzNATERSGosuRuzplmsK34L1IBUEX
GdgLUdpnjpVcMU00FlWaHVJ42nEnwq2ONGAf5A5gHCZXH4aXEgmlofVxag32RaZnrA1S+9AFzUjA
QxOuorHQd7pVNTuefcGqm3z8mf24t1P1UAQ2Q1hlIHjCK15SfWBbWbL0hRa8U4N4r3OTryBGvJLd
dEbmXL4sLAP3a4V0N2GaZ7RIkpRsvCu0midLcl93DpPMqDiRmwMRArWWWjqrWgvu/ABjU6qRXGH5
osXzUpG/xyDMbh2C2qRzXsWs6fUpvwu8Do6BZqjly4iO9FFC2N6W/azEqWYZEGt5w2iPuYWqD2G2
/qZ5UkcAQFdXOWhaOuK0EKOgnyH0XlHI8Cm6mMIREZzfK1c0wwb3iJafpf40Ln1LnNpJ65dFWhBe
AgYOolS9AzjXLOJE4uaCZkhU75VDAT2OCMozHblqPuikrKsNO+pMkaRyoceGHq2wD0df3hqAMDpn
wKyqVyE3KUNM7tO7IveKpa0W0rWd9tHoJ4bUXh2gE2DYqXMHohodz+uwU89xi9WIJyMuVtkg2/Dg
LFnJ9Jr14o/Rw//KxX+Vixqd1X8vF8/Sl+eXtnr+a7k4/7k/y0XrB8sl3SZ53GKKSen4uVzULLBL
ElHm7BL5d7EoftgUbXAH+JNSsEgWFJL/CpgVP1gxUz/yP/RDJFI46j8pFhmE/tLpmT8Dux11/gWl
ylRFzv/+U1vRT5bj+LbWuZNRo2O3awrCVoN75+BiUBTi+nh1LFsfZW9VT0fEqACIGvgjzFvxFXh4
3qG/aOCUhFxQ25jHsCcnrpnGJ8Or690UeTqx0zzHTdBgRi83s9Qky6PrlBDbpQxV363K5kkUBJ3Y
IkLsE4mjgr1jaQ3DjT7yHyBZKmCBZhPND6w08CIt+7IKvosnwiN1KJDSwLdcQBQt9DWNaFwNQ5g+
4YlJZxiQ1YiPmCQpJDV8OfHNHFVpVgcSKXMeeqiggHOP51MbyDMJHP1CB/pS+kp0ZrZJuGxMT1t6
LYqmKbEPsRbCtWKsDMAdbMmkazegHq6y0DykTrcfvdJZyJDiyQHAF9VQ0CnVl6HRMZ6y6HM7CchU
8k4w00o/am1ur4Lceoo87dyoiMQKRV1tOyEZPsbDKTPMl3FMH/sqedB95TUoqHmbEHW8kpKiMMal
WNpYW0O8a4uhkW9DbOGRNII3JtHaXQi+0611tk8FT3lkjXm60QlyWpad0DZOk14XAhEuvCU3si20
V0H4VvrZAWL5nl/kUi/Ubd6gvrTRkElFheZBRBHYAKvBERK/eYZ31ysOdAEsBkbkHW3JgijW4LgB
5dfAIvEWZ/KZEP/hjK6mwZAoK/HUTNOVVJA/cvdfqQkw93giK6A2lW1fAH/qc/YHkJ8+0HlusY8k
GPcpN9g9I2TtLFB9jZ+v8XMRe5VVG703HjUbrEfsUxQlYbcUpXULwOaM1GbUfPo9OidsX9a7TRWN
mGpDIAA2SkPV1maHe7XqtCd7ALfu9VyPqsPGMPkhJPsBKTYsmim+Jcs2cskfgQWbbIOCH6HNdHx+
tQk0bVHMo0dUgl0BIU0vixJOknfVaLOZMBg/yiE7awowZhJviBia91FWu0JgIs+ypzi1z6Rq7bwI
6GkIriRGFl/CJFEU77zqQP+Fo36j2jV+/b7ea0a2IXt6LfAZckdPF6WKRF03amSPeX8ZGsGaFUsN
CCmkxIw1cL+Ixfwu3aLT35WDvbP64q1Vxn1as7crk/6QhvllodlbwkHvOic4dFG9ZpV4KUx/A5B3
WESWDqNB3amjYx/GNvdXk4JLjGSRmzgNetSuNpPJ6LEhfmnVxgTY8fpMSeRCK9A/AGBOyecaHmyp
hau8HuUi8uO7wrSOShRSitZztrUX0zgxRDuYOU6qygiKNaF49qIWeGRMmIEgcPhhPNLuCLqm9Guo
j8Eh7TVqQjJmurcsFtUF5z47GRUCUGiztIQtb07Zx3Q7+ogal5ScdqPYZkL9iQd1yHMWzhwM6dVU
470VU32r9s4Npj62A+EgnDPNMEfwGiwQYi9AIsmNezdBZ3FxIb10KfFgTUBpKBP6W9uPGTAlQFL8
KUvQEQ5Ylpr+IRv75DQGkbHkRjVnA43HHHI8dQkZkmoAlZeTsIryuj5LSonivQCSYeT2O18jfpZu
wIsLwO3lnjndJpJqfCQDYaOH6LOzDJWm3hokSAyDf0uBHLmdVpIe3cTZ2lHhPKTos49N0kpXg7l4
r0KIhV1lEnnstNZRd4bEx4obwGTQaoy4lVEjS87bEyOzOTOaBOiOBzoZ9ksjHQlYS+56o7trFJsA
1Jq4keoVGMoqsJqtHgebsq5fjZpoiywK7ky/2Ftjc3TU8KZibxBmcB+jxj/YClAMbRxciTvebJSn
3gBoEdVnYwdaOW/vG7J/8tE+qCPVbR1AutDXmQ/pS+pHkdZvnSzOPcXfegMuwtmhZ5dy25Tgyvx6
Z2txh9yr5xnWqyzcjWvRjb5LcgMreSTeNt6quDWuJ0/bsVMAbClxrpsj9VZqAXvMYrKemeeAO1L1
RaFC4lBC3A2ez29dsHldN43yoc5Bfq2Tn1HavpR2Q/KnY0duoZbisclqQioCaC4kYW76kYhI+pbc
TWdjAFLs4IJ6TV+a2BPh8b/VWv1iKc0uD4GE6K19rZgaSDKbh5gdo1OtyKwLG1qqDqIA74DsaGVh
tTaC6Vxi+gau1YllX7Brd6bwwOYHC3qsvCqezkzfr25Sy7mPYv3OGVlz2UpT8ST2X8hbQ+MaGVsM
n+GZEiJzaHuS3AILg7qRPWBD3+glqjliMAF3AKbcirF9zicV6tUw3DdSnlqUnEGRs4KmGA3JRumT
ykb93eerkPf3OhqAHmXoHtzRhAYUyO6xYVruhj66UiNHLmf46YehkVqY+QIjIf7sqScxhoL5ugCB
NWXjm9SBUzWF5Nwwv8I+Iz/8UgMnGZMYTvGvRXQICWm63GA8Z+GAPoLqsVddORoHct7e2l7cy9Fh
5JLFb73aPw0T+tzJry/Ntj+NkcT8GhCB4uugVTF4QcqQlxx5Z2fOakBg7No9j/W8ateMVbaB4SPK
wK1ML8MdH2QAXlW3qxUEKrXc9HlNmh8+DFoVVKa6hoZGJfzQy+M7m+zmBanLID/mh4oBI3Ey8vk1
gKxmKE8RYE2cLGaBAaOoN04NeTZh4GKUvbUsAwOUS9ckm9yg0ZY6/jsytqiKioo9fpEgGVW9jKR7
vhlDOufxOfGVlsUvyRyIO8ypy2PpnecjwqcAE5MyhIy4+IbuMo/ksLBq4IvpBQWhmUEILslDLtsn
Xy2tfa0raEY0u70hs9MIsG/2j2MqXkKJAAPLDS1Pj48klre6D8uAJQI3ugR0RK4VdqFqL5zkvqq8
Na9Ct9IGcEe+DXQJW6o3YfJAHt1tEBZ151ZpMNLTMWA2g7/Opf7Hhvl/rcucAcKiklXHf+9c4Fa+
V8/J23P9uXf59x/8s3WxfxiaZFz9c5jssPr8d+tCDsisWGZBBId73sXSNfxr0q3+QK2CddHB/4Z/
kf//u3dRxA+hO/JnHp5J0+zwX/yjIBDaoE9bKpPeSefXEjbyUAmSQHzpXRJ6J5iZhnCV7WAvoNgt
+gvW0d8s9r52SD+PYnIc0zKkbcyn4XOHNIyapmo52MYMYQ1yFQrfP/ro1+H/+O/55R97tc95HH89
Aj+VnYHm6LSJnNRfj6B1TdfhBxFuUDw6Ncg4gD6fru9vjvBXWrtBIgsto2EyoOe0f9kZqnWt6JGJ
SNSEGLr0NtVl4sZP1nX5iqfn1aczWo8v9Hh/f1gNisMv10giFzANS3JgcjBsk1bn1882mFOUQEaG
6WKBfBWFhyWcwnkxRfEhHPp7jMBMedJbY1B2FrwIEEXBMW6MdRr6W3LlSTcmK9mzz3Rit2IluAFJ
RUcw3cq026XAwXNcOM5A1nKfPTV2DANWO8cNTYhuuYwmZj8FUWxmHmC3QzGF6Ambd3wfhco6KIZt
Lod9rOUb7LY72aMwIfRTD6or2wgfPDyqwITLNRB0wqL8rWp4V4NlbSYDO01jGihGMO+NiSI3Mp8b
oLwE68TE/Kzu4lurQqc4lEp2NBKqZ0o7rBADOnc1qbUzFoTUEgmH99U+cxvfyXdh30M7hMxO1hxl
IzbfGXimvicanoAwLNp1Xco7YrFg1sZVtPWkV7Nu1h/5JBPGXEoRP6keKF3OyF7imirGW1wZBzDH
l4E/vGtyZEHjg/IV5+mIhlf1SbBx5Floqmu8bUc7mAwoFcGzFTcr0rjIFid4YkQprQXiDe/2thuV
m8FsL3v8WvjxrtRKYzrdAgnD0c87fdeH7WNSzbCIOK5vY2UMlyagSxxHHrGsXFzixaqLIsImBPvA
oggzKMasUheLpiU91TZGostZCDeUbqCsO/yR9S5o4BJS3MWCBFwDfAxst21L+af343uglEen1t2I
97RNmcgWft0X3oGw6F0C/WagnPRESZurnTVMNEzKTZ2yMw5AB/VzJRoyAiwpTQMZ30hKVSnCfUeb
oc81rAzLFxlWG5/itlGDVUnMFWQK4Q7guIp7jVrYLyZ4lRTHtq8+BVTL1Vw2y7mA5vzXe1C75qpD
JelaY85Co27pfIoylsdiUgl5m0tyFKoU52RuHwfS0mDGUbprakcyiW029yy97Es/KVI3YlnEIIKx
9TA3AEEy6QiNaAqyuT3oY5uN2twyGIHybs1NRDy3E1bLOqnWs+RMkXDcIltlVC1OodF7yxoe386u
QO1Onp2cLDnCuOL+M6omWRkTtaetlsM6DCd4Tn2KQTBpWnCoyUtmVQhSUmHdibkdCgry2wBBsS5R
bOdMOBVrMkEvVcxNFcSaiEozraHOGPRcdgp7KdLw15rEfrk+C5c1SBT6tMwIy6UxN2/m3MZVc0NH
EEp1odLjYXoF2EnXlwPpX+RzIyi5VO3cGsqfTeLcLipz49jleQGlgcAloZLZmWevRL7pQFvLeiUx
u1HvAZtwhHNkYXBnpODQyHRm8E2nGuVpiVO2J5x07mKnMdt3tLXt3N82evJYqA7MTjrfhBZYzL0w
dB/GI9K69+v2TVLuu0Nl3vpWcqM52GEqCzxbEMcI9Fpv58VxC0zEqbaV7d8S/1kuRzNKlxZKHdST
VKmtqXjQX3Qd8gXZrS28S3g5R/xlV6Y9lNyjxUVoZVvfs+6JTv6I8vFYaDhr0BUrUB/bqyZFn9tP
EBCIAXgAdN8uvNY5HwrlQojgpq/I+ibixwzZv03NJbknJ6lgEDRrlXTzgS+H0WJhZErn4wfNLJB7
efUhWDI1+EgrEzVSoF2nmn5kyVDTMZRwAuLLsmruk6m6bAt56HGOJlbgVqlYV5D1eTSdxjC/ZXR/
0ziwDrHwN/C2shg3lsNeYJhoR1IVVxqwl/1I8FZfxC6f5g6kPQallkefFB9qYoPPhlqiAKeFEfFW
WOqK5gadXzRuVHIVmixhe9g7x3Eyb5w2cNluY6WPd32UXGkmwhy6knhRzyInsjEqkm4VJvkAK4LM
iReq4d85JM95s0XYHlvXyiEZSPMcijs5BXLlldlH47R3ZY0BKmv1a3+CJJLY2OASutIWM7vDOC7y
iI1J5TZVyruWJFQjiK/yjKjXxRC3V5Xa8g3weEHM3+nQMtdTZKBo76sPMnde0gCoRVxhRU2K6jIr
MA/TjAKO6m+SbCLokSR2LGsDbOskP+f8uR4r0MYs9jCw1oIezJOkSwBcrgW/cWZ/qH58o4jmmgzw
TWJ2uK/jTd6SyctMM2beklpogYcqfhyqlPljdFJy/WJIm3OGfWvp2Bdej94uySDuVmzcIuC0Ea82
SFN9CmKlbO3XkEgowZ7eykGgeKl9UWY2pwD/HB4iiwf6Jok5p0QVIFAWLC39Y1Yoa6JLie8GCl8y
QBx6cT6A08vM5FnyI3zJRyyzS0MoK5WniEDdLOV1Z0D/6OxV72wNR1vbUbbn+UnoPf5J+SzjpxrG
HR5ml6poacKyK8OdaM+L/GIyiFxqri0yhIs7LW6XHey+6ELoZ5lxcOrLQbsTyUkTzKPwkQKNeovL
m0GsJWAXvgr+rkDdz3BqiZnUMB4LwID1e4kjs4F3NF547aWR7JTsWkJZsdSDqTauTpbGhBPdVw/q
9B6br/m0Z4kZBS8tSzgeuGcwP3AviJUqC1563qqX9b1vHPr4oifDvNTlpuErGAVzGbHNUireNs5c
hRgH0A2MizN1rysd51s5xVP+UGnGaztLNyKfjLS+1q+UkEE05vlAT66EheAeLFwojrH/FHu8PmHf
orBYJjpb/eZiSgBXeJjLZqrDrva7VU7alBh2kaauKI8WJTgCTZP3RlVxrh+05DbBQpBI4dZME8iR
jUyuDoFAkG2bYUbdc8p65XXysPQX6nuAfLIb9XfNiJBTknwweitfu+qDFy8+ifqaXR4mZWmvdCVb
W4p557Dkb/tu7zXqJSKAhZZgn84eikCueZqe6011PmQWbNgI7zD7coA9LdU6E40mOBd9fJPavKNY
sWtcuEqk9yMuVE1NDiPcp7SqjmyRrx3u7aavryIHPo7XX+jkvsc1OczdNGA05RaHS8R+v8hxR6RP
aVif0rS6j2xn0TGXNUTDH7urohrIxFAd5kXhEHwkU3mEYMWNC4ptiDZCHDUPYGKs3yROO5NwSYYJ
5qefa0KBJuZtQ63tKjno1PQlqi799E7tce5iTMnaF92IIUS8tbF/Dpi3NiM3b+AnaOO7EV+O4iJg
AGgxaqdkwsta7cC3zHcB2aBEaKvyjHKBoY9/9PNkk7BdVbMaSlZ8FdS8K0pyuqLgpAKMh73P9yIs
WdfrwKeUo5gIV2VXpKTrLCRBx0SG4imbITH7cwOvReJTn9UwJMEgtgqG+Sg6qzhjM+LHI2lGa0Dy
OZeqUxNwh01eLZeD+mAVV3XmbEQK13pgw5mbjDUgu/N4IA0G5oB1JJqAwA17IU193wDvLQoS52bx
dgQaiV09D522u8gFcQVhh7YIvkJ5H0ZvlniDPLhRSQKLIBH19sDUKkH8Qug1qa8TVKTJIRe8YNpe
k7mgBReBgb87UIxNOBTnadWsNL/bmNiADLb0ujG6IfwiHfim7t+Sx3vVTN7Szy3IF0iB7G7bKzcV
QRA1u9448rdiItEsOwVwgG0mjH2+VZpmawkeg5BuQTDlcDXUamKJ0SxCZiURSivLUznJuzh4n9Qj
06JtbLthQJ7wnQVnifdWy4XT9kV08H20EvFDOt7Vya0O676WBEfxaHyEpLfOI/jgzhw9KK4dv+dV
iRmmES1fmvFgKWKdZJXb+9oJohDVprPwB9YLcAM7TrFHfZB3SGpwCM9PCzHzcO6IUJy3OEGULAEL
rvzqCgVW2pDHZLmJiXRFWoveA/Zg4DLX1G1J+Esa10ut86GNGIgvVQa+SHA6iDuaUp2PaYyRS6De
0gagWmy1AnqJsr70K7CE/CKR+u77F8STg8FJFm1qkn0X4a1iq558pAUQMgGj6l61rxxmnmabLXtS
xbM3WxAc8Gzqa5mf9whbwCepNnirdC3ZyhCB62khH9p3RQfwl7mgQLn/wBtcmeB6J8yfcnU9WJc9
vvg2fej0lUrhNtxlSMdU4hvDpzIHS9pxq4VuCli1fcgGZRGDGuiji9LZx87W53mQ4Lcz91FUHzXG
zlF4kdtQkk9aMx5KcS2SxxxaJ0tIPwOHxRyXmO6+iTc+ApIY3uhQY6mziAKouak9wnKhQFQ8f3PQ
84JJcsHA1Q5ntn8K27XhHqzcQGwnShwZPdI/oqniL5j4Gq2HBEqe5HuJBXEckP40kHjp8xqCBGA/
Qw25sYKTn1xb+KgEk4f3mlyAGhCgOXvUwoyvcb/MnaOl3CnNiOis2gfqqYfErWTiogzeev099dn8
1ewqJp4gzUnFfJX5t2X3UaUHEPmLit2bKHHXO6fWDPHGDgtLf0iqO09rQXycCx12vQ+FpTSXpHZQ
7YP/nKjpfB3wG2l6pKE41RXU3JW0ghuj7dYEc680xV45/muW7gfHPPMY0w/JKWnf26hfqWF4k4aH
ga/tUIRLe2ay0Vd2vcP5fS19ezn044qQ0aXpwEsf3tjwrTPteap4ngcHQ2PhAFlkfE0FFTe7GAx/
6HFgcCA3EsQhsGHlEZEL8lM9h5Z3WhnmbVIBykL9QRjbRveqpa2x07MvIcnCXFbXdaZtskzfpJId
UUjdnxuXBHbpSHHiHrCdtoTru5BEw9jWO+v4UH0Qvb1LeCbm2tlgJMscoJZnf4SQ0fP8tikeDPu9
915yEMPSws4KnDyZzpvxma3fbUdvCvSoF/ueeClS1rdhZFH8nkx43wTqyZm8GyGpzPONGjluQWkc
gl6HMh2gepMfjXkxwezQvOch5XZheqR9FN6DPdP+LeJSCINuiay3LP9CS8aVRcKSAqtE6RHZ+PYu
CO8i+4UwKljb5OtYKG6gHbU4SNUOWBZnlEcOQa94i8v/z96ZLEeOXF36Vdq0R5ljcgALbWKeI0gG
ySQ3MA5JzPOMd+qn6BfrD6lSV5KqzjTt/4VkJlVlIgIBuF+/95zvuKyu7qHsPzxUbK1y9RP0lBRX
hvJOp9xFPdDeRJASE5JEKGc2AGE4qqJXV8dVWr73xib01XVBbKcK3rB4KuhIhP19XY/rGni9rEY4
L3LtEpmOKzSzVo0hNpnDUmW+CevZCA4jGsaKKLje8ZaCopwCKOYTTTino5Zq5ICOTH6fLPPNLjmt
EXbqsoZorEyBL5dZcxuPDwpRsFM8xoIBDRzXSnZkCzlEs4SJunIA2XqEfgnCfMpE3vjQt4tx2BXy
kijhypDKqvdwJXnXGPUlKpFTQeApEtV5pzOp0pR7HdNSQHWvZU9W9b2Mi5sYauKoJ8SQlduRIiVx
ttLmvjIShnXql7eVfkB3sYzr15wg8MToNmF46zD8s8ZhAvA89vGzZ9pAyO7MRju3Tr0oWgqogFSh
1lllCWkAMlvSgFs6HFJJs9+l8TclGY9eyi7TPTTF2WHkIzhwoGTy8/e00B/9DBduzjB+XGNfJFiL
2UCVHEPI0Pjje/+ux2eKxKwbrjqcF4oMOiAOKE0T3yHBVty1iUAZ7r2gPXrBXRMjsW/Q6prOm4kW
pTfGVePS/chPTnKjkD9oZuPWDy9lBZ7HnYWFNUkaH5w+PLV1tspM9VQwdlN7cm2kdd+FpALAg9TJ
/xNkl8mJaVgSNzTwu9MusVMXRKe3TmzY1UN9kyjmytNY5nGFxQMUuhw0YVA89yZtEmGYCwR3D+Sf
vqnFY2KfTNZ3t37r012Xvluju+5s0tm0gEeytZ7VaBtk3UviMPrrxrVqsDCO8jgQiU7/cp91JgU/
qu2mpEfrdBtFSphKMKmJ8nJiMoyDlsYRLM82t3YFhEsHOlpZrczIPujAVbQgO8VA+qi9qbHta5pV
61iGG1tVd3rmQmsetl0CtdkZVkqVbYR6sKqWf4yoDUweZM+ZmTfzCVFaGuMiZresmHWS7urzgnv6
0ebM0opTOfIbRbzY8F0E2DaLBTVPq11R0c/EUeqoI0MpbOImmXrqyqPezQwK38jZx8mtN2z7jH6d
YaGBYxcLCMPZeCXbktp4K5S+WO/Yicirh5XTMD98lwpHE4eM3ZlZi4hgF6JINQ4sXskBNDM2uIUJ
5wUF+lbV64o27kh679DC7B7wfKc9K9C4DlEmRmwtBnu6lphz3IDrwlTWDuCpMssgRAg0siS6yHZJ
ytpaIRxvUNmUm+bM/ndKiGB2wbn5Dn9Ok9vaYOisA62xOkhE46WwXX3uq+pBDD1pAN+NOMYNbqBe
RuJL1E1BXsA4t+SzTic5SdhFWvvc1t57A+c17sRta0tWBX6Gif0XPsrYnkBF4bWhgmNFrF6SKkf9
OCjfx0nLyQ/kltZ9m2Ae04IBSU3OWjpY9qOX+VdlfC+th3AgrKE+B2oIic5aau5bUop7eo3U6C0C
BbroVBud+4K/wDzbqeS3LKx+Ew3jR6jIK6kls7p6UgxtWUpAyj0dVw3pdwmhdkDOkFTOOiYlCnzs
zKmiFYaVLZQg9F+zGuG5zyPqYg2Yk1aFBLxz9wQjXYPBmQadjBTJhIZXzgk+W2EQno+J9mSm+msH
x7AxiJwA3Legmrkkvgn8nHxkRX0mM/aiUEr0Y7CtZE/vA/1qp3H//fESkSEUe3DYPJQmzL5bNd/x
Rb8BZ30iuGIZBO5idIihAr3NhBp1RIe7z2N260RY74JN1ejvQU0vBlksjxfC1xLQ09gdzRxIQTi+
B1ROZu0gEs7ewwyFC3HusEwdWFCFx+CopMXTQzrs3V3XXapUvwmVYlPoh54Fj+Ac+ic+b3c6GFAM
EngD8lR7r3aDMb94b1DESKudaxlRfOBwQ9PeiO6FycoypVwcWbjZVG5IkTpaytmAOpvV7NAhM/xg
3BZe856QPDBwStL6ch+6wTGgkx6XkOwRr9roKxifwHHV63yXZg1lSNsQ8pihKYk7uY3B4lO3MLh2
dn1QtZAVCA6IzV1kQSUjo3JVWupZ9dqQBIQqPWQ+vSXL7g7aiJ8Bkb9mtsvUQDbcD6RCevKbL9JN
XTNVA0gd0M1J/ZoHO0lfhdTUOz2hO5Tpxq6IWoZtGUvAIq+9gVKrPOtWlL2rfa3PA9950ZI6PI1D
Fr83Lrc6tA0SlSVlmGq175kJ46VklFPJejvgCZ5j1mg+GniiZq/2IZu41Fdm3vLOJbpxyHSWBqEP
zVrz0PdHdu3fp3p8H3Ha/96bQYauLTGzgxd3+skIw+wOObpzwYBqP6Vpl63p3JnYrgvzpXA1+tFw
b/Pk7EJ/cxuVV8ZxKWWZn2wVcIxQK1ro3r5dQe23tNMAcop7QLyDJ1v9XOFxxTtvEyXnFBctYFLu
hXAkSFa8m0xz07vD1GQkbsRznyIHYxhHvEhfe2U49U+tlxa70dzXA95IBvUKMy56nU2/dBuN4mEU
xkHXLMDRRnodinTZGTVbYDSSIivTFWtpejtUZOUEYb8z9e4cwSlkTgC8u1QxhThTI8qLSOK2HiSD
jVnk5dXBq8mqc8NOv+88yhTNbxiHFS1I6pB9tytihljVNdfi6hDE5BQ1YUA7I+sPEkWB3pfPaTK+
V2Mr52NYbyLLO3phRpNbLgpwLTdGFww05Pxu7iC5W5goMOa5DLekikDTH8PhW5uHzDc9nxTVCFhk
q0oMBnQoaV3mknRMdqKIg8dKjQ2Al1j1dJY1V46g60q572h6kg+CDkQQn1OY/jFiGy07FyuSfOwy
eUoGf9mHxrYMtSdVBwGd4MPkqAqeo9btbey4910EV86tY/JqHDZSMwSFTjWamzEKFqwX4ArR5WT+
/eBF9EOkdy+HVp2Vuv7o5O2lVJVX0iYjzk4Ts02oF2NwbkoFh7Pn27su6g5F7aIpLCXc94CXXB3j
lZPYtNxK4Ii+FEcrL0kdKCJ2MNP53qWZciQH4GCmHLDi5JrFsT55uh5jX0NbJeyj4qFEmRpamF7q
eWjx+veJ89GSnTu3ipSMYXIA0HKIhQG+ZYVQMN1p+Y/t3vfwbcB2S2IsBoXo453fed3SanX1Nu/z
B5WR+sKqoks9Tm96S3xCaCnNJXY5WEnDIA9akzcEyNELjMyjn1iPJf3ipiXzBQBUihYo+IhLD81N
AhMxyPRFkTblstW1U92wPnhVfdclJsOeQNupDFUXOdSCRa/T8akq577xweC5PoFEjtjmJeW1mt3b
LmRIzblaGahEJMact1R5HvFL4DwzN5rFlDiKipeyC7aOoT56eKxck/N2TajjmJAmU1evaPk4hKfE
rON/R8dGa89xCYG3orti7PK1E0fk/vpMQFQv2aTkvIXgXuBvBmhrKvXB45EOiL9Mm4EcSWDWZUKC
WWn6Exs08WeBaJmOe68pq3ZTlcU6rFwa1UOlERLbQa600nxZqvitFAUpNp0za2Gq9B39SHarvqFL
lJv9TVLR8UxDYILERhDoHRDJRxhGM5dZjOOnig5qGE8tG+PBqJQ7v2KKXCHgBUITm/M8GMiFCT32
P5w+Um+BMccXBOrpTGuHh0gQNlMkPmaqgCkZiTr+rEAxzjS+2OS5vi6kDOdGrX+kNZakMd2FQ3iy
HO/k+ABb9WQ4KXF+9hvWx74nGcR0Tu7gWW/oQHYS+/Q8pFkiM87Nfp+cBmls+qjfhyV/WMnT11/L
FX5IOf6yPSPOt1GRSMgCSCUg7321PXdaFDS9pogFHs+J4U+Py5MsyfSFjRHHuDBlQXRUSaZz/SSI
RFgkpBHNg0rnIUc2zdsLDYkk8whRYdaiiGvbu7Qnr+83H1T7pKr484OCIpCa5WA1tRHZ/KxJ0SKp
ZmmOYqRaGjvtwdrX++YtuqrLeBkfk8dfX037jHz4z6t9MZTqmRaXUUDE6hTdvJCe8p3kZiK+2fvB
JqxMVPFDrB/LtD41BLR1CBgCu7jJDfC2RncbWf1C10HSa8x9oYWWZyVpEw7+9v2vP6j5dx9UBRho
2dIQqmZ/UbkYuHEynKIYAof6iVDvWS+QywMvQuHtVDhG84gUFMsFO5CSQ0yaaj4Uh9FnyXc6nx3P
eiI0aN5I6yNnW5cAVLGOP4SyuzoxdiDFS2esY6vCDI7lmH5AR8Dk5ZBnHDXyZGrFqhhcSjif3pRY
VV7NZBbXgXTqddA1d9jKMIG1j87gbJiYrtw6Q6UN3AhQb3VD7jq7vKtZGJpifys0l3F5Ir5nGq00
Vy/M36iOVDRhvDaDl6Xb93/+418/qyYczcB4rFuQCz8/ROXIpFJVrUkTxGvNEUMs1D2eK1gTk8+U
gLX/kjTxn5f8ogbyHEXmaMTEAovbfZl5a5hDNKT9+J4j9/rXT8MXvua/LobYSRcG/9FU84usamz9
zh5b7KGjzL5hvlj1KFCrtEMlU+nQsporOm+Sp/38zPa/ViFrOF6+FXYNNhcBUt9t0wIl5q8/1vRq
fr3rkEtULD6WZQPR+nzXZVtRxkxKrCB+DAjm8o5u8PTrS3zmHvz44oYpLGYhGMux+HxZHWzVtdk7
eV/ToloPQl1Lx8vIjtXWQiMH7NcX+yxe+3Ex0xDkB9j6j+Xzy11mEFJmjcX30UQ+VzBJD/Xv6Apf
1Gv/eY1pOfzJpKR6qsiKolUXDI5Kgk5C7Acxrpqq00nzIwGnYEhrov05ooJISdbrN2UQbhX4Us0A
vjUdkhCxumP9hlP0d6+QaUDI4PGCiKN/1Qa6I05ATEsqhRHtrZC9kiYGUKtUbrqBIJWwMbaFm7zw
nj17fSnA9Gq3lVnvDYFO+9c/xBem4Z936a8P82MZ/+kupZ1ltS595UWCU2dRxJwXdLNAjUWMjTmx
h6O7ylHBzWr7pmkYG+Xk4fatPP3mcxh/84ibhonQXSW/ylTNLwtLHADDH9VpEEwbaFQ5E2ZhRaZc
B4C8X/gZ4SBlVXEG0u6CVNs1DTIVXAWdc86xhg0PaUMc6rc8F6fETtGMEBo3cPh1FP9bjWqH1PFl
itml0woyRcTSqsYPo+eskr/08V2DGdRXkY2pL7R0SZ+mKc+MVA1JCUneJGf9InWOmeOtA/2aQqfz
2J45aWZzw8IhMyUZee3KCIulDas8KGN0Y3DRxupWZnJJ8bmmst4LtdpDaX/zBa2C0qcSyt0XPaiR
y8TtMi81Be2Sf9az8Z34LmISBbHCoVGb3BMGAdkIUNjFWDflzodItulBRQvf/0h0rJxjSBRAsK4N
92whN+SsuVOTbCsokrtCXRskV3GcSxV6AX2yHBE29G1CVqRYFU6FF+WxQTpkqvSIGD6XpC60yaLB
yTqm7cpEgFmBmneL7Gw5AndDdChxIwe5gucCcJZH6GMYH1pBMnTPQwogfp+18VxjGqCVmCKK0VrS
Q5wrZbLAWb0pI2sdEImEfpZ4SyufA6d56HT1Il332Svf0h41OHRJ9uDBu8EbdKZf96jwL/DFAMd5
Ebm6CT2T5qkhdjxu8HJIz1/Qhrv9zZP5Nwvjpwfzy/bTW13lljmWcMvsT3bL1owc4pnZBfO8/psz
Il63p4hfmnmYLOzFIKKcXm5JeCVjMJRMpEqUPgY4P2ys36yj+vRWfNkYcBCDmNKltE3EzZ8XuVox
2s52WEuiZuguZd3hJRHeWx0ZpCMTLu85zlZNOhzzxWuApYvzkUrBUKnIP/JuH9j0jm3zHrvyJqz6
jyAiRAAXx0qPjWStWMP3we+e7MTfaAMhKuy3ZMmph8JLXi3mewvFyqHzxZcQBrqTd6e6/R2t9u8X
qJ++4Zc6MrS13BorW/0BXRVHjDjtzJhlW3U+fk/X4+XXv/ZndfiP5dAxEIVjYDUsTvpfdNs2DrQi
8NiY0m4lvO3OzjckCLnzP6/zP1aCf6hCFRbYs5/u++Klfvlf3zms0dt+Sb7/8x/Hl/Tl9f/875+N
BH/9sX87CZw/KMc5VSHXh3zDT/OXk0D9Q4AiofLXpIYSQad8+NNJIP6gTDJpU4HF0XAhaBPF/E8b
tKL+4bCxYCXg/CNw/Anzv7FBT4/CX68eHMPptGDyudmvdFM1vmxYlsd7WShUwnlIRGXXYPyDA7Az
h44RlFeNcxaDg+tO0xmrvfnpdl3+dZWfxf//eW1NgFmBjS6oCinGP7/2uV/2TZC61IN5jW61Jw8I
iSXGzg7dTArjhulxhiqxziuYn071m6pBm+rNz99dw5duTwlPGnItOZ2pfqoavLZxEjJurYWf5hgs
fWqGKRl9ACiZ7uliP3aJupuUpCFOw0FNtyXZt5rdzZuOMYDEcsR6qNMPsGhcEPcEXhFq47UpM/Ye
ZCB1hwj+o2keTJiKv751X+rC6XfTdG4eDhSbBEn1a8WTxR0+JMlxQma04CAykYc05uTsTG1n6eUr
KD9T8CwCmFYbH5GHXIQv7xgtvHmyQWhSesaS8Kztbz6XOj2aP99VbA9kRpsGjg5WcwvXyOe76te4
nNq+tRaDXZ1kEV1zI/xmNcSjd7A8dsRvk8FDCh7Se9DD/eARWKuT7xBT/BjespA1m8xApgYlhRGA
lfStm1THDzhm5jpT0QDqoZKThuBkxH5kb4nPNFbU7reuJkvKyD4Arz65NkqpaiQXPdJaQg/c9Ciq
gryrlGIg1fgvkVfpHun+ayGrV51MpRkeZbLII3TdpRcdDY/elJWQLj8q/WPJ+HAe9SEpRjYgMj0n
7loGjnqC+pws+kA+kS7x2oeSKKWB0bmr8i1jrQ3X0YjwC+vbXeRmayu2uydssh+mSVyh06MlbnJ9
VduFueyCvF/wMmbX0huwgOviTLjNGUl3vfDyTsMfQNKu7ipAqjz3rYmbfB0mNcXhAH8ztjQARrXc
MiPROWANmHprQoH4UvFMGMNRS+xVNPYHZNjrWjMZiMmbMkYWWIXOcINC8T3ldaBHoaJdLPrhHUMh
ftPUVbd9TRXlVK26B8+BctZodpXZ8NpYIUcOH6PexsuC8dS0dreIdM7yMqvlEt7WvSk6JmN9f08E
UIa33qRnVhc4NnooVri4v+FFvZoSw0phxeWylsW+ojXJAJLs0JIHdV7iQEG41ONoSR76ccqfRfET
VyHufD8+dno8HuD5QEUhowTBEpRq4Yu3MCEgOYkRx8U2QBLF9J78VCXYM5kSDY3sVuYkmcki3EUD
01JNGJt4mDSCAh0Ti9DFNb1xptfDN2r9YxiaqIXNGLyJKEn8GPRnsyyX0sNGA0dqnjflTZ/rH9Gk
2ak9kj4ZSy4zPxGTeBX1K5Ms+trytmd8ZdbtE0czOU9SwyBVpe2ANfvOIauCAgEbiAIlyD6YnF9C
ll381K90nL/bGIgfUzs+U92cHQW+MR6FGXizbaUEBy9oNgEjS6H6j4muH+LKPqtj96iG+rIl2QfC
UM9cD6+LXZ5ySZqccJcCwmw8MKpmiCAUe92k5PlU0bWNOt6P0V6TVExgIzpOeCu7xkNyJtVv/YBU
oIvbfVtCdGpyczx7nMXnkSCjVBs9YzVI5qtJNWzDkBAWY0j7qzukT7mtkM5KaB4fwixmWOT9VRMo
L8KCTK6FcHT6+sfC2iPON7s5n3vneHW3IPqmWWhdiJM2MXZ51U2qcN7VuGXdMEoHMIzTbZtSgJYo
m/LswH0DcBvCt4H+Ho687Zhv0TN46O21hJo2VXiOSUOAPYStd9Y0cljCiXZh0gS34NCcKW+0AFaU
LlWJP6frPB2DVGdvPGSofsd0ANOwsY5azbsAwMfiXyfZQoxquGT5uat6bjeC9UtIr3fOfPLqjf1N
2aS3UVigg+3A8FRecKIjfTMoyAbH0LpTavxesYGezHblvaIG/M0hukSNPnoMorRuo3Okja+eTspX
FFwS2VyTVIxzc8IPIfjdYtK+jeua0laFfZ0gbDI12S4GQm6jNrkIO/jIVGsTBbwDrNwYWNTx3PkI
drxyJREz15pTosJMXktTOWhD8+iBApipSOYotNsDTuCTrdQPYZ6e9cC6a2uVdrVQV03swuAwjWge
uzrRaiURd33Vv46h2KhJeRVyWDPw3FUxYlMvdHaJWZ/ZVUakL+MN+cjrPnE/CjF5ypK4WJJZfHSC
hJl4aJwsVznmUpC6WLc3hm+uW5FcMmdAJZudmdCtmeBdnZYTo7RePEqOuaDBNSb1KqrLft1oBJCL
+oKLvJnFJYpekT+K3HgUXnhHbttz4sbg8+1VO5SHdERHmYn8VPjFoWpZAiC2+oTc49VDab5RBMfb
gojcWZtbvH5uf1N1WyMJqBVihDl1f40jkuzT9BDX4S0rMNKaMX3UI++2MIzL4I0ba4xhMwxqxnE8
OZem+poJ80amkEPUxt148XjVB4J3Q4iCINKanVXkKE5thGexLpB4573JetjEuXEjZDugvDC8LeHJ
xaKYBjoNGeuyUR8INHoHr4/gkBZMpct7QsbRiaSoCitCPIMOiYs7kHyawW1x1OK2KfNNqMRHoQ7P
SekT2q1tR7o7pYo0uSlI6apj/QQCez+g41Uw2fCkpvg0ApXwZh2YedKfMiIESzQqY5AVNLrpipmK
2KlusrLbbK/aWHEaT9zoSYZg1u+bTS2qRy1I3yICxhedcO/xQSkMk/NV5CDyb3VvN3j1A4575C5j
CXBkZKKThxJ7Qr32bX2F9JDQy/IwFgYTbhFcI9u0ZroT3KYGQsWyRJZDQUUd17fnXgvdJXiBl8Tn
V4REDJIQ20qjyrewFVOVgfSynqZAwTQPopfFo4TdKmxZQVQnWUvVRd5ctshz9NRbhqrd8eWtDvcD
mXHCt09qaD4YWrsPaxflikYQbq0RgdaY+tzq8IvTkkZyqNWEK3XGSLuMuZbikJrZTrOujKFXy/AL
L/ijFbOFV9NcTA/JLnMZlYUMuvgwQLAYogmGaaipOKljXZjj9LwRDNzsafJmtoo+R5iUrzUluSP6
71Gf5nR1b/AAMbrD7zJpU42rYKjXMNxjDYQBzrjPrMZHOrXbaEhf9GkeCHJx06ZhSlSZPBvTI2ZP
08POUa4O48SiTu4LxotJM24Vxo2uQkopzIRdU3S7JobDCDyS47o1pmvUOZg3uvauVwnR7hhlghYs
gX/o9OZydgacJauoB9I2TUCTsMaiVEsSsRmOlvoxmqaltSZvWHwZ3E6TVLQYzSWbpqvmwBewGbhC
MJ2iIMoHWhfabTBNZctpPptOk1ptmtn6UioY1th5i2mim4FSWalKLkBj0Pm2id0cTWQzHaNg3ZiU
mtN0OA7lqXGCO0exMNBWiEfC/DGfRsoKs2XHyaDjmYcOluSxSxH7B8qm6eNt4OFiglBA8FOXX4MR
7X5fUG4IptdqpEDQC8lNHlyqFDbeg9HIXfFj6N1bN2QjXAyq4tkIxWBWMCH3y/qih/LRnEbnUF7u
pe+HM0y+9/00Xh9KHaI76v8u0snyANxk1NXVr+iKKmn8PXVDQIS4MdfliEifZfm+UTRz6Q8aodYN
Qviy2rcyQF2kLq0Gp6adX0BMxsshV4J5yNeY+BlIuPpeXXddQyVXl+9RbU8Ch7KdTpHvdSHubcst
l71X5Ivc0TH5edbGLox6nTnGt4JK0PH5l50gtlaYEW8s3z7GqIUCwcGvjrw9/cipCor1RZOGHTNg
SYD1EIo7qqB+n9jAqwTgou04JPmZwQqsBLTgC60yukXbmkyoI4mFRiFO00OqndY+Ya6RryPn7K3y
LQBSSqmv4cdb0jQSWLDgTNh5isEGtmXtFhggfTd/6zMP8obKiTBGqd2TG1gpDuaVUB0XTTaiOM0H
HuFJgNkEAQwSQVlSx1W3iWtc0xS/R60ius3t6XwKNDOuPV4q1A7JDGoYwy0RWBXaxHr8qO1x34gI
HQ1JNCHxLjxxuWc6hzIt8JZiY/M3Kd1t0uJVbR8UGrpEupY3UJTyWxaH4gVdYrEqR+UaWG5wq6cU
n0jvNKbSVbRFa+A/oW5j5JSjSmo71z8OlUQ1pJb3pu+T5V7h8Yl7W/umhYyBqNfnJJXqXM+hd5ux
aykI3e0bcm8Y/mf4snGeFRu9zxQsVn65jMJJVwt2GgdBmZ3RpPvbsYcbIg2OJFnebRVNwqFO8LZP
zgJzFYyEEthNn+/13kTBaXyvBdLSEhgqCqNzhg45ElgoEYgDjQEXI1CC56V91p273spFAuCDu2s6
LYZ+1MR8BP4/NYrcjRkV/jwE8bDUHcW41mYdr6z+HWnb0q+tYzsQ4deTFNki2TKrYgeagOhIOsGd
i2C2EEthF/Na0fZOkO/rRMV8R76IM16p/XaF7TwMySEDYpix1tm6nOsZ2mOZevOSXaU0ew/EIyvm
0GCzzbJuWSiId1orPlY2Kv7+ieoI1T6VZQ7R0oj2UouRjGmrPEImqnfHxmIzyVkL1KRa0z8hFVy/
0WNuRBQZO3RU91JpIKk1Kvm72QLW9wK02kKyqmbAIdEd0NYEw9YHF2n3zVbVql1j08MdHBrafkkq
rXisCNppImYA06wmbFY+usYsiladUGZyLFBGo5/IoBThBlNctM9Dvsu08Bmm6qLrrL3uATjN0WZl
DB0sXkDPj7tFblOpd3T1ZzXpuo50CWa2XuvemQsdX47ynI3sQQOs5Iun5JIaVXOXaoZoyxjiV7OL
7o0xbTYxnLq5GzroQXzyJtQlp1bWyMZqsbmqMADAEBjPvedEJ8/XO1iaXh5gZjUTg/OhxxNtBAGn
QgIXT7Yp9wKvBDIw5PadwcG2tPAsuHoMGQ5lbhVZ+8iIGzTh7Z0zKTTjfNepxE9H7a1Kog+yKlnv
c/ybi8KN7oa2+ZCpsVAHc5VEcjsW/bKPEFIOinK0AxKcS1B+UX+JZHOIfPc5ynUEc8qJLheE0HqC
VgWMWYp1kPUrTdYfsnCu+LrLqTK8pxVvYv7i9OKUeGCg6z15PDf0dR9b4U2rLxmpCCDEexJ0ry35
7Vi4FZ42LBpaMQ9gJNdN++ELLVkJHJEzhH3OQkbjKrMUao8k8tDepZyl4gsxqIjn9aWJFAoS60pt
2709fKhmwohJvcDvpahHGutJCv/G7A5toQ0b3bHf1FS8eFHxYATmFMlq7Jwqx+9DbnhqzjM1PedD
JdYMHL47pX3oFbkfLGxHbrli/nOtiZxGZL83fGZiAVknNOz7aTMZOSeQqgRUbfiWyhaHurZNLeQT
RbxXdPOES/kw5GIDpJXiPkLdnZ3xNK7GkRxfrwCRAYHALPBWWPmGaJAnvKcXzzFeC7Ckc9eLVwyH
iWIu7ZtC01kfnHmQhZvek5tB81C8E26FOYY7v+Cx2gQ2vhQiiQORrVPhXUbf38iRQaKhHUvHQqmL
McJggtAb39JafUyC9qwq9rNpApOt2hw9WrcTcYXbq0EZKhauYRBMq0MY756IRL6JdbvkRFqsVAiD
6P31laMhDNLKTWb6u15gx7IyZV3A2y4IeAJnubEZ5Iw5ri/U6qoVbHxRbrOgvFp+Ms+7ilxjzfCO
id7gKmbcMaG2tcla/My+iBQdAuA8Nfg7TdVdgZ12V4yxd0GD2aiKknBl+mP+nA2TDwSnj7WpFGt8
Hnv1Xox98qFA4FhGCmLfsoi1edKb5m8GQj+CTH7qzE49ROZAsECZoDLOBwv/qTNLpLlBe4ADUTcX
82HdxbPsli38tgekuK2XVTu7XQ4R/dq5/tsG5n+2L3++tPO1KewpLa4tLp1e247Y4xlzmmaBbKOe
i42b/aYH/TfNUuQDNkomy6YZ/bVZ2umyykyO0gunuBoAviLlJZH675rFn4d/E4lGfrrKFxFB4ZTo
BImWXbQrfGsvijYzlu05WYYLxDzLbuEzlnVXtFx/8zv+6EJ//R1//npfpguDkQ9o87iwtrbXLdrN
xUC479LdTomD4zq5z5f2TJ+r99lTsvCwKSx/047+3f39MvYMLRVsRc4+6G/ddbTJz/aFYS5WX65b
ztxHpV78TqGmTX/n5y+NvnWKR9BJPWB4M32mn8cK+BwKL8J/VSyR1qy8Tbeu1snaWXKOWKWzGaiN
GXyLRT7f40vexWvzNw+V8VkMNv3eKFKYDYAe4kNAcfr8CYSIXNSNpYWDakoUQOAU9tra192lE4ES
wmHU+GACG0Y8BshOTkC9wu6hcbhKcLpHtUOTQq5E164jxPmhCZ/WANRpxatR1A9GM9702rDUHJ9k
6m/oqmlm8Yt6zaKI1AcbPkJPGoHSx4ew8hdJR8s0yz08d+Y+BvDfGsZejv1vfuvPP/WPoadhAVwy
DYmkjmnW5y8NmTPUKOlQykiJ+cOPb9QWacNIxfnrh+pvLzTVrCiNdAG26vOFQsBtBYZoNigNmlNW
VnJRAiyiWsN3+ONS/zNghdWGRsthcP3/Z7Vd6TcDmfabl59HrP/vD/57wmr/ARuL8aVjGZI51yQe
6L5X9T//oVj2H/xvx+ZSjP95LthG/p1KIv5wSPeB4yZ+TP9wpvEP/xqxMpZU2fhNXaq6RtTWfzNi
5ZngifhpRWALQ4zHsJcHhnwSNrXPT4xI4Eq7jY+I3KbP7ya6spKy+Z4LWk1DnmqbUJiEUcDinGsw
EnYIqQBncDgrsp5Xrs5QwkzDIkNkHLhbOEd52L1ZPToJP6BJQ+bJsi8MHRW2LdZlnT6aAb1YxfGL
dRdqxYMyai4upbKaj9qISy6mN06RlIfOkgkd6u3QqueZWdcnL87cpWTOM7NVYAStwOUrktgiXUEj
wjRA9eKSWTCnF+EsBnrHdLxwKnYD3WS9kkh0bKNZedLVFmleuhfL4eVPiVmY1SURpaY3gAtS9Rc1
i6DL/F/2zmM5ciTtsk+EMjgAhzAbm0VoxaCWGxgzyYSGA3Dop5+Dqu6pqp75f5ueddcqy5hkkoyA
+yfuPbcGe+VQqe4atzmayqYJr+mNvTL61eRAc1qq3bUJh6KVZKRHcAI+zTQUh7koxZXTgLyCYfqY
vfRWFZK9XQgVQAXl2jINKnZBXezXGREOEeNpp6TZZFaAkSLoFv8Joed+K38hr8sOqu/LXerDwLGT
9A4PiFyhY7UOMYgOfIASb6AdbfuQ6AEU6p9l2pXbstAK9RvZokxOFlPEa+NZH7JIRwAHyoaNk0U4
2JSZIz4sPoU1DstMg8PYdqqDPxrvzTh/GaRnrTNNSZMUw4xTq0/WqpnehHA+2f9/lMCyTsJH5BXL
lnFKF/7IJ/U9dbzA4NL1qvSTnxmg67UzBM+APW9bZT7GfXkbzWG3BzVkgogZ96YA0pW7xRFa8ltr
VzcWe4KpCF4R2cLydkGc2mVyZ86kBMB12A/NZG1am5q6o50TJAQy1u9wafjQEzBoELmHQqryGrIp
rGfSalDlkNBBMw6rAjxtCJuX1X4t5ENtjvvQCi6FK181uRG0Kfj2RU+z1mTlPskRmwe4ZzuZPtnW
EGz7aCn9vKheV70iD34qw3XgdfSoKgaqErwIGUtwIRYbunomDlbYmPzGFvJE6t12buOuDM1yx2qq
8KbPin7fVkbFOogpYa9i7xxM5BmW2gH5UAoSlxvWZEwaPl14wgRT2IchxzTWNoDishgOup/RPlXJ
8Nibswsxx7FOSVG8+0tiS4W3bC2XFJc8z340S66LGIBC1US9IHYDNLGEv7TyScUNM7x2rragai+O
h4AaZXmOrJr0mCoiQCdS0rtxw47xt+m/4059Amp2ay3pM7HBQ8eewd864fBD98QNKvJqoiW4xqrN
15CpPJKBZtst4TZ+5d35pN0US+yNvwTg+EahvpkEvKCZc6EjoBzNIpFvqtnXUKtrkh+i+WJkNGKD
Lob1wGznsYDI6jrIiJUbs5DB0XHsrZJVpjH6/cZu2Hx6duFeUDQS/kZkKoxVI167cyYPlQHMIW+w
b1kd/5g/xvSFpHYwsAUJhLTL2lu14ZzQpzarKmKchQyr3phRxwNKggVxjoDjmEEfZCX17TQyaOlF
yMg7wt0Vlwcvkj9KYwaZFJv628ua+a1LWvlqZD49lpoJL5EUtn0+fElDsUdLphe0YO05i/tnG9Zy
oZjbxOb0CVDqbtZIHf9zebfTIqDnDkbgSoH1X1/ed8lPrp6f8b/e3X983j/vbiIiUP8gFcFM/Hum
2J93N4liXJncwOxqHEv4lAp/qqMsYHCoo0zLdn6/8P95cZu/ISJE0Uu4uckX9EzL/Xdubl8sYpW/
3tzIo3y+Ock3ibWCUuLvN3ebJjXzcX+EEgzLaTbkzyCB5tjL5qVU5qrKJfTtxUoI87m8c/o5g9zc
OudJ6+g2Xz4sZyd4L/RiV11AHmKZGtloEfdR1T6BgK/Xs5F4a52Bgom1ZWzNEQqDWQB66tKCJ7VW
jP9RQ+1FBXuwV8AjIqcRP4Ywz+6G0YrYsNbd1kZ+uwo8vNJ96bfoJ0GwDzib15WWM16iMN/GTFH2
kyRvqLGO3ohSSLW1vWXP1d267ox5lN3eBkAdkMhUPEEe8PFD9cA/gg4lvVDNNkrHhNkeitDMj8Y1
ukrA9kazr33uh6Hkr2GW3VuxtvdhZmCsKAE/q9J+6gX8SNcR95X0uUxL72EOkID0WY9TrGOmLkba
lEx1amu39kW4NTPvrBjv6VwZ7WC62WrTrlZTap2wnTyUdodnNSprvlXyr+VQWaxkp3tpxzAKdHDU
Tdqzx3OGleshTjfitKXbiT+TaQYmZdvxRoWgFGYbVps1EkKTIwu27DG74AtmLtzCflBFd0vK1y1p
4qQNRQBMa6thYhT5b3GIixqpyiYj0mA1jOJhVILMtWwkpJxXbgVM893wuxNm3FNdegBWJOtncxRX
F0Tkmty14cOz0hHIBGUZsyCxRyb+qnwuNRk2zI4q9V6rbJGz1IxjTf/TaojR6j3zEqi5XDeibJ4M
QqnbWpNJ4qpfM6ef7WbfIxP1je/gdh1N9NVS411XV+lVLyrS77Rq1fMCN0lLJL5hSIyFO5mbrIEf
jp7qNc5YHHTRtDfAVm10nD1PEzgki11bHXrlBl02JazJnsLq8YlbvDNjg2gSvYSUOEVq7cy8IvHZ
7lPoW9rfuKSs8uYl5MSW9ceUDxiRlgCUtIgfBhJRolICM9PPgHqxtlGXHwEfahzXwwfS1nxbLtEq
dmXSNw9gY5oleMXPYZJ1iQRlusSyaPJZ+oi3R56haWk640PXsKTMDtuRF5D0Z1slDTcs7UrEu2yB
a9PDYZNdgNu2zPu9BXzsqKFxOwuWW1vcW3EFrgVitwjy11IVVJ7B3bggvWUUkzeRUrsy+n3u3AHj
4WiA1fJa9uXmj84Zb+aG7zLsrepVjPifWht8uDJmDz7h8CHCqtqkIn9M9XCLo0+sPYd3WLuQyKOJ
aZC90MkrUBHJSMQc4B/gLBDMOzP+AVHzflrY5u5CORexXR5YWVDSLAx0FE41QCEmftVCSEf0ke+b
hZrujKBAK4qKuCOFA969ZhwDZR1vG85srvl8IbDzU35Qf352M8gk0nhqdmQYTbEovviCB3kIJgg1
KKfQ2QnW1YDeSSvZs2DBKMurj0B8O5TRvm6pzFu56PIa81CBjdcZW/BoDqzlN7o1Qcu3s3MnQc07
c95wJUOfT5qAFxBwrAmYnhF3DN2r+zBA1tcmGJF+MF8p8L8GhoOXCAsdL+r4jlYB1uIit+TIQtlV
FS9tBhY//z3D3fnl1WZ/kv3CoEc0vuFf/qrB6ivw+gbhY+vAhkhmtANs3TbeyAXGT/e1qVvNYygb
h8Fc++5K7FNz1abo1uD5I3s0d7HJYEFVpY+eBQxVS8YaT+xN5/TbznWfTAICqhmVOqylz1Sp8mAs
KQKmXYOomeDeJKQMZGA7V40JWIiXS53mQR40++jtVCAd5XRClxYNj9rWP7KoeTSJz9ylKcckW8/T
uMQdRCYhOF4zgc6qxhuiRtIdcIFraNt4XJRt3RBqgAmVIIXIRUFJcNBDtWQsuIQtNIQuEMIQrzzd
/yjbMF230/IlLedtrl0Tk0N/nExCP1RjI4toSJVsNVdemWbnegl5QL0MF2UJfig99aPry6MfQCww
auhyxhIVMVfcHQE/EaYJYa9KBwFqtgCSR0jJNcRkxWKHBqk9WgtLmTd2D1tZuJoAxOCRa/Fg1eOX
m6tdZMBi5g8rFzpzBKU5WHDNQaiuyCF2qpNHC55zJ30HBbF5Y0J6torxLMruO/DjKwzR22BwP4qY
ub+bwOQg06yNFxPEgo92M/HOmgr334KWZm9HD127NBlhvw3d6me0EGizBUmNYAW04IKpngy94GJN
RUwHb77QGMazWsDWzFmtox4RHiBHsJ8oYNAQlclzETnz0V4w2YkOjPW4oLMHlUZrAb8wqc2bCnfl
HC+RH+o2LpItO5NjXohzO5Znj+yc1RRhffFVe8NB96mn+uR0vCkm78HW3gEnJmd4Gux0lRwqgoGU
ga60R38nQJIeiskBw10d3C445rn7a5BBQeAfHYprFhu2LGxaxUzAj7r1p+I8DenNAE7PbxC39GF2
O5nGORu6OyiOy8XEGjI1L13jfQR1cHCj92K+RYvc1zCvKguqz4QpBv0Jxq87d3RvC7fcGjEqIUJV
fmZ9/UPbAQo4Q96JDN+T4rQN5mCTWTFAZ/AfwbwlMfA4UsmX5kCES/zWF9UG8t5jq5Jv3+lvzCY4
Y3HcBObw0jsVZUD+NlTkpvrVl4OfkywfeDoc5DA8A31uBwUcDzEsuxpaejPwLnFYv4E2eDd6Si+H
HqLsiM5qO463MHLv7cH7Ul71cyDACgBPRsMVuFCsSqi3EAqe4doGKxSaUEPc+avo1d6o/XFr1ul7
7zB+yI30LS4tcx0Y+btT6HnDxOkUqXDYant66qP6kdP7dRS0nbJ4Cefs3mzc+0GwbipgiCzv8FGx
/UTJ9ppU2DZbFu8oPaq1ufjPXeY2PRJ9RN7B61yX741ZvjSe2/BAe9sIFzphGtsqny5ELpJkkchT
6MnHsWfkm/QdUTAJAgZ+yvNcqSvDjAvg4/WU4G0CP3mKTe9O+BPQOOnd8REILHZ+Vwxyy2FrbMao
vwPHVNFFqycONYjunkIZX9rjBi4VIY5g6tjmX2TlTMyDzBO14jeBGwfWvdfJbKE9xrFeV164iyrx
YsQceWpo9iE9Hi8YpAofV2Uyis/WbpxbxnvJehbcKzXynoNHQYwIuN/HHpFW0ICHj1oMaB0CxDZG
Irq99AHEFZG687voiltRrBNRpzuMRu2+6ownEi+bg634QyreEhflVxhq4tPIoUS+rOlsVXZf2cy2
vSK+k5N3Q5wnWjezB4Ey3/m02NwSHrGxnvPl+uE+BWiCTCO6q4sMqkI+vgep7FdEmU1bpxifarJS
Sp08BCh21h4Ak0ObB7sOHRk2xXRtuaoiZtSGFF3DSogj0rrLGp2XoBzXy/jLnZx38NiMaIyN7CF9
dLb54E/DvDOGLt2R2HWtWwF1V4HKcYR5dYqcSLMo3dp1SVx669xw6qxJcbsp0vCLxv4tiLy7Ngm+
MDbcCDd8rivYiMOCrUSonQTz2chSiFoBP4aD/M0ZvCM2wEe3FwivnGTcpJFIL9owvwyW+od0QMAZ
t3AZKqAXu7nW757u0C5MwFHDJnxo6ej2kbDrU13pAgH4tI/d/NgF5kfazhQRLecNB+Ev2XbHtoR/
bZXTL3tInxdXJaivWq7qGN2iiOafCWPKaygtsXZ7Ayy0snZZ3UFrzTJJRJkcT4NpUs1XxMY6TJxY
NObrWbIizZC9iUTHRxnwU8Xk4yHd4CmfXAJAUwRD4Tixa7Tcl174bwPtwXoMkiMcF39fe/Or0eln
Q9eAms0Gz5oxvA1dBOHHLstTot380GgbNEk5EHVaoNIwxrbdm4Pbr+kiQ7hKEara2pxyoge6aTdN
KkFkqWDN8B59/s8U4o8pxD/MVgzb/+sxxPqzYQ7x1/3Bn5/15xBCWlKa0sS3QiLhsiX4c4EgSTa1
F5+WcP/40D+GEKSaBx6IB/5jqM+ggi3gP6YQuLckPsbfNwu43E3738yp/LtNiTW4QEhFNgqWGt8z
3d9nFH/ZJ+reLYPZJtLLCwkMxns8bSM/ojouuh+iEAjx3QhKqOjjy+hCKaSiBs7a+B8k/P7MhxG+
yAB6bSzrq2fKaxhJa11n1s0U1a8N+prjQHAIDKfyLQOZT3OAaKNTmDTKDjJSGdU5tSDLhQ5BERoW
FeN5DYJz0S2HeeJwpWn9kmAqWDmptF4mSScBO8VbMR9ncl91yYlaskdb6iCSaYL4rta0FtDMLKRX
NvywcXg30jzZNRG9oU9Hvm1998zCgVl5iO2q1V9hjOfXgoC71XGqVsaUA8BxK73pG/dNOQlNRS6m
fWUykeUuYxhRoEtLHAphnq7HyfLAw5lxg9KBR7NSSbeuw/IC95opQem89EF+U5IMB+8IiNRjmFhi
lVbo5FWqoFb2EJkoWRiaGu2nrTm8tUpvQIBxSk35WhfyZHnlD6+0v3nWa5g49gQb0QowWcjpMA5B
vItH6y3OGrpyIsu1B34vtDQaXGk+1ml09I1+bRjirXcKfE/9fQMcbOX1yc4w+9tYqK3LfGDddfIj
DpNV1kFnRRGt6/I8W4RqdZQz1PzRnu3nxXbcI1kfH07d38UTJEiF2lz4Hi4JOL3nfBA7Jwo+Yk1G
ZTozmQ3d6BteHsK+qcMy402HSQYfSPH3biqPdmvS6aeI4Nzphm0wiTaIZlKx5Bfi4WLC9M1ia9sx
yGNtUh3yOToaUhPvOdnXAZX759BlAJM78dMvc9hZyNZxR8X1TVOxBvPz+9gfkXRmRrht3b69wD9G
LThnrwwW5NbgilMNhRY7mLsWhFqDenQn6btWs4umOefaWxsphbANEC6mG2Ljdm6jEvFw2V5a1C8r
OdUp8szRhmeIRXyRICal8waGkCa6xo6xBP9tAgdbE4FEGl8MaGD0g3einqEI6jJ57Cbc+mG6vIdg
ztNG0Oh5y9v1kMTImgZIw315LRuWwplB7zs0kiyzjMwFx4BMRo59kOFtc1HkbG2/wu/hrMlYPJfj
yKJtgAxngCUKJ3cLiWhPj6l3SPx3oSEvVjOgXWP1hpcBMAB9UCRQY5L7I3vvbgjyR7/CatYhaBSy
f+XmvgdGNm7F+ABI/aXtqVx8Zn3As7wfYcVs3DATUkR1yZ8Y4Id463UXYGYqD3VTXczIOHcpEDKk
zl3vPHoS2Tp5PjcTlhtqsgtN4GOXJfupTTG7ZajUw9B6rTs2mHHIw81GARQQfRcQw/hki/nIMnCT
ugvUd5TnsCq/8nRko5bzq6/4VrhSm1VTaoBILVj+6pxl7d4jcgGo3f1ADivZqM+BWT/0vToV2rx3
2COA6iOwoq7bI94iYNgDOn2ftlWNaDjTpY6fjUvmudYGT+uRcwp+8rCjCwDZynnqJvqUt/H9LLyn
MDFA1xMOoEHpzzQnWeF4K2nkF5mZnxSMe98vgY+S2T0lxq2Ou5OBDy4kMw54YmyvPB8+mJjaAR16
2a0DjBprywL83riAx+bow25kthm64lYhbyJUQ78ggd3nc/xsxAZvM/8ZA9jXNMoHnpwnGwbfVIN+
MJvhuW+p9b0WD2CbGxeZZy+h53xr7ESQ6g5pREcS1PQ8lZ2IfSuQvmlVPQcGC1Spz1WTvpPX8toU
dGSDZjQXGdYCGiQsIueY4gqEJDyD2iYvhCLpOvZo383UuenbyVkr8kX0rAi8xSu4BI9U2r0ZSSIZ
SSSpEzfb8gx+uHNwtqJF0Pp7jEkAwYf28ruvHGNtUT1v8NIQHjhj6mjIQCAopYjSu0UwGLmePGR2
eEwZfXDcRo8Rcn6UyOTzuB3vu4J0lkQ0d2Se/ugC/6EnvQVM0KvjFjcBqS5xwRZak/NCPBQrwMWw
6wUaoj+pFPVEaU0I6bUkJwa4wWsyFAdJfkw7cR22vgOuqLh2S4MPxu41jwmdaZf4GWY0mxZWO8/U
bceujzaIYIUYKfamGFEF+74BhlP5sMh6fcPgnNADe744+AZWRGFwDgbDKQ/Du448WXA/lz5xX9rK
O+RL3iy5s/kSQNs149kdqq/EcE8hCbWRi1dpiaydQFXnDSG26KdQLAMxDtRwlyocitUSeds54nZe
QnBN0nAF6QtFUJ/NJSaXI/exn1qk0SToOm0arJKy2iX4VUPfupFk7Zo8XS11OUj1+DC6zUlMjUcm
lbFvNTPRok5Her3w3ps0D/IS6qundK+WmF/DwbPgwehA+bKmBDrms0u8xZIP7DbJc01gcIFavloS
hJmtnoOBTGFvJF24JmbYWfKGS4fkYaAmwcpl7JqZGGYJJy5zC7yg/dq28VecFyfNgAZ7IRA0Yo3F
km9sDQ4oa9hyS/JxtmQg5z1pyP6Si6yWhORsyUr2CE3WhCdDmJRrLFrgEKVxyATmQnPJWp4t/55s
Sm8teuM6OwgLC9kFSMaJafOWsOa2VIxkEoIJMrKcN55LJgvem6s2Gdr05D0H5D5r8p+d1oNvnyyR
0Es4dOz7CWjZ5hgNEzRt1rhjck6r8CEG8OgYPnyQTCUbnAL7OCivFQT3g8VqY+31fbGHCTVtsDsh
nW/HcNMmnvVCMC8uDiThA2E68RJy7ZF2PdmdCeXHpdVcorCjinqF5+4nZsy3UJbvBanZIhufvGyu
jzJPS3wXFeyW9BzH0b0WMckX3odYsredJYWbbsWGQ4wotugMnK1Of8lH5pn/aUL+0YS4IAQsCvT/
rgu5bb7zHFrE3/qQPz/xn42IpKfgS3koB4Fk/a0R8X77nXcn0bb5rvfXbahhEi0JgYpGxAM85PkM
OdnM/nMjKn6TrsMXJZWSfapryn+LFkEo478sRCUSKxO2lski1wXV8i/iN5zgmDiGAml0W1j+uxXB
lAi2bD4YiRdJEGKfsonRWxdCGV+xMhnDG6nqxMaukuhnILrqwzRMNoOQAxfPfeXK77abAU72LqPq
ZpThVTVj8tL5BV/GS2T1ZnRT+zzZAuMBaT0P/iyrx3HWwwvDB0I90om8EEIXArr0TI6HOWe0w2cG
OF4bTtosGuPrLJKZapmw+Me2snFnxlN7aGYbALibI5IXAJitYoh2nt9lb3FiejMcuDHgOM7ITo47
AS9fj+NVw0OCLhM69mOZDPlTMRqM0fqUULJV2gbUpKkR2D97gFT1urEEayjRt+4lNWwCCFo7XOOk
hUAcdTZg7bmQY3EKa+xyAJqJmFq5reaOcUPDuR1Z6GEoGYEGrAjLNuBhdJMBNI2IrTVpjOiFSVbE
byuKlt/z7IXTR8ksFHhe18f3xNMEa4DIzhnpWXseZO+eozqk6nJlYn1gTxlv2zCv9oOZZdW603V/
MHojO4QZ4TYWM2zE/JVz5V4efI4QNrhrhK3oJAbLa/k5IfY9pRW8/8ngGq67vP7I4gUfLoIg+gip
WkA3R0b93AWDJCkGquU+Hm2br2Vzo1oDq+wKlysj/xYDcmO4vMzOyKSVy9FgMe1GGaT8lEbOKnrE
unSmLx5zEtyqsUE95/AbWc7lNM4qmDqO+EJPMLFjz/NvUWLkqWN46ytnLNU+4Ta9icBb75uh1gRD
sP1ClNDf+YqtyUCg8irqhuHDUl34ZuFFvQZ5qH72zDDFQRYBWiY2uJzr/eJIydO2uA/nxUhNxMiw
aeVg3QozbA6SVpePh5b5XPGtfjZWjBiIoA++sbaMMlhYtSQjaAAt8cPR0bizuT+YQM5EYeDC11s0
u85tQ3g1aYnAJF9g+Km14m65OpR+7344zm9+pxi12wU3j6mQ9M9wI+4tAwdlbxv5Q2LxHlu1hig2
vsdkqq2idjfYfGPYPzyxmvBRrlUXg0iTcfJYmiVBVK7PXaZDAtSzMPgITYfdse7EMsjP303Pyw+o
+kBNoLn5GRatYgcPvMFxQu8xyzn/Wm5YWjsPJ6EnzG2R9+KGKhoWU8Zs01olqvUPfqB9mCqB99FE
xEsY2Vy8ETEL4x8WDJGJVgdnC/dO+Fp7Tf+l61BvBT7RE1vp7BqTi35Lz9edCXpGiBwU2ZoAmBDh
UVZ1i2lTsIZlat9vcdXKhwbb+CGYhu5FM/bA6lA7WxelEESGoCiJJsgU54Gl9bUIY81u02zkTVdy
41IOUn0xxR32mUjcj6HE4WvJ1PaOFrU5YsSgC1uisSx5jlMruxla4e57xx9pwZqwvhRxz5576D50
FDtEKaYz4nMbNxCK8eyUWxarUBP8FiCX5uCTgkcSWGWRKAOXjYUdOZuStI7JXxotO9R0G2W47by4
POcKBI0oTEGbybZURZP91Tb5eCdD3zlKOgmw29gv5wYzaxJn5AZG1kBQWT08FRUZEFGD44lnzthT
9GVbxpbNfdZiCGxwLBOMUJqPU+wEFx6y/ilzuoiM1kht0py/XOOVvZopDsGhaeqLmaPOKLNJ3g7d
WCAxTbuTOxAvo1or+xzKwdzwgsbrEYj/pav8+DyxcXqcFV95JPZsoyai2wOrgZ6DE5EMsjg6emKa
8W0NAWUqdmCv1oD/sUQ9BZ03HWPd0ncMdbSRGt5JEPM6+YkNJDjuk9s5G/p7ptfB1pDVtG+I/Ds6
FqETyciFzlk/vc+h8vc4R+85xpaw+9c4kfYK3WhChCIT6SLFuZN68wuH5bztq747jFUz7Zp2Umef
e+Ql53XeusppXpuA5XaCvPYWqPnwUjjUsWKk/IclTmiGmtyLC9BmT/OgNy5Rpmsscu0ZEthnnVAp
w2pGCZAOwWVwmDK7KsrPapT2xs3luGXCPhv/H6XYbfVdPrbN93d781n9j0WN/lNVU4MTuf2ff/9f
/cf/E+a84K/+9j+4ZkFh3XffzfRAr5nzqX/EPi9/8//1g/8Aaj1NFUCtT9xq5SbRbZP8bP9WK5m/
07j+W7X4Y/ezK8BxKf1//8w/iyzLshcwquPjLRKS8fE/p73ebzC1FteG7cDlcpcP/W/JmetaaNRM
HIqBCSz5zwLL/I2/CCqWb5Gpr4cs998K9oaf9H+WWK5nU/9hYfD5TpfS8q/+Eb9oSkFQh9rMcR6y
jnHTDT/Gpztx2VBPwHvh5NJN99TN+g2/79Z6GJvuROX23hvG/WjiVLbbzTIljPEpu228txsWn/6g
HsJy+FV50y0H0XVikW9HyZ7Z3AMmrjN62JcUVRobFuvddGraTQ+vJuyEqL/Q9DM1dW4sMJKrctQo
OnrYPAVO5O5WD9W7n6NxKNviXDjd0zTpTSbCKzAlhkzyTif6Lgmmp9gvjmj5T54cbgqzeRAGauaW
fzLz8y0xfZvZih6dCsS1tCuYINE+Z3ndktFnecUbxIZrLttTXoste/UbyqN9VfTnOUlBsBYjfCHv
IZDN0YZBb3ojYYHBExfrTay8q62a14KmPW3j79K0LkWtrrXrP8aZBSqz3SmSfVciZiZS9cY2yZJ3
otb2FvYXZiTUlPT1vlWe/CQ+I+1is+ycxTJGSb1MrEuvuqcC2AXB/FlL66JY6MZhsbeFuDWt/Dqg
Z27A3ThN+qP37Gcmrc9VTspRRxiXzo+pWzzTsvpcrgStDMOOpA9rPaXF7VgNIBvNc6q5F3tX/VBz
eHAW+e+AAN8s/SNezmMXIZeLCn7hpn3WTY6T3N1mM8frkrLdZ9/ENH/XDQ1lFSKXsD6Vdt7Au27s
UdwFpOX0ef5kVNbBJpnD9xkFRdWe2wRudGHsoIwyWvapNXRqHGrH2HpV9Cjm9hqMaJXQRZgGISi8
35pp27JdEP0SZDq/pC1FXOUeKKx2vnZfejl844KbqQ0ICIJwtWlz9TS78DykzRvNTx1340TpJ9Ex
X3EHepNW4oAqYxsphR6jupYyLBkIjeTOGtE284KPrrRYx6urO2NbjcejH7KqTov8neznq22F90km
y00n+2adZGF4nA3eRUba45eup2IbwNFlxEVyXuR4aCyCkjLeoLWPEsooz3+buuxaRSPkFmbHRTV0
+1E7X52lEWc5BiTroPnWOPY3cy+R6dUGXndb4/B0c4gv6Acxa63G0qYMwYkqkteKgI9shAXGKNL7
3YnAoj8VBu9ARjne7zKw+yBCc1OZ9s6cpyMV1xVR0lPDHAbifXBoCsgw8bJzJqBQ18O1CpwHat1r
HIsnl4+1aPxZbWyLcWEAcScNQfVd2Qxdwqk4RU64BRD1ZgTRATnRPm0rch6sD9fXB1Kx9/ac7WsK
P/Dt55lNaNllT2WITdBBWK8qBExz/0z26BHiBtlekX8OpXq2tHEIU/8EcmgfIHNdYcHdcBYfxeid
eDc8Nsrv17G0Dq6tjz2rodqdT0Xe7fIgWzM4ew36rt9YjHWNPLgagzhVqT50JpmrssUDDd49i6Gl
gEyS8PnC7OpHzsm05Ammxh3Qnk0bEnHS59PjLAB05eJcBvV9l7BphklxKKnShGdhf/G2ccHUJ9Tj
MU2aH31UXIza7gA19ay5ivK2N/nCU/tid7xuLnEPSMUeQmKGVx7JQkg2g6Op/XDnAPer8NGSbf7W
VFTkKh0+5iGDBpIdEdMeGvLF8SocRx0cijl7QUV5dY1pV4nhB6npz9pCVJqMTbyQRz58fCDrtkai
WIDRPxuUCatIOufcQgtVzLhpsuC9ZPN4rAKQAHHTzU/+8que3NG/LxM5bf1E6TfPc3Im8rZpxtBF
oujRbsq3xhgge5OpgVQzDBvOZuOXlzFyLbOwYgM1PFnECkyaCPmoQqHK8KjlwV5Gb1H/GHnue+mw
saMwLAkrCMeDmcN4UQ54M1I77rA+/5qrvNrUvvgp3PE5MSFUIyYeEA6Fp2YCmCKE9QtbtP8QgE45
GMJHGDiWZIaNfrIutAbFAPwH+0/+ADKTEGs7K4/4sB/7BdunB7e+0PKYxKsPzZbF68CkzZ8IoEw5
Rn0WRJOqQfWOPb4oKRAglNYzZsyHyXLsvZ3Zvxj9d8dR6MdgMg6u5IUoHOK1uLZeFfCfhwQd86r2
kuQUa3gIYf1RAxvZwqnnjIeFlhMfu4lkfoMWmvK7XPRWltR7zkTrqizEOLmq78yB3zEg4uwQ5+lT
nmZv86JNgTNF+K7KjkWhfPJh588YBsJpsr3ooTBCQn5zn5VgSz5ehaBbkou4sZMxPlRTq29zS4Rb
a6zlJmAAvoK4Yu1UnI/bXBSoPz2eaz2C0XFYm25gP4/7gZxdYkOWKcEU+6sqwyOUdvGSKlxPZ4Xs
rnfb9OIW1dNgEc+shDyS2uygXMIdU43IfCO8jTH7nkPvNeWhJ7Ee4sb8y+ettB/TgDJ3yH4JSSJ0
M+TZpjCxaXvK+gUAzN2ULSRpW41IHFNEp/Es3nzCfvaFUzHX9enXbF7uGzEblBZN598xGpuKg9Ax
0pjCvXEbBa++9jp49E689itIm7TB8UZQyO5yBSImnCOPzqOYNqIr87OVZ2QPZGo4hPJ/sXceO5Yj
WRL9lfkBFkin3j4tQ+sNEZGRQa2cdNLJr5/D6im0mEEDs+9NA1VdWZkVj4/u95rZscjeWHHUDKRA
gA4Eqow3KgX4M4A1xLin3sM2wBWFYZ5D0s/ZehZyM0dOTdlZTNd1l7zlPtYlpLyPohrMbSBqZqjQ
WjUqSPYmFBEYlBFltBHibc7d8TmoQ4AF/S7083JrMuNs7Spyrs2UvmO+MbBk96dOoukEweCxJ2sr
GstnOnPySm3KBkWKVwLmdK5dfRg0XNjG+DWcIR0lNml7r9b2wZfcnAYYlU5Nq6wXpaD7esO5YeSm
czgKL9S6g3EeDCowdf6jhtLe9DO9cCzWko2Zmu6FfxzQj8JANOPWWkdYI9a2nKk+RTQyPH0fZqTR
PFH97nPmazsQDxnCL0sXwWpaUOC+2GTTwWz3KsPwU0Eqr1nKbX3utDgqJ3FQqqiwhnrtfljKnec5
OrMDSi8Y/ZuNVP4+xh2WKvtcLVRzQ3oAZhbTvCJmDADDoMVGtT+Ob4IzqLFpUpX+o0yBimpzWSSx
dxQZoB5ncpElE7og2WdQJRmIFz/KXlQCkA+BDbtNGPxU4K86oBJrGwA9GKP7eRh/UBJR5rqFXTLz
UIOMuFeqpo8VF5yiklPkNHiUSfxLx+PRDpCAAWABTpg4H1RIVrK1P3wMY2vVmg+hyjd8986xoJTe
q5pbJr67nEdzFYRju47T8b3RtVjbJWUuwm5vcS/jq2s9Yx+FyTuLirs2RqnNMTC5HusXuQ+z+TYS
47OdYno1DVZDXlzEO0NO72nA5doZfFBnCckBvqy63yUilaQIbThN6sGM/HffL38nOYXakaq/0z7J
cDrTjiuK4dHkN1o3rXMxJPyWwiSC7lf9aZ71dZwZZ53EAKntBjiUYI7lWf89iH6AnmhfvJg7eo3D
lEPF26VWyVanoOPWiQiMzjEdIfWcffmuGvaKwxS6X+WtIgd3qOsDFVcFf8/Phlc/9jNYUY6FZpt8
ZnPxpJb3bBH2D14rLux2Hhjfu43s0obZgMotUcfU3Kau2na4QXBWHZvFHuJW7jlcDCMVJuxNnGMi
8XCTeIutZExLgX2B7ey0mE5CQ+tt3A38IqdITyPOmA2Iw5shTVk4WmioniCAUEw95SkLiavNTFpe
4PpQ11Sh0/dpkuxLY8zv4g47TOYXxToTjbMSARlTmw0tCryCJ4+TJjaF2Id+2uyE6/xYBgYWiXln
cPFDIDwWghCbnhU9kJ1PB2GwaGMV6wnsOwrPJ0sicMeJCmtSnPLL8LH7oBtQ07uAYFUR31KOiMUi
n1ZARt8JZt63YFFQ69RZSvuSlnipJ/MxzVISI1xKIVyxWZyoqwmVE3IWeGLtKJKNTWzQU94058nU
7q2RuC63OnO6Vo5MzkbIc8o7u9r25IZXkps4AT1K8ILe/ClDiQUnBWVHv2iEFV2VxyFr1LYaPW/T
8Xmdu8i4G1X1M7R8Mdsl5uKN/DB9/9KCWN4U3IagU1HlRMhEGipjzzTtCR5SRUwQxZRWvhmWbEpI
SKXiD4mMr4Dzkl+p4u7d8ZsXX5ImUl1OAeoSehGkXyZSMKxMf0iAaFgr2aVdgjIz9M61Z0OaYte8
dgr30Whnh/9MEiJRBN9ShvUF9M531fc/iGx0EUSmCWjPZxXoW8/eIhraCe8Lf77CxY9XaoL+V6Y2
MBgju0gkyZWd0lyPBPGboCpKNOlHQkvtd0x8AEKx8Qybk+BJYXOHo+Rr9lpE3pSPLWHztx7G8KOv
idT0TgydZgCCaIx+uDFKCHpUK1RkaADFtZo0pU7bHsxfGd4NaW0hC7hYxluODpIbOAYUkc66o9lW
gzZu/fcuKl4Zb74alyLwQcHVxPdPDMwgTzRmxgV+011aQDvpW96iGmuJWTMIW3p4Bue1l5QbrpIx
2Vn0ECa++Mz9+neYpdS1dS/aUf2OBi6T5ADWHIdL/KEdy208xE+ha6g1qONiQ2CI2oSG92NYAq5T
Fs/OGAOgyEhErOvMPo2u4rpYEpEdTesNJPCn35NvG6tPx7dn+tMlS4GclLaZ0jovuumG1etDR6Fl
lhfnuDfMc7TERBRvYgh448zXkqz14MkbLcUeeBzlAHb9YMjiOywCeeC14ZwqYR/ogfiOHfsnoj4i
GaMnIE/tRumovMF70R1GMWD97iycuICnd4TcaW41Xcs7hBBzNkPT50d4ne6u7dNhaziOPWHBtcN9
HRjxhcuJC3rPO6iZntiJx38uqnA9xzh6EmmP28jyf9w094gFtOCak1ht87i1MRlXgsKP1iMVMBs+
3tps3GjLDXdmI9HT6wiTd1S9E+9HZxppRasEbpksxIFLcVhpkFecPOM3OclmTfEd7ypI2ZvMpkbO
wEie8ZfrROnXlkvNtbNaFsGTe3WE12zTRdnBT92gjhufuRb4/tXRblGx2IRuYg9pr+mOysUGDMYW
ZGyktuFiHjAN+zJk/lNQmtUGYpDGZgJOc4yT00y/MZW1jOHj/GTW8W8p5dVIoqNPGGDfLIYhHHJP
dQCyc0rH1x4nyXbk2ruOl2uIGjk8edjgw7kkDKm8dQxOni5NXrnDHYIIRLUfYYSZp3d6c/faYkwJ
9S+CES99RBl2NmztxrpLsEKhZZx6vviyFLupTegTX0ws+e+5a9/QJtZ2gXdooDjHHJmDSnXMWnlK
LZKCvEFejHjeGxQqrnzkVv6owYfAVu3Z/B5p+Dk3KCZ+jzk+O0ZedO7G9CXyipOhzfsCqixhGWYZ
lspbTXBObIRuLtbwnk2vLjXSfkodCO6jwOSLav5WmmdiJAmz8rBPofHQ9B3A72x8tUqggVeCj8Ox
65uBuHoxg7ArOXe4w1OXEuOwB6OegEZOU+c5mylSnXJg8XESQJJKOhyk0n+zYxw6tsS8Pa3hbN/m
YWZgfAsvTuciRQUvo+CMrRctsZ9Z38Irx9LhTM3Vd9hehYOLGycd/KPm27FPzai9qU274sYrzdfS
LuRth4/7VBSGs1GeSvfJHMz3Y+EOJ/wPvIo7qjXHsYkvsz8CEQijan5JI5Yjk1DmGylRNuKFsZQz
zsauCqR3sN2gYsfZFOHZqKvoRkdtygKwql/cGaIGjjO5s3C7laswKI074GLlq0g8zIkOLWgQ3P30
vAhkAPkWPbbqgp62wvAFZzkMQBfDi58zyk1TxZkXjHGwBlrNWxdRb+uQEUioy6Kk8kcqeU7gY1GO
O5BcC/WZsCqfbZeU28oiPEv1GHwGc3xoYXwUfvw1NPOFGYXdDwZS4a5VYO2GfCZ5N2JWIrFCFaLZ
bKMpOiZxcatJ9mA3ok/Qnu+NRNyQ6oA6WhNArmWzQeTtNqIpXjxIbNsckMMamRF4trpL6rA+cv/7
XRY1zqkKfUoSweqxabIXYNNhLahlJ8G6SgZ/zHp94vOjDFiy4jHs7CFx83OYuM8zLixiXBcRz89p
O8IBKeKz6qmelirld+gomTMp7gXBTprKm+iIdrstCn8Efl+teZPsZwrJe42tDsJBmXdUkOuPSLPD
5lpD7HYpVcgRgDAZx906L9StaZAHysvm3o7nu6ktnodFoh/tsD7ZIw5Kq8s+C9UNxxBCAyhyMIx6
7J0L/IjyNYt8ufKUakFIVihwMtkm5CBXTszKz2zmvYY6SlGoc+v45XA7z8lw59oG2uvgk3mQrNuk
z8Eu4Yr3UFnhWEfBuqg8UD8499aFGp6NWaZbJ+EDUWxWOMihEER1dGAX2WIdNucj8gN1rEnrPGRd
nZyrZnouPSY/3qlvrXK9LUFVyHUzhk+r0+/jYNwj0t3/x3Xzj9Z/jPX/zvpf9zW1V/+H+X/5dX/J
QcEfdoDEwrIoJAPgB/xff8lBEAjobTHx4SDEiAUC9JcchOcGYeZPzw3KC3UsaEJ/V4SsPwQGBwZ+
8ELUtJj+/4se5Cx/un9hELBBQa4KHIh4rMj+hR4k9NhoY1iAiCQkRZXudFbfGWE1rKO0frRjtAC3
xZRsBi+Yh/G1T+ZdVbS/4jT5KIL2WnYO2+lwwAgZkNqdHQPwTQPVw6Zb/jupwPlmXv04imVYmVIU
SpjPDRAUDqR5ExT5JyFg8jtkflnwJ9NZM44zpbf+2S9Fve4Wtorf9sx8eo6uPsrvqvd4j8iFxmJU
evHJea9iIbWEkkpWt2Hn54BxaRaei26xevddtCbcFRDcLSAiTPFSu4F7XhnFk5a4ghdGjOxltfcX
bkza0lNDDeW3KIPXELRM4Ql0LOdp8kLIvAt9xls4NHNRMjAsbJoaSI3ZE3vOFm5NgOViZdTjDc7B
By/pJgw8wTrpAEZWbek9d2q8cbP6XMWFtwL0uMf3C+Pf814p8boA27kKNuwAv3Yl3vu1DV9HY8wD
2IinMYa9o3vxiJP50XOaVxR5ZksPvJ4ufonaBQ0zB/m6SaLnYaDROU1+9UDqNgnaIneKKT8FcH90
DczeNd8cfEvr1gHz33nug1Z9DQNCfPvggwbIGRvtVmz+Qu5nsOXj9QBkZ12POZC2MprotuU+2EVJ
zFRh2Pdmn9jXij32c8fIw/JOET8AONRN+q6zk19ZT4Zad0uV3ES7ShBSjlXxYfNPoujj8CSejZM8
ZC/A+3TDArVa9Ry1i7fjKy/YFZMrTbb4nu1tsWSZOiwwt/SUp8fWJekkl8wTOjTxJ24LNIAYESqi
bfZofeSkbCfPcPpXDh+HdbBmx92wOL/HeFCe9JKwym09vgEVlRvfrK+80Z8lcSy4zhnIJetmCqO7
EnaSrLw3JgzvJVJ0sJLn0kuwq3XNASGAD1rkvrkxB0DwBUkwe4ywo0GL2hgBxEs+CtQrkmMddqxT
voTJiiVWVi4Bs8lKnow/I2cUiN5oK/idjgvmoieYtqwKtkNZXm0ya2oJr2EePbak2awl1pYvATfV
TR8piTfUyr1cInBjPLQnVls2ZoHgoZeGsVXOPG3nvn0ebPjYPdDgVb4E69DwnIMkY7EBK9Tv/Nyl
zW3gCp5246NLNE8tWli9pPWWyGJGfC9i7zOVA7lI1qaCgJ+ho4si8Nck7h0UgDeQEt+FSK9FEm/S
yrs6E6LN7FMc6RIedC3zJljShCAKyFIQMMRDRKWYiMg7eOLBW1KI5hyzUY7v/Ml5/xPTJQgsFlRY
LF+caddiYNHTfKNrSVZOV8WlDQsuYT5aobAq/OpjujU9D5OJHSE8SiC6VtJjfaFcAk8gE13BlZ2n
abrvI5Mouffkh3G3zXNuo0ORextkwOfcsRVhIb66jc+emGn7zsdHeBhblV37WhYf4RzleIynmQYa
kFEEPTdGIQVyDSsVZ+q9A8xw80CNFwvaapYnj9vjLqpJhupSvhUQwNlNyJp7O4sB8ArxifhEceOp
tjtnicnjm+r7VgzrIafHqCscmzBK2d1ACRm3BcvYzGoXUveZqGG6oZ0wQngE9DHl1Q3AhB9TRu9G
6HHlLfnOVqLYuZ7Kb+e+eiyK/jnxWYBR9rTFf5XshkxlB6finWMG0avvB2d36k7CZNulGu89rGIg
ZWl1mnV1KKjA3g6EJHkLSqBydjfsyJ9a+3yqUXAK59W2phbvlch2nIeshCXbGUED3+wvgLeSzJLv
tgDCsCmv2W+gKizE37iz8fYnp8gNUfyDo68m/DHsHTrGmHXhei+lzSWbE+0jjJNXKh+alej870HN
N6np/AzWbK8TXT2AC6cJij/InaHD6iRUwG3QzKh5L5Y8bGj1LEpJwHKT57tdgnuxQmM/dPHXCKN+
zCG9OCKbGUG9x1FyTHWAy8g0Advl5kUmpFEjgl0IgnPJnft8lVf9YPrrNghmQldwLidtMzz12d6J
jHJtd+gsTYNdR4/eu1npD9XiX6K4ySBsBzek9PJ1Mox7GZsfiPGkKSb0DyOJv1sbyw4kdm6PImwP
AxGaAwjmZwToy+S1r/+54v3TFe/f+qrvPrv+c/7834Yfm1/21w3P/YOycI+kJhApn7vTX9c7uJEo
pZbrenboOcAZ/369o5kPsyitQWCuILjyzP/9dif+8Ja0J7zJEJuO41F8+5fx6e5v5Cg8U38zQv3P
X/9jBR5Evn+53aGuhAH/FihSHnaf8F8M1XAUjRhC/0TaUuLWMfOEnuaborci/Z7b84BrGZ+aaUH0
qf2iHRnxalw3NBht6YGB8m5W8jxRgMQIm07fqT1MG6x0n3Hod2epSuTb2us3hDWqPaRssl52wl1p
wMxbmoZFCTe+NZqJups8cpq9F7TyVdtRsA0Xp9uA35syGVvu5thWB4cV2E57wZfQNLiyyZ/2TgX+
kXfCa8rFxhmqZ2qu4oNn1OZHHhvpyeG435IQ748xl4o9eL9gay4mvaKc7Vsqt5x9tFj4iIN6x3Yu
oJunpbmPFqtf3LnjU9aDoIxVZRxJzNTPXYx7s2Eh8xAtrkHmcgjRi5PQcKbhaQDN+5DHtX0O2ZFc
FOuwNQVF4OqjKv/0F2eiXDyKIJKwMdSVe2stDsaYBr+Ltbga22RKbvLF6diEHivqxf2YTPybZ4Tv
S5b682O3uCQD0CjX2ME5OS8eSk24ak/jec4LB4cluk//1cTV+Jg6lJPaszkehUaN6bUOSImZzlEt
jk3KVOzvYnFxao0sSRB9KQnA4xlTvLaNEqD97Hvyx6UDZOsurlCr4eWfL07RjiMFtu7iHrWtlpsy
kcyZB+bctTkhDl+D8TBYq6TgrLZGl2iQhfSzBWNu0VEknXMX5qBGO4SGXjb+MyQL9xzzhYANGlc1
mwPT8o+ObYOyWBywuATGvVpcsWL2GPvxb7lXMXYS9EPtiWPWWOEHIUW2lguML1nTVOds+8V3G/3p
wF28uOTw3YfyT4Ou+adZlyI0tRnGMqHBCWUszRTDSzj1ryy8aeEo9Fy/UaunMIXq+Yu1GxdUFqje
R4DxAIcAL+8L6Waim31NEUoQEQObyO4WkF2gd7Oep1hDbxwVpIdwKKo9k1FKBbBRfAYVeyBZkPdx
ytDZkHOj8cX1pwQ39ZhhuksME7YbpxvwoWIQ52FqIUlqMb+4YR6S6omRivDrU0Bm1uIObS3cVW7C
fU2EA6mtehRI1FUwnpk8+G8znXEX2nn56oFFWw0B/cSTMMc3WxrQ16dKbrgFZ88yrepT7wLcKQat
7yTp7HOmnWCHJRlvvCBUNa1jJq9iH5ulg0jRpfWxhLNBrjvzjRMAR3zynWx/+iRly1AQPPRj277W
RYXW1SkcvquaANOtbMuGisu+1kQrzOF3gM8XJEPFCX3E3rFs5CezwnBnklZWYT4eRq821xAhquNM
SvjBcBrjklSuIgkqzLcoBac0RJnxKIBtnt3YjVlUsuJLWcnnZN2CLntiB1Lw5UACz4PS3ztlPrH4
Rn95CNkjfnRjQmU25oWk3SSIZS9m2rSv1RATMAl7VvoswcZma0UpciNsu2yiR0tQURI0lrKOpRxI
rYfuJKNVmjWI4ZSgFLymOod3TOtTUYI7HhaWOTxUdWp8NLILfsMtG74D2VZPgpqaJ6ZQgJEsie6b
zJIUKpD7u8xG6T81pes8hoBqbpRn2liTGgc7WQ2no+zG4VfiuMNzHKTTJQVoAgRL6oEAcjuc/3Pu
/9O5/2/hklQh/tfD/231Xbql/zr5Qwp2Od8DSOiwpk2PS8Ffh3/4B0B8/j5W4GAJVHHA/4/Vl92O
y99bvL6O5QamME1+3V9xKvEHZfcmcSpv8QETtvp/7Xagtv4z3MHDaWyZRL0sD0I1zmMTZ/E/mn2z
yvHzOmLogkhmsrQYkl3kBKBq+/uOnDisJqY5QMb47iTbT44kvrIJq3hBhCi1n8SSKynKiCppTGvn
eEoeEDhpKmtQGbIZn1zSv1qeKVdiGGsM+mEARie4CJQaANGu/c2OgwobhqWtsoz9VLgWWeZcHmYF
hTVC8v1KSWhSehS2L9WIgIVj4hqobNyOMa2bed2fAsRfViS8mpOkBQ5nZC9lBMd3FPkBdOJBy+EW
VJaF+lS9tkSo5WS+uKpPyTPn3KbFPBzFyLe5eBPixMBbry08HmrIfs1hb25dlZ6hvp3alqLD0lIo
RVHzlRl4PtjZz2iK1sXkNTvOcb/1FRsInKTDsSKqdvZoedqOCfO/soW6hjkR9GQhQjogBdZutCRI
Rj//SetQLVN3eS4GasIw0OL9qvjuFtAG/YJPIzyiHTUrHrRyh/b8GzZag8w5zCfNh9HZKQ28TKSt
c3Zn88cPqawZJJ6L3mNNQ5IcYkWKln4YNROErC1vh//puy61t8iZP0WV2ZswbLtdkk3jWhus+WPD
e2cJA5wrSn5JXlwXQhIKvSh/nH3y6S0rsBGZYh1H8W05kJpLnA23slsYfbSaETaKANCsDb4JKyet
v7j0chblFzexzlTyXeoihQLOTweDxTK1e+Cti/ApLKHZUapUrychr34OxrQefYcDqClP6IXFWmMI
21tYdbesheqt6OjT4kLnH6VEvK7jiBKhfil/iSoYPTHGSVcFNnikFNVJKbEVWfDoa4xIsxoEWVsp
cApnWxPnjLKcI7ofDyXRphVhP2rpQItC40xu3cRpV9iiHjk0DgTGDuHyOUvYHQUR4H6oHmBIwacY
nQd/nOy9D94tH63bxB0/k3mB3U009jhdejYI9q0rg9ZhHDvrtJhxTwj+x6+I9cRBBFGdwNqmdsST
dvpjLRruMVb+qWttAiJL/BVszl22EDLMxn0kitiu7WVwjfEQn6ZlmGVu1mue1odxGXRb5f9QmHaD
tfPbWUZhGC6vgtmY2OG4pp/jpUsqGBHLAG2k5rlNo6NK4mebCdsnAsV1laE7iCb++IzhnLnMme1Y
b6q6oFOxyX5xZ0Z0LUA4h1LaXELB0pLPfDUR+k9kr609JL8BlX8gibisA3QLKczGQYGIjLWdnQH1
fO8lDgyI8IrXDfJlk7y5y5qBESTjJ046yVqWEBR+bnWPFKKbx2Jw89vOCood4cMYh6D3Zvrxh2Kn
4YHoG7ulZ7aCQJ/ZJs46eHasBh90W/3gFmogrne/04bmoTZ1f/V/rk08omENmxQ/m+8HrqBocXN3
DliI3YywFE5WwbXH1bqmzKvAMjL3bwwcSHZdVu2CwJenyMAGbpqVdYhHpHpX6N/a5VuCBNbixWcD
NC2rICi27qGqEHywjfOUC37ESUCvpCQsBz6MNj08qBCj8sa9WgOf/6TG7GSJ+EGHxgcVRHSUCiwS
6IAr15Wkuy3vI52b8WxLS6yUZ73CUn3rYxYSoRR6ZTk+97YC4k1Z/+pUZx/pZ6SqzDS+Byk/mgJH
rmtpZwuiPFiEWDb03bhxqPphSQkQj87yZJWFQwM7QrxRgnwnMTUdS4Mq6y68rabsM2XqmVR8n2Ux
Jr90eCcxAl3PSm+s1NwSP360B/kCPZcliTHAqnWn36Of8c0KeYozy6roNevIUNQ1AfoQZGUVtcGm
GZJpb44IfYwJ944JugzuKeD5avAOkh/LVBTHwVDuysq0dxfoPN8qe/7F4VyeMTZQu+J5D3JCBnDy
e9OIH3OqK9suOcfghrZV5W05sMk6lpBK7Kjob5Hq4MsDaUt1RXeKQRJX1vG9Sbdr1E2PmQUUtcnU
lzKbdyfJr4BDtrgyHmJfbxUtsaP09q4zX6eUkYBXxDV3ehoWmxHro3md4Als5yL8njEgrcj47FVq
3ZMthQbj9rdJFp5gpL/DD754gfgYyIFMnf4Sqeb+mFESzCUCCH/r4YpnyNz59vRLhs4jDjT2Ud7y
rn7xZ3lDy93FXDp0R4NHOSq7V2wPMHqyr0TSceZTvFuSf3UiAjGOvkUISjd9rzssdyNQlFTvu6VB
TtUXq7foLV6KfdtpfEiczLoks/ug4vroLWdjZFIhLObuqaMf2BDVd57qr2ZOb3OQfYbVLN3wRkAj
THoHdYqlKczokdLabRhOep3QRmyW8Y231BPnuJtXmGUe4mm4txyaKxOqjOGq342Zgw900q/wSQBQ
ZPNTqwuOV8iia7KwelNYdBO4onttx+JGYIIKjMHZVJZIGcOtsx47orAxh6cfU1RvtTziUebQ88DB
4g4gZt0OSdxhHXu0GxVvY2QC1oPuTpfNt6XbaNVX8BFML1r5bazWfQlwpbNbcSoFALvAF3sG5IdM
D4Ay/HHv2hHZpeaEpvvS+Ii2fn6carHB4HdOaL+M6QZMg+pHNdOpxcq/qoz+OffUc2qXxEey+7G2
M8YmZ52bxVbk8zo1godY9Ns5836axLwZBEGFqnrN/fTYuxCT2e3qRN1mTgAzJdgzF51xda35iCX6
injw6d+pe4vXF5bDyQTdqZJHQ0LNCFyTdT8lroQeqQm9jF1NQKVklphb+LWGd3YY2QbMiGveibjs
qUkt811iqdc4957Def4GAQL7V3BXofucXML8Be9vIwz5GULAs/ppZ/byKtjg/GlBZMbeCOJW/Acc
mjb4mZljhlyc87K/BTGEINS4eBN6YuNQPtvilQ37DjPlU4ClP8h4RQZVs4ErvsnS7BjbzpXZbEva
jMCneRZZfIvX5Mk2jQu9AHc4Sw92MsES7s9RPWy16N/jKLgx6+SQ9+bOTgWgZwYx21G/0yj4ZfIj
wQNKiCGbzoQPtp01vVWNs+9SlsbBeJWeuLqz/QTqcrlXDUeGvEMRNydd+IcUi03hpZexTfcsCLBX
QCcMInzDkVU/OWV1TV1x0wzhfYknZz1a1RZM2MGYsmPlwEbOKvu9y4KPcjZOVt1cNZTWCldk7IUn
O6KToRbT1dbFg2M0Hw2PYDxGH1lRvM7wV63Uvk4k2wgZ7a0ZE29i+6c6r199KwbdwTXfC+gQHzAO
WW+EM1nmiWedVt/E87iq2C7HEOW3dbPre+cQc0olLmY0UmTXKO4h7JT4+VgcEU01t6Gjj5Bwz4YI
HlWS7nsMDLyHb/sm2qbUzRWz/xJAirFEcjf0vEAHsQdz/FxVxcHO2l03WNeCCMhqSKLfKQs1aA6b
OBq+rQZ/vi7W1SgJ1EynrKsunjS3uK95N09n5vtjkolbJ5vIRtlHx5AnEOBwUQXlDQ4UY5ph9+kE
gmQuaGYy6o0cQV73/k2WR0eg+9suqraiLAnuWmfp5wIPS006oN7LsrvtQ+d7yDONOWN8Cmi3IbhD
d9jkPWLUP3elvNpWcJLeprFY3cTVrojrfWYM4Nl6PC7FepiuveJYlfl0LMNyaw/pOambe6BCgLVh
HrN7PDbkiXLsHoHrcOs1DkPbXAajO/QhQ77tnUodTmtMeRs7on9SZmej5xGpjRvfxitlJ7u5Mc70
ox4Kt/lk8nhN3A4YWPLcVA0JrmSPQnJj8vP3m4lO4unYJsajJKBIGPFGCVA7Gbm9TnffLHnvAoh+
9YxZReFymep37TU3rF6Qxrt+T7HqHrrPKuTZW7dh99sC+ANfprpvrOGSVpIg4/L4OxCZ8/5c5M1z
qcczaKXvoECxjSwXM+D8GA/jq9FN06Lx/mq98aSJSXBjrN+CCB8m956vxrZOrh4e2kGla6GxEIlO
OOsgCl7CgDQ0htF1NBqIRDLl2u00l7mw96Ixjm1AtCSnSb5vTnkw3BV28jQyV4KdHZMtS8kbLdp3
SLfOygrE76qL79BYCCQ6O4MSo9jA0EitPH2NQL2aAh0qqjHNtqX8dMbpphoGF/IHLKDJVA+JF5yr
CDESZRQ78WyhsNrepyjnfeXQdyKw/hej81toBtEpqdaOx06MfN1Hr/xHn4sujGFAidlIjrNjIImU
fPYiamAjB6Cg1dcWHd+hvQ7qZNog/T5bdryPExfTACCHFUlc3s0zQjvWVsGdBN2dXRzKneV4N0bg
1XvUV4oGot5E3czjPf4whHTDQZwLgf32yOqI8JfCpXYW+JG1BjB1WxTmncydbBcXFDjHJWkNCrrP
AdDnjc4GYvQtKQsUfsMCRFvLlI5C26BOxRVfkymfozDKsXPMv7LKfYAnfkdLDagv4T86JlCKYPAf
qnjCaQjz3c7Ft6j7F4bqa1Y495YdXAkZPFgFtk3Mr24RfBWKHMCo25NB2JO7H/2oIBfSDYSOYFfO
bLvrRvPeKD6HrqQuXGMCKeLyl526H6bysytLh2xTYhTAUe9cKLm4mmCck3g4NuN8cVsG1jYyvhs6
URHlt2k6g+zAUd9lR5GmCVlTdae1vear8WQS9Fmnvd7PrOnsuNj4+fRaR6a8SOAQGFhiCBijUe9s
S4YrW+JZ8AKM4gVShJE1J2tcOj+x6aby7KKmjLq89g2A8LDqb32rKeiayC+icqp1UtZ0nmf6FI3m
KaPCOc7ivaHZHFTsCVnR3MZ+t2vG/ACGbzvn1rnFbObjQatl/D6D5mBK2URFeh9J42CX7aPp2tDP
8xdPOnRu653mvlxZ8tGwuocwh5QXJwzgwG1kq75I/zzUEemMor/rGP1R9Hf4k7dFYt85JaoMVGEp
QJxYA6kf1T4NCMd4HeVrkGX3Og8p36qnZ2vEw+uG1d4c3BRw1kQu3KcbIvX6Q9pSDG45Y7uPYuMr
t+wfbuTFakgtqnyt0d/NnQACbLYv/fjf7J1HkuRIuqSv8mT2SAEni9kADucRHpzkBhIUHDBwcpt3
lrnYfMiqloqIqo6cXo7I21R3SUqWM8Bg9qvqpw37nnSqL/5novlpovktp/asrMvi6b+un4AqPIXl
Pyia/PV/zTXNH1jSLBNsBZQQ0/g416TxztBUxE4oUA51eJ9ETbgFGs40RXEM08JK9tdYU0MjtbDz
8I8/9ND/iBLFgfGrqKkwWlV1Xow5Kf9dxqsfp5q4pGtyW/R+2iE98wu5HvdAoEhF5NWRjtKFgaX2
xyZa5ju9al6Nfd7JLqXnwWkqlmBNnYfScUgLxhupkqxtxRaXre6UOs1eEZ7LvAH8iae5vWw5G+pb
qyvSo1IM1rCeEW1pMKkjG5LgKG9yEWCSCXBtvFaZVssHnWgR+045WzOYyi6B2tTnnR51z41h5BwP
CZ2KIsckKqXVoQTEc9tl40Qe22rYt2pUj7VCi2F0CB4Hl9KA7xYgqlK0O2REanQ6zGEiPSvYQPuQ
l/rb5JcWgH0URMEiEDDB7V9CgWhQANM/OGB2ViIYx2t5jgBIBYu8YMb6cBr7mNbs0RBnpiNJh0ap
82yVks0+iUWhUI20u4GnWNzQOteza1SwW0SKhNxCeFRA81n0DmORPpRFBEmSRQ8JfmkjxS+dxKir
OKPn2UjvZs6JkksgEUEFgw/iSvRLaCl+iS54sWb2sygxwjDt26i29W7Fcw1UarCoNgyWy6s0juX3
DnD9tqWxh5EuQo+1SD6N3gX7NLAHZg2/NCFtkYeGX0KREbTbeRGPCofDfp6q2nkRFfOVwXByX4vR
PuS/5CcRGPba7hPple1Ku+q1wMhhYeRlvyFTjEZXLDKWFI2QnOKxBIDgZHnVuxz3WW+bUj7CbEr2
kVXJN0DTZx6Y4JJPoyQPW7BMlke4QIbDJIb7gbQUJ4ZcXuVKjFUniKn4tEfIey21QusgMONXqZWj
nWpbFK5LiZNt7LlJzpwa8znscXY3USQlbzq1p0yExpGMaREdZw0Q/eKbmY+pCALKMBJeguAdIv2s
d/dkL6L7pBt4hOPqMRnCzcPWkPPkVbeZJPPLkU1HlSy20VSXz2y+A8RfrqoSvNFGylv7Ko3S+aJC
7Pch28b0R/UDclZfcmQBfksxKudr2JxtYNn7AqCVB8W0vpMGQzmr4jbZo2mWu7qatbtEscs7cGIZ
R6U2De7mOpB3RUPaB9e8zuC9qH6avQh3JU/HYhf0Sdwj4ynQ/fGMVW5QhSbN7Hl6xSGmfNZMKGwm
usGFadTEn7EzPTFAtO77jok0mU4neU1mimBIhCWK4w09czOiHxE5DWHH3PFFZT/PRdq8K7Pd3ddW
1p1VIBGtnTzN6TENyvAcOvV0cCppIpGTDXwYQXF5LSFCclZT70c7FdtqNNKXujHsF0EKb1MJrX9n
ph3fTcrQrKvJKd85po8/J6cLCZDJrfM84aJM3NEM6ws5kYdjywz3MtLGeBe2GvxtJRGSGzk9VMao
B2vr5loF4t4U+m0FL/I+zVWVQ7DUvuWm1Rxbq9TRCWL0bVktrEs6Nm2KZrLhRWSKeVe3mlx5//N0
/fR0RVf79xT4Y5n8k0mIv/OvR6rzAy68YegLYF2GssgD60+p0JZ/YA7CHqNYBvZwFQfRv5RC7Yem
4hrngApJwQEb9EEo1H8sjm0w2JTHKQiKWIi+2IK+swlhCPryRNV5b4aOUx2KIydKlQf7xydqasaJ
pnR26Letcs/uO3wuFKmGbQ7KjpDWdRxC2EuLotxmWknyK4bEQD0rOFdLuZTU2gT7gq1GHZj9Z0UW
nzO6AnmaOm+M0eljJOG9qkaLgjVT20oqFtg+7qW1QhD9YjbieCMM9tNzEuicU8JgzSdgPGhmESSy
ItvMWjP62Nt0nMAOuA9MMNshSdtnxNSHLGCcF6h2uRqSeQvhLb6IsgyuUE41BmYQ1cPRvrgMmI46
OEQ3eU6aXO77cTOlmQlnjlo8SdKJfJFGzI0o8g1RiXVSlIyPo4HZf/bIM/e5hBy0aYtBWeGawZhu
aY98OHBoWdYgVBL/rjr1bHnXa4Ht3RPwBkDM4F82quGx64Kf0mRCzoXVux30mL3GQLccOtgucOyn
Ri94p2B6V21jKPuMqhQP1aNfsVQTsh/hniTMTm7sDg+6HejKtjVMePWOmmw0Mkn7ccBl2dDttBtx
2JxVTffaQJ1bMb+HyWxihW4Sy1zFSSGt5U5/kSivZcaDIZNDIH+YU9BDCZVH9QTVoXqNW6lsNTpX
gnJjKLVKzI8fcMbW4saK3DNMD8fdGEoU0EkloKBRH5chHwPTObsWsyr7NZUWK0c0DKGi5rILB3Pd
huMDccSHRGOyDyAJNE/KfDoWLzi2y1UpkfQWzMiBtJB5nJX6OEdMNqupvk6Jj0kgj2eaTt15kB1/
qs3MFwElbuZIwLJTAD2gZKly+aK0NUjIxgHWHoT6qqI5xk9s6zUYu2V8wWEvHOuHUFfvc1WPULrA
aXI3vsehikF5um/17k5BVmdUD5h46cmKKvklaPRyRTv3MpXg+1QnEBIBahI4P7447phndE5wMIEy
rbO0f2kT8ISO0B+drnXWkqkz+Ws4N8KAWKyqlIPI7VUk+lNiLJFAfHWdDiU/IXnhB5nzJObqwWKj
gIDYhFsqERntxa922ryliz+3Mh6Ji+Lh7nkGQLvEqIaRuD7pnRKsC6zrUxjfqSJdl2Z4EHa+AchP
/Cm+04Z0eaLIg4vb+MrOKFpjAijnHWA8J98yucFUVT5FhnTZp2kE7Yo6qaIZ9xQ3PGi013IOFC/C
QCG3y/R9gmUzBMxQnEoN6TBwcFvbw7XWdZdGpUE8skfcrcVFWU0a0eFM9itSIx4yMbJuEqCHCFJo
QbrMeiMg/XLG83BwCubVU/wAJhUfFLM4Hsb3OggNOEnVdQwr1lUzIq5yROps7AcaZB0uDI1RMmpy
u6eN4wKTzWM3K9IRTHHsl010SxhL9phXgSWeNO2Q0tSUdClObJGfWVSur2WrSC6DmHydgQtyVQ5j
7xspcVi9l6Ghq9DOw95eqd10keJ736OH00bYykRU2YZ61iS9hRIYqaoYGk82p4k+IFSEah5O7PFS
mjT5evoZljZx9iMuHm4sqQldyyCVkodCXCbknV11Gi+xzN1YwJbuuibgYa5LqZcnVns2FjkVgGkb
Ucs9kUAJknqnlJF+JFCGkb/ob+tggLYpGAfpOFjOs9rJ6LET6bgBHuVsANnS1hx05PVticOBrXao
RywfMSgDki/aTQkTaBWXWOMT7qac7bRcqOTs5ptpqaDLm32aqcQ0Ajsg8OvgKmCdBgwrUfTDShwn
lroK+/qQ6REinfgZYk/ZqVORu7XgDGKP4id9V37qqFujtM7QG35Oelu6bHgBxRcnxp8rU2WHqVbd
Po+0c0ZqFmUCRUTvRbQHzdl5TBwuwiEEmWLZEbOa+Sm2+sQXSgInZHLOlVDZREtUO4RE4hLaz3kQ
iWnFmBDGK6cDT9XCF9kuJrDmcOdSlaU6V6tDpVjYKMR1byKdICTCH6nKFWfIapVDbtlHaruE03dV
jMg/dzMllCRWXe5x/rtmuE9iTN7TxLvP+rbD9A5drMrpOemNe0JGR2JO9/mIMG4ZEVdGE95YNaWK
Do44OBkh+W9pfGage+WE8kvBOZFcCectKcVEnvXBk6IvQKdsxVSUYulOvGs5d69ubYOmPo7wDwaG
Ra6sNDwNyxtbTgj4mmRXiu4dClvtMzeevVYuMdPOgDUk+1Fj5+tmDQeoIUfjG9SMq8LBO9n1IeHo
Wj3XQ8vra5KLND5tSCCQyeogkpXWwgOrxKtmaLtMBrSE41VlbAkApYNRvONw/NRVM2Zb7pcWppwR
HThtUz9tohQW9U7tGP6zCcKxYM2sdHK8p0CAnhlpuMnlqVszc1yrFJe71tCJlZVwJh3s9wlN01XB
966yZkwBbvJMTwuZcjPWE3YY67AShyJRt0pIJKcwbAwY1Af2anFN82VHFBomOWTzws5Vj9zFz17n
8Jq01l0b61jyxjhfJ42UboC1Y52tqbDr1OExMGmZaVSyNrqSVVTdyoEbcTfasoXjVYvozpm3MX7c
PmnoxUVT2BMiO/VxAbmipkWiTvQXMi2oAn17arDPHCG5knOfpdIb1Yxhb9Tv0czs7diKi7zhXNbm
FIVDygI13EaBV1uF4lYSQwdyRjry3EBPSlshoOmahV0kTfEqTqYr7HFmVMwjVo+t+zhGH4X8+JxH
8Y2q5TYQ/jA6GtANXVBX1JeXwZrE9E2t5EuOKbhVNTi0Mp3BbhBXEg1fKR16fSlmH2OXRekVboEu
VG23Vc2Z/pbAfmznIfZQJws/ESTxzEIlV+w8h3XdHhA112WVnetWeRgq5WFE6kfwBTbVmY7AclWJ
C7UxDkzKfQWNjHjwTp+J1oeMLvbkW+o57s67JPKVRgi3x6s+tGLbliG6/oBuJnJMKTMkVQLXpkf7
RbJ3OnHT2eMbzSd7Mwo2Uh9kK3giXgZo+oDOH+3JyB2niuxvYMJgBF1wkgGUUGdkobm0/X7Cm7ul
1OwJGylW0CmiWr0mvUfpSzjjOVC1iebfRorXst7i1ijHE/6+vQOSspkoVi/Cq6hJetabeMN07LxM
zJ9qVVorZ9Bt6IzRQV4KVdOZTgp9vivhgqGy+4YWv5lSuFGXaktCR1fUvdheGY43GHOLNeMbxhjw
2/JEC7e9afXAHnGAlfJkriOCxEx2Z1ZTrBcrhjQ4iUj1wH9K701lnj0Fe40VcKEUSnm09PyOxx0P
Kyl+K9hvA90hpykpQG5yTeboG+u+1SS4ibo36pUpHDMLJO2YyIwA0QRSxjxJM7lJLE1o1Pq17UBl
kjQV6lohuCD66SrXW0bFEj7klivfeKiV8OjM2RqIN996i8dsCjVylJ32WpXVWYQG1dr6e6EKfHIN
dh0aoDddRfhGT+x7W9eQdkc4VWFDWDLirigSuJLQU8Q1jYo3HD/ucRNeakYNoTCsftpVJa0UkZC9
rAg2KdeJip87a+SbMcie2UheSknKDmKBUyY2z2agO9vKLitqRrVrpHAcikP7ZDXy+WBnTOx6bdNM
Mq2MDVGBLEPAl4ThgwCJNzwYg00KMHWR0FS/pUFxpceG5kdmOLmKwrCETXRwQykhhHHbxEkOvn4v
Qrk92ORnwbJ1VHbHM7iAVh5BklgDDcxLpNLGVlUFer8pkP2LoDvEATxSOqs8Ncolf9bija7Om1hn
vzAKB6pW1L6bw7B1mC1WY0V4oUmPvS14W8wBECOSW220f+L7P2CXeMUnjR3M4rptp+NcIXmZQ34y
6+otMOvrAOXZi/G6+0PlXLdwW7y8H4/zAjnUmQ1mfUY4ypAp27VyvsOQB88QO+9jyK/e8UjYiKF4
UdXpyqimU2HZ2zDTPPJVmDq74ZRD7shGBHRTIVPYZmbqmpReHhjV3Gfh/DTHDF5KgD1J2NwowjnL
ne4c/8JtIMLHJjd/AhVj4ou6SG1zd662ti9ypmzkku/mobgfFbwW3XhCcHhCZAvdqtauQJg+Cspc
vL4ZLru6OAVDMtKDaSU3hRqmG8Y5aydxLrC+9+ts7I0zLZKkC84x1TXmAvZNpROAEoSmwRm1b5vd
YCenPBE8Ng3cqv0c3TDtpcZE1w5akrxNCkZ6Fstp3WbFcIMcI/v/M435NI35ltT88ykv66f/wk5U
0M0n3v5B7ODv/2syQ0DfROswVJP//Zzgcn7oGukp7GMWgSxC959GM3hZSWhqeK4NFRzPX2KH8YNR
D6Fw/tTRGako9n8ymkFU+dtoxtAZAhkwow3n76OZ1s4ri6Z4Ajp1oC7BBfYQDOY9phgBVJBop0FK
OWmLPzGgmcuz1WxyQ87LuN5s7n8zoUjM3hhDZNAYw86R+27epJUNC5fSUPjnOjZbeagJC9fEN7Jg
12flmzGUN+pUQwCzhHFqylzzdUrldtI4vPGUueqVFj94IrDYJgI2TU8sf9a03rMb4LoJXQmCV5BI
t6wgDdlruYbsBw7sQg7IUyqFStPERM5nJPPN+RTU8VjngKkU9oDlBBhJTY18gx2293X0QFebJ6jQ
PJZPPUcYKD/Nzpp5wmhMaldFRaNqU6t81CZr6QayFpcXmqXdVdx6kdV2noXNlMdIyPYsIfbLKvzT
UYuAUNkCVVGSG82K3oXcYj43rkyllT2tLzSWBY4HxJYvQ618CWeNzaIzPco41TiTYv2k4RArcWgN
W0gNRHNKzFEd8Gd6HDA8lsZTrM3Ca1Warm0JDL/RRk9VjRRidvZN0YGUymSVzsNmNjZz5Cicahqq
7DkvkAoiiQMTjxR9rIerpAixVVPV7ZO7sX1Fo1VKr4DbtmoxMNPAYNA5COSCb9Otek3s6HOxtih1
cPPilGSLLkMH6dJt16ZPsOiptarSJ1rCn5kK3nLmeI2G+rE2cHNTMcAwJeDAS8TgjuJnsZZacF61
kdMVFYXWSgCmPAnQcBScNrrbxbpecwxOfoak/NkF25Q4j7m152BMsBiR/IkdLHq9RWNWVBnsJDk7
XkRdf5OP8/kQWp2XGHWJIAb6qGGW5UFa4WeX+mwlTfld6nRgnSrakyrrmhGqvYqj2dzqI8wdCpXn
7Wg4F2mUn6JpuM7a/DyUlJLuaAcs0SQi3N6ADlpB7bMV2IDxZo2yCJPShUb+iZnqKKTkSivU6z4w
3tkXnk8UfPgM2EbXAWBNk+LtmAfxUbXHYRPWjOoIbAN9LMVAPwhF5RbwrlAVF3Mztbuk5rimS3YN
orUUXqinWGui7M1ssnhlyuyPqdVhizVQNkL162UJoGhdjDCqzdrapjITHxqlTTdRoe8k2T07LG0z
BXYJp5X814CI5lpte6ZOBMTbdq9Qlug6WLRcSxeQb5I0X81yfja2w43RMmxK6vSYDMS7EgQbeJcx
3W0dZL+Ob0A0VN7F4Q4O20nprPTG0gMNgaor150ojmoX34E/pRkXVyKe4I7FBazhsmm1Q+jOafyA
PYstzdiRbJaMC9iBNhHm/iRX8DlIjPIFAWaLOaPLOqTOVj1rUn1wpYyt7WjVuxSp99eo0xVwLFaS
NWe7iLj4wh8/horTuroM3EYItga5Y99yazHlqNOF6ZFfiXDZlxuk7wudsYszp5VbStYDwDfdrwaS
q6RMjhB8XuqqwzhKSbJXkL3Hza1Awmq6964m820L3DVUjZVb7FnUCORCrPVMIl8xq84KuDknW1Ma
wQUkdwPYTEZTc+MOtkAIhDbgVgwhUJi5PchzcgMv8LIO2NVGmqcHYCO0oCeHWsKIOsFz8mMw9Buz
QSGTTTAYah1gNSq73aw314MMDYhF6oGqn2t5KCJGuPCAlXS6U4LuLoyhCOtB8jha0pMqm9S5pdNN
2eS4zHFY0eq42OC6auCsiX4tW+PlQPAVuJWUMWBSnF3RYeiau/A2ZfOLGa4xN2EV1Vd1LxnXejBl
bizJPESAK7i6XdxjncVqhIeUz7t053Hp3QOTbDdJBmtag/goWwJynKolB8fIc/wmnHjiWb4nfnlb
htWlCZSVeLDBSdvewchoV2FhdasGdwgWObNyF7of7EJ6QCT4WSvyMRTdBVxIWmq8imV620C2X7GE
UIk95SD6pOxFUWpSRox9Lca/WaZn/jRhoZ2W2TDMJTxvkn0BiQ5iqriOmUT4Yc5UWbHGiHoauv8s
yShXeZu/6Ayhp4DISzdQ3Wqr5j3VOdjqmVgzdG8ux6jeVIP1Voki87IRAY0a6et2mXazYx03YpmA
08sn7c1lKh4t83FMpOzYl5l5RlE7N3sSbU1dKfG9j+oqge8IzZaxscygo1om8EyiR/BhTGJg4bxE
y5w+nRBOwppq52BUro24alZlAYwtVPv52LSKvRuWqX8y6dVehsED/kxmDpLCVLYWnWAQWBgItJJ4
0Qr4oYzC60VTSH+pC4vO0PHoX+vJSNMQIgT8qx3eCLTghjuur515V/eQzlrEC8VqH50IVdGRudPL
ReGAPEegrBloAWipvVfxHbPqI4nYtfJIuUzpRSa2YkLLEXGe5jlASTFJUxBBBUhDj/tqymvdM9Fy
3LlhvEAaW/KhHRpXaVmO2BChxIkxzDbGRARIUagAimLiS0kG36NFMfW63oguRoQfjKnlCi/20lUb
4+9OkGdQ1rotn2vYyw2tKZqaj7DZ+c8xeIs8w6hO+aSwc5DxmykjbaXtwtaeFkEqb6zkotYq2BCL
XDWiW4lFwBJTj1qvEu7IeEhiLrOic+avMHszad5A3jGZvCuXE+4DGJ9IGpENKlFMlUy0TiMVP2Zv
kd1I19VQnQ0QP7wKKLmnxpl6JqL53glmm1b3ouAIryKKY98e30elb3d1F0AH6ZAcupJNzET4wuhy
fQNVt9xidCNQok1XdcIDAGf5VTcb951D2C+aYR9m5OLAtATASpTbZJjPBY7UldlAqm2Ao5UpXJ8A
VqvR1WzTZvvFVhPzGMUUEjVD9iSmgue+KbWH0m5SP65YiuFksyhhN7uKJmOfKTW1CYm+y9Roq1np
aerjhemaXCkMtuEgOzfQgcyVQt2lGxXDBRglHShbvk2K5iUyqp0z1ueZkL0m7K+EDDtoqBdyTtE9
Yvtl24r9HHM+GrisEIvIg11gmLGX0oSD5zE38DSMwq1ZjS5M0s4eYCMc0YP+8J8frv7/LLjROFn8
exF785T9n/8WmMOafzgw8Tf/PDDZzg+exioOLxyay4mJs9SfUraj/pBlnu2Uk1IZCNniL3eY8gPU
xdIhqCu6rv+iUPwr8qr8oKIClZujjQYlwwR19h8o2Qs17QPNzOAEh4DNPxZEmsXtzdv7KGSbRtUy
dTBVn6KzLRrHdb/F5uyp63ZDp8gfpsJ/i9dAnP/uxRT584tljdDropHxkxOGovZyvE3Gyw8/wj8Q
PPDhfXmJRfkHTY/MD6DN/PISE6cjyYQo5NcNvWY7llQmn+s0333/Mr9Os9++0OK5+1ADr802OdXM
kaE4x9K+a8QtaVfdndX8TtDaKWfTbdHlGQtQvAnNeoM1wN5HCyqe3+Kt6PT3IMAzPdQDIVXVvioj
6ZiD8HETjCdORlF4HiX71pHQScv0QZYsa63CxqS9jUlrr0eYi1lZUliYnmTZ6yxiaSxU/Rz89lqS
AiQdQAVhMl6MMZ1YoOPGOfJFX15LkvlsA8uppvlO5c+NvF7jRNziqthUCusx+0b7giu6XQVKDwA1
jFYN3vFdKRn5fatFoM2c+8IMbgAsn4yueixi5Waygz2A7HMe/3fajCpGX3i/EhabfimgLCql01bP
X8NBRtdJejQbu8n9JgWXm/OopeiEdm5hvylCuwl6VmC77Nu1gquYPDE4L6DTucck40IXzXMeDker
45SbjM6jCOeD2UPkUuyaJ32T3qBBbsNOErDO5bu5in0phhTv4Evsyf0FlbGeKAFbqOXynM74rZu9
LgTozDqm/JEu7JSCZzWzfWey751ovBaZ8dQJlm9LQ+8WOLvZNM3vWoS73TRJLxlr8F1bRbXf1aAn
w6Fewn4+F9K0nwZ9R+PhvTUGD7ZT36kt2yoJFRgPlLXWJG1xadGcKyXKabKMR0FKb8o5v3UKp7nG
PBOOdl6JGio0UYghjZ/GUIOQ0npSGHjQsrywGn2pIiuOQO1FchrASM7A4dIRtuQtnvFYHokDcCJU
3yD+38ulcdek6mMOpk2ppSse61cqqxENwPIJlwn2C63ZhANm/YKD4NwGP9HzoULRV9gWGiNKG9hh
ky8al6Kvi0w6L2RrPWnmNaGZpbbF2U1dX/pW75jsyyPZNePsJCWYSQ3SSLhSCKjtZlu7UEb1jGno
wwCZvB2isykyOrduKqJK/J9kkC8cu2J0DpHmYMTNSYexz6G0u8YZvucAu08GseBXas5PiNqREdN4
XVZ3pZSdzxUTzELeGXJymeSIDlyhfjLLG7mrh9X3y4Hyt5XNhkLEgqNYGv3lMhyCz6tBACirThTV
rxCkfG3dnuZtMq8cr1vhHgxcPJBrjW3YHz6yf7ugMhv7stz9et2lJk0zZFlXv6xCpiqmeFAVxWcl
8R23QYdzU39eUTlOJ+KemN8d1YWv7U+xmcfN9x/6CwmTZwfPKB4gJg8vMJm6ukziPiyBVjsNdpeV
KvoWt0it3KYWmyG9bxofXaFz46AscOhwMoqxjWoRc2LK2je9ZG3mGRcvaNpNYvTvoj7oOSMzMuRa
jjlgjgMfFhxAfbGQG9OVXOaPs5Pe6EZ3VyUcI0UWM9dqrWu1p2uW28z9/qP97Sny+ZNpy59//GSF
FPd2SN4koZqRPDnxyckNosLVhvI3T5KvT2DDUjGC4wG3uHbQ5M0vVjK9xlZgC2f26XD0jSMh3pW8
Q3Ly7APV1dvvP9gyhP342Prj1QyQGeBVUU7sr8/HIZzZVmcIZi6nmit9Hx9qZ/OsHXGCPY6TBylu
WBletrd50hRu8ptrZjHDf3x9rO5UJtsqV4zMU5p//fzNZnOuBgWdbL5MCrSNSEwmHJ8pnYNtI+Fe
NgTVN8xJ3g3scSZGORxw1VYieD6yzOXAoVSaVzOB1kMVQeGakXqNS6Jcz5Gl+AFnZiAW+jGW2QGj
7JqunEJMItOReI1dxhDd6yu4Pc+Z3uqUyQxkPQakySpj6iYH+X3dW7uezneXloFXonUgwCSS7zCt
511VzFvN6Y7NqN9kg0Xn91icAF1cQFBM3UmZ7yB942zTBEnykjBesa27CLtKHt/IyM3hGQu9QYL4
bYrbg2ootI7Ufq111W8u3y+r0Z9fsqmwJMi2ralfViOZYkskYlYFy3mOsWMZ6MUORrHvryV1uVb+
YKrtXv/3/2LSDymDTa3OLmvxQi6sl493idrScJwmy13S+Iht44vyoKx1n74xV/eyVb/NHzoC6/lm
0n1pj7NgcOWr79/Dr+v1m/egf7mecSRIAzki8pZYDLBl+pK4oSHQxTi9zixzb6i4+tt5p5bTKauT
Cwa7fkNRw9Q8x9DfaRU7jTA+aOxzFYGNwUzPNCtY1bINK0uBhVZugvpc64p1WuyDKFib+X7mGDWi
sQKf3cwBwXLYVlQ3URA53ze9vkbLXmuGdHAk0NvKtBnG14SZpZStOVSfO2xLnYQLU3POJ87ReQEY
V2mOSjPAQ0wOA5JlUtTrSHs3GKIFLVUnZbMBp+vRorVOzNekpHAHaC2znngjw8eQbSiuxiZNCHFV
hEG5oeJ8n9bd0Yqtnyb0ArlS7mOV8jNwMrPMfL2zrr//JT5fc0AfMdiq6DsGHh+uCP3LxRBgG9ep
0dX9oC83uHg2NE2tzSn8zQL2eWX+42WQmRwZL7+DEXh5Gx9W5kx2zFzjvfiLAJ8YT4JhvdI8yRym
v/88yrLu/nVl/f2VvqxUSYyynGCM88O78UFbG8dsFa10wyNmdsKS8xb9tH63i/i8OP/9JXFEf/xw
kp6m1pDput+vWRS161Fz4Qi69Y434Zu7GC4JfWir9IZmzjNp9dvdxLIufPnIGKSxXCOfmYby1dWM
hi8zwmsxyfow2ky3WC+nQa4zDwdpvP7t5/3iol6uGV5PlzmoacvjYPnzDz9mMSeFabENIOxHEnV0
zImgEePoOcpNfM1AY+iSwx0KKMZOKjiDZlB4pqqO/n/0W/9ayVA1ZZYzDo6sl18u3kmPp2kwOQXX
q4D+PI9mdaKd+DPcYT1imHTTdXD126/7H9bPRUulWxa9VDGW0cDHjz8moa1JyqxyRsR2AvqI31yl
9H0w1hQ7YWmhbjZxK2um6eb1N5/480/96xOjj6o8HmBucSN92XXEcyUhRnZ4k7Zilx44hHnyjnIo
NzhAxva+f7XP1/WfL2aqgD0XUz8O/M8fFI5PYXa9JvuUye8NmaUWp4WeHMbZwUSLeBAs3U+/28R9
voH/eFVInuzIdQ3BWv3yqv04i3KqEtVPmZePxV1Tzr+5YZf78a/75Y9XsFCubRtlELb8l8umVBkl
FhXzjLbaDZw9I+p+AusW8qNSXH//Ff7Th7E0jXuSjaLCRvHzVzjZqVbpNvs2TcJRCoFKO33/Atby
Zv/6MH8u4KpuMXAiJMgm7fMr9H3FvkcrDR/H0+gNUlTcMGl8NQ0K39S8szdSlSRUkJRngdDuQCZx
6stvx0Ap1nAQH2NkqlLFAdcN+CSHOacSr74uhjjdAjBCqDanVwQ3hvsjYK2uhh1Dg/K1ORQ9U2xj
OK/Birv0ZNyFfbvSzPrdsKe9aQU73aJVD9/tHtbouZIBisaNfcqs4UjJKNtykw4xs07PYxzk0L1a
AQZYbOCwvhh6VXp5hUoPIGwTUHPmzSNoCSk4zLW0CRVcnz2tQmyO1NWoN+xP5MamWR3bjowU4IM4
xTkqE3RvbWK2ffTa2/0hj+FDajjkBuMh1+JgTxrvCrLztMFkyDQGQ+BvLrTPN9Cv3+bTQrnczR8W
StbEVtEVCUv+rjrXDu12WMM3PXW/ebh+OU7+/XW+XNB0rwF5S1BENEinyOjUjW2sNSR2D7uuADYN
/puN3n70a7dcM8r6zedU/uEidCDwWTb3k2Eit3/+oLGSNU5paDwRPHXf7rJVeZZuUDF30Rby0Nnv
Fqbfvt6Xi76s5LwG2mn4xcPk2ft8XyJsupiUPWlDJeLvH3mf190/vuGPH3D5pT/8khApKoMpn+HP
ubEZ56We5qXv2dqZZO21+6wdAQffhcb7mPyUmCd+f5P/mrB+uck/fr9fj39zZQ0R/mWNZd/eaMdw
bx9J0/w/LPm/Nv/fvdKX1VfC1tJ0yy+pb/JzKrVvmIbgkHDNjewNV9NT44W+vsp39XnrNbvmyJZm
HxzTs9hDr1+BBV2VjDBf5MPvrrHPK+nf17kvvwC2WZwtkYlFsxy3aQLtJH38/lv+tU/68tltlYoS
e5nI6OwoPv/IA3SabuZPfEw+m1a6bPPHHJ7iyEGPFDEqnGs1EHUD6jgfhwErQJ4c8n7AjUrIVEQX
GtBf3ax2LQVIgQYsnkYfAXRySJ9oKf3dNbH8En97tyZPMFPRCAvLX36pURf5/6XuPJYk17Ls+is0
ztGEFgNyAOUqPGRGpJjAIhW01vh6LmSxWRFI7/Du4oj2rAbvlWVeB3DFuefsszbmnJpKl0KOJlo4
UgA7NGKJ41PiTJV0kKQYRFi5yywN7Xb2D3bqf5zDurDmKRD/c/zN5hZGyThoVN5IgBh2e9vv0t0P
40HYAZpwMQ65FutdfFyD/UUECCvKf87BNyswXWYLLQEXlfFYEVjjW8ESIKx3w6txzybb8n/m2pux
1rn4ZixxEujQXRirc6uDgSL/i+Zjh+6mv1BerDlwN/eLX/J3cvn2fyKev/hm39zJNl/Wok22MddH
Hfz6VXEpgjrpwbRnlheP6/ZXZtKlu9nbK+DmQ5bi1FeWuJABEKU7fFDOQgv4IzyT2j9+vMKu7dvm
ZqjKCgMjISfqqQ8j6c76IfGJHgyPvLwbfhHhC1ybNmuAtVkl73bOzZoOoXXndcqIOmWHeblTSWsG
+Q6yp5NjWGNOdyImCBDH7KI3XTE4dMlZFWnWbq/O4PXhPvopm1llGpEalhU/ZfLB53nkPDzEINSe
HMlrdsCYr7zsCzvmu0dfX82bWUxvio5ZNmQ2dWce59vENV3r27pH45XuQrO6um4uTKR3A26u3kSh
FONzBlSMn0t3H+h+K/3CTtj/+MHeh+9/ncV/YMBvnosu14GUI+/R6mRPtwrHCB/i8sscP+bZ+eOh
pGuPtAk0ZksLhaZhrPD37JT22VJvUi71dJmpePfsCm8ZvZDt7sqw76+Yfz/i5rCTDPqRUA8qntn/
CAcwjmg3B3KhDT0++Zj72nyGHo+6LjtcGXn9mz+YpNYmMacqlcitmgduoUtRnMh+ric+N+rkLtzP
t+XO8hqvzB20WdOv0LSvHfObvPpfj75NLrTI2Spx/QEJeCo2elANbv81bQ7lYdpxn7+2Sq6sSmuz
JQU5pzT0Ao3NVvFBti6xP9+3rrAzT6A/wn39L5yblrS2I2r0KZEQ2wxYTNWI2yex6+gsX8jXOMo+
ccWv3N3c5PSfuBxcOE3ejbfZAXNVaUr1T2xOue2mRI1FG4KLYRR9jDvZDqlIXk9JXdx23zzkZq8j
JdVC7+Ihhx8iiRn9V+gZt6pNCXUn77kUOJH3r82cN2Nu9jtzUujA6fHBXCsyqgPjm/IsYamxK139
u/54ZaVc3BreDLfZ7YZlbkCUjIQiv5EuhvvCj3x63T3UVZ51rH4vXu3H/tWt4drn3Fy1mkmcUFFq
qN9e1snTn+MHzKntyTHt5nF4Nq5tCJe2IgIu0ooA5ETMWt6fIlyshchMCDOV1AQ/aNI1mv4cl24n
tkA3S106S13wRa3nJxIdn66840uLU6GGTaUN7Yy4TXdRCzfxFSDoD18Wf35dt17Dy1tP9GV33teG
/fF4lz7p2+E2M2gyekMLsBrHHqvLbSyX6RZMf2IsggJ88D8eaz05thvt27E208esdQqLEY2NVWLa
URO5WmLsVjIcsvxY+qwiAP14wIvB19sRtzMnyHhAkZfZ/jZ3lr+cihPqNkd0JadjPV6rGV4db3N2
Skqn0M/PGT069DqgmNwFhx8kiCGg2fldcbWqfmnPeft8m0MzGRp9SXqeD2TP2bCqBxocv6iqdiWI
lY1LgRWpPDAnFNFVbVv6LYYyzsuRnuSmJNCJLD/vlJteKG8iK7oBV77To+okleWp7ftPjTLtETP6
QcpFYmz6XTgZt6Ylf0011aXJGHEGtMporn/oMlavTD8/DxKXhpBzJupPOt26uE5CZV9QP2KbS5Xd
X/T5UOI9N07CaMMfQplZ+LhG7idBOkBE9ulc/Z3JNKPGw2PYagKyWpjOqChTz5iH5yCnt7lHsV5O
U+iEHf3WkWk+czkuvWpennOREqCg7KHrP4Zye5MsXIbj5KU3u6/QHNDogsrf5/p9GuxMWmFyYLND
ONyT1n0SZfpLjbD4OSWgDyPAToolHKQFBEgPrDEQyxNGXlgGGJ0t4A/GX3ZslOYxhghC6gF+UuV1
1ar+lys0utp+NKRjq8JJsZbpEOuTSQt/cQyN5btp4dkNOtebF0CRihA/0Kb0Qj4Ry2poDnA4HyF9
kUWsZfCl1lqHCXFyAe12u+DsqSTtfmm0T2ZVnhVkR8CPjc/mnAifJiG+5datPELVCl0T7YhdrFaP
IYlyJ10EeKFzAkV+lPdDEgEiGUftKOfRz7ycHnNreJTkbI9VjIuB2g1FQQlDXpMuvwmX+UkTUeEI
zSMtx/h/KtUn5Lq7ypxDx0yTZyBJ+ziXnGaKvg+9+jSoFlKmAbjo8KIVxrPYtXtcp0i09PWTFoU4
64r0nmoqHt0xUMsai998uFH6tqX5A2KM0mDyWUFLLSgS2WNW3rQjZg/LACciSBMvCUracs3uSVWm
1tdBrjlRChiqjNxJEkfcJOMnXVnkmyzKz3MhNzY5IuAgwnmslq9o+tyhJz/UDBhSKE31SGcGslaw
W+MkkiXJdlGivIwIzMchOFVVtiuhuNJAAJ64pVVbjawWK7la8FU5Jj+uSbc6yMWkwbwYAsdtM2Uu
ZLezsWjkXeLsS9m3v9RY/lkty81MM3leIR4Sq+Re04JXK4q/SxqasrFGGIWC44xf4XNfRndtV9Pb
uOwtGs2AYi+LR7cUCvRluRdYDXSMY3ej1LvSEs5dOj5UDdmtWsjd1EIEqNw0efepEYKHqqDcAwBr
cEdrafdTlIO0UpKv9Sye8Rmgzcmk4RZPaMnWRhlPaAPZFNojVG5gOSeL7ou2VM9L2R/TYuL6QL62
NnI6BiZaThBBHvVBuRUL5Zhn1oNltD870Lww+w6wvveBDpA2DQ9zN30rVBi+ICNOQ5d3z001fFNo
6KFTml43GRX0x6fH33seIinqTcx6tkx9Fdm+vUyij8waTSRMntO9oXZ2TnD1r4zAGBbqJFUUN8dT
JZWo2koN9YMOZgOUkqPQp+L8vw2yOZOKDhcASVElmOOGH8sZIAyahK48yYV8/Pqy/vkom5eV1XOB
VhIT8eSmuanRDHjc1071t4FMTi7bsk+T4WfNCb9Uu2tR8N+XY4a2CJcM6nbsZJvAGxTVvKgL7dgy
5p+jKR2ZYBTpEtoh8YgQQ+/j97k+yfso5v1wm4jJkORaD1oc3ZOD4ve7Yd94xjH3r0Whfx/t74fZ
BEvESSD4ZYbBWO5u4tHwryl2pbJcOdulv7OM7wfaTELcVXDHUEz5j84KNZ5dPxvezPdKn8wrr066
9qk2c1Hos6aeSI+QnylvI0c5TZ+wwDvF6LhNe8IHZ9/u4T45/8rLJF1Mly3yUPxtNhG9KpI8MWe0
XMBFcVsFC8+JPVWi+/HUuPgu346zmYqShmBNHhmnuIn3tGSROgB2aSd7Ivf9x2P9Hbgja3zzSJtp
aCl0pUw8kxfiATXlv7O6tcH9atbPj8e5HNO+Cf02A8HyCKXWjGAcWGg89KN4pnDohALpIGtn7q+v
579nPvshzQYQ6xRq1cpmkpRoJ8DoGEySyQDdbuFMcwLe8vFj/f363g+y2a8SyHsoP1VWsb7A+c+c
son8qYa0qVzZfy+md1g/OgoKCLvqtmqRmmVBtw0x2ypgUG7gWDvFaXH+CBiu1yXXKfZ+e+LB3owm
vz+15qoN4b23/1jONUTW41o8yz4b2DE8wnc6oF+9MhUvT5E3Y26Wl1KkQYqB4nrtWfzFBfE2+NgA
UJuENY9HqHv1orXOgfdPyaYlW6STeKkAFjdPKeY47opTq2A2SquUHd/S9gooygtcqPDYdlMNQtC8
eMMj6R4fUeHHs2ejol5TdoyvoOxa5yjy1M0T95mgNXNGJUjckXiByIMG3O9OaD+d5aV5XJ67M8yS
rx+P+venfT/oZndplGRsMX0AtBZN3tSa3gh39OMhLkxWxkAjbUrIJbR/NJO8yTTHZl/VtUpT5oXJ
ejV7fqHqtI6mc+9naSg0wbyfrEphKYOa4PmuByZ2R+L3hSY1hxXzYpqNuetyerAn+CduREOtn5nx
zyZUXjCtPRnqgAS4JOjreglRY2sGjipFphf2ze86t66ckhdf/Zsfujkk9bYJzCRAbjCOhhcYr1Mu
Hq68+YtDvAk3N0NMgCeUOYL7qNnFQT/2u9pZZ3Pjxfedk/pcyq5sTH/vs7z8NwNu9lklkdpWnpjD
Md34EhTG4LlNrkzZS2O8PaU2H3jk9jNMGgeiIYDFD5D8a7/G8eeVV7eutu1ugDBNIYQGnUr3z/tp
NLXcQDqVzbzz41vDr3fUL53RX+WAjfMvaT806e14m2olP20ys6rVvP64pl3N8C7z0x3dLFSaFuM2
9a/ud5cmx9sRN/tdYs2K0FLDp5CWfWoGRzxTtrOBLkA+cITjdE79a8HapS327ZCbLQ7hLxbGE0Nq
qWrPxcuiwS37LWYtziF7M/n08Te8FBm+HW19AW/2HT0ae53LKxNF/a1Gv+LxDndje5hbpwEW+fFY
FwSzfD9gFwgpdcQ7+mbmBwU+BkNLD4x5Dh/jE7Iwz3Slb+q9cR483ZfBQ13ZV5X1A/01Rd8MuYk3
lMVQJ3wv1g84vtC96Of0ct/rppc/Q8XAbM4rvgcHw7HOa3qydEFL+M23/vN0BsXbHFM3OZtQ1ioX
ivnNx6/jT/fLB7/N2CyfOVjmviUfjaZU9+oX5QkLnv43AnmnPAJ8ehbvmekuNg/nhqDPICO91hgG
TwKK4pZ38/7aznT1F20WmIXyMu4UftESWqZPfx8d3k0q/MBCZvSkBSgKiQpXwmYaPvku0PvCpm3V
2JGAK8+5LAJCGKqWBESxisHKX3Q0pjZM2nMcdqe0gcmZGOXnHidHKO/wUeNOvFvm6EsxmBnHDwye
BsaOjbr7SnX1wn6ImoPzlY4EwobtgbdIShZjki55xdy+LobwWI/is0Ej38ef9MJqejfM5iwxxRq2
7cC2GyftuWm+ijUOmSZMry7y46y4tp4u7L/vhtusJ+gZXEfSiLqQt8Z/lp+5yyndte7sDo/N7tpu
uB4am/n6brjNWhoG7BgxrOLCX9Grjx83ADxJuF0g1H78Gi+I0BAe//NzbUvDPYlEep5KmkL+iyK0
S/mTdyNtZryQa11bViTYEzO+r7CVMm6GiAcC9hPbAdaTdsT/wkR4AVLvFgNOWTmN9ENsIPm2ZNM1
KvPJNFtcSxPs42LynR+/iwvHAT/QIO6lY4KerM1JXlW1URXLInmwXHcKvnRUjIAWB8F3kompQ69F
5Q6S4H08qnxt2M1MJjQRB42OPi841+Khbf0JCsQLXmaLm3v1btnrh8YzyVVTgjQe12CpPaRfxt5B
/Tn8Xs//HHjS/uNfdXl5/fNdbOZ7JTIBq5G8Hc2+RuclMqKpxMFGwtHxKv54rGsvYDPZk9kU9EWb
2QppM4xrWFG538UoP1vBs+raEwzrypfedEv9udzIIsmFVTYO0l7bPJ4hKBkk0oHr3FH71LiSL7mN
nx3WN548AbBBN87+L/rJiZrF9eW9HvV/Le83w2+euB66EJwFeVchFe5DqCuktpEcfvxarwyy7b5P
+iSdOqlnh4weGhBZ12uP5oXE2tvXqG+WdGawQPVklr1es17NGMDlIvbgZLuvzZhRg5K1yp267iRo
k29Gi58aEXJz0XxSMv273OoYexmALuAtM7es5tEwqa+N+KHItSE5FB+81hDvWm4iali/drTJQELW
HtIseRqM9Ad8TBDy1mM2lMcppmsR3Ck8RPkhp9HDHqt61+uwNYQKGWWJsVqk+ZpRnLRc2i21Spf+
CKcjaL9D/HyM5MWphxWOVjxrZQLrZMbOBB4MBNlS/w1s+W4OWiCd4qul9/u+Dr/pDfXkKhKwIk/M
r+EoJLap4IZl5Qj68Pe06cD+JUjWj0mbH1PMpeg/8USo70spfE4K6zia4bEukpc6jiqnyLKRfa4P
D2pJ4+RYGHQktrJhj1Kr7YwmHPEa0b9q/YJ7AKVkoyjwJ6UnRWqG0anDAG6oIOHfmFo7o6OuFVXK
jzDpkf3DPpKqObCHYK4cU85Lp5gEb2gimgnwzoESJKn7KVHx8k3Ex6CSbsvcFFjwcOlV1Gy1BtI9
SrLfsYLZZ7HoE7gDONmG4U2RcBqi/OcQlw9TBtl8FPad1YGOpPDjwGzF1aZasESxCpimFnVx6160
DM7pYGrp4JrhrgUJtaxOfVagM8BjQ3Y7Ds+znM/kHOIDhKcWf17ESkOUFd5cV1+HVtVhkqcg1g3q
6pHlpH32C1dxDGRwS7CTpL0D5SC6c19+F+HkRqAePOyDQ5t2TDqzTaV2Q0mwnKYMTlHV+JUFqGvE
sARQOTU2iPFHjTlr9dptmqnPuoFJL+YLeBh96yvhWxOD0JFLaOqRaGLyQ3hlUlOEB9s6eocFpDjd
FUt6O0/hQzioXz9e2BeDA1la24bhjoir7cbbi4S56LUObk2GmJrsy8Zy5mC8kw04zkZ1+Hioy+HB
m7E2Z2IPXQJ7LoW28v9ieHAxbHwz0OYUrMA7VWpNgk3K4J+UpUcyDs7EfOWsufbuNhs/AlDs5CyG
SSgN9quVh34wTM2h8uB//OqujbTZ40fJMntSWbKn1OYZwvdumsvvaY7Nam1dCSEuHtb/fHfK5nYT
RBn1TKWjkALOsQoepuEl6T4nEunrrL2SJrr0nehJFFVD1Jl+Wzk95CV8nppa9jL6iOQRzwBEIIrV
XDm8LkaLb8dZT7c3t+U21CdBQxVFALL4LZUUWaM+bU92Bw9ybUoonBauCdlliFx3/0LBTX47+maJ
Qa1psferUKLCIg4C3CmEzqlkkTz6U40n9MdT5VJKUtZpJ1s7LykKbLvjkKOIbQfljKszTcVc/ZDd
J+z8vuqbezwI6t2/MqAso1TECc/ALe/92y2jjH902vG0u+bQf4t84Y9kub6faGW9JkVXLs6ZN6Nt
lgI0cqGscS/zivq8qFz2J55pCg853MMKP22Bq6uYfUomw686zZ1MPKiF8cGsx50BW3XGD0euwCpy
hKWrFEIhK0QBtkoPk7byBFqXkoA3GOz8GBVk0leK3Vh63bdqhKQFZEUO2dmU3BQD9Wsv8sqzbdde
q+sR4QgY91CNFIf27h/oXA9Fovd2mYXroVY+0vS2cCiljQd3EKlKqJ1jmQdry/oGQUntTgqqwoQY
NGh+yVNFaG8MBQ9WyCsS8hDFgnxsWvF7M1LGUbD67WQNr1ot+ia1YBDqrPTquaZbR+7p24hKrEgW
mpYhvRE4yUetFO57FAdeNj2lbfFj6ZTnklNPGnWvUYqTGIUhvwoEZEabq9EJCn7A2PF2q7uxmZzk
JrzPUx2D4FXGpNomTSp4JOuYo8h5e2oaEIxy+71RlH1Rtqelh3EULm4hVifMkO+LOnA1klQY1LZe
Wc4edYX9SlzF18PFz2xfx23njHqNsZ8SOlM868Dus3O+AErFIxXVUGm5xYLxgUpEeZtYqwthG1Eq
BhsZT0l0o1Ttt6wyfudLmHthEKiOLJHPi2uu6Z35YgKPwFdFC1ylXCI4kpOIh4IV70FtG9ys5sRZ
8oz+SoBDTlvgJZsVSKKatMKTRRgeGgs3grgMpYc8t0rsAhLtsFh8yj6Aoq9TpsRRAO+ccZwRMmnj
kz7HJ7K4QHQlOSRey8aTaS6rz+PQOXEY5jZ9mNmVEwfSzLt7hanCWdbgeVgqRGgQMNuaDQYQjMfB
6WGjUtLtsXxLFrjERi7j31tY3iIiwkigush4UNoypiv1ojWOVaV7LYIDyr3opVmIKbGRwRggT+4l
3Fa4nGhwx/XbQMWYBZsUUsDB4k9B5JWRiIVlbj7rTZIc8Ep8XYoZEu8i81fMYFchQhIUD0+aEd3N
YncEE8kFgPKgOf+utOGh0KKjIk9ncbAsl0kfoKvBzwHJ12Ml5A+mHhzHrDrhklnh7T3u02gy3LIN
D7hAPAbFapfRZ4wDC1hpumWFGX02TOWXWeBem0T30TQfEQbRCCJLP2lMBbY0gkptUl/QdF81y51U
6fvQGJ7GLh6ORolBFvhCgk1AFvR88fYEbKZAiY3STdWlErolPSNwlWiubSZzXw/SDrKfuKp8zrEh
HLpCO3Rt2PIftNnWpuQ+FSI/EWeZIBfiSGBMhxQg/ChSkxDk4pTEqG2BNzlNMx4kUX/QuvhgdLhh
YJKr6rS/Kkr8uVzS84j3VJODIFSqPNmHZtvZHByvQVYdDXn6VaXJaxENdLAVp6kV74ZG3omj+dCO
ytcS3xAcPZTHsY/3SZR7eVw/htO6Hrs7KYdEO9L/aEoxik7citou3ytBdUqoOWVrZ00uHIolPpaz
lTk4xfRwspQHtTFYt6LocMf7YWFhgfBgATAU43EjSF8bEfgrMDY7qcL7bpAPaKeA9TePRdfc9WH7
WorqqdM/xRXXKAay1OZp5myALq0e0y5HzLV86gCH0e48iV+wo8EKxZDsqIvgLSqnMMhusjwI7HFo
D1nbYDeKGUmZVQgA9cEerK51UYoBJrN6jBRkLCNEM78BUUSmVJBwe+7LnuKb8jglKAs1OTnOmpn4
mtY/1y1pRFJRmKTejSHWMnFJyB/ly34wk90EYBcNnX5XWyZ3eFFBnKUhCyvAXiX4+kCEs8tCRuUl
YNDcF04lCTH44giblLQ7lwVeVSWQkHHC4GQqzZF5Yp5xS+gBhqe+uKK+0H/h4lrKP+kwOrUREoix
go/Wlf3XbjW3COuncYn8SpDuW20+BdWISbR+LKThfmgbDwnjKR/hE3fWXRp1Z1w7njV5vAP8vC8A
W1KG/KwU2kvaZp+Lsg/R+umfxUE9pQYI3EKOXDmlpB62X4qs/awElGNKHVM9WFBeOcWY7aXNZyhb
FKdzkNQh/bJDnujQI6Tj0DAnRmylHNz1flX9HHFNhm3aNFG0M9LseyZWP0oRpHtE4SWJIl/P1C9h
ifpyiuNPZVWdy1C5jWELw/LdBUr/TazE1jUHauFJq31OBCFz5JqrYqP2j9hypjdtUx5yRGZ4ngcK
Pw6fglxOgZTLd1o8q8dBzOs9th/BTVRhvKKFUHhG7bYZmte2Nhtv4cB0OF4e8XA+1EpPc7kSEu5V
z3AberdQ2KeWXjmC1opxxK2+AVXe1RycjiFaJULenPPcjHepGYd7OVgptB2g607PGpAKFYFqD02+
ScrMk2T0s9Og3uSjVjjhQteNYAUAkKv2Pmq7wl1daXEnnR9ZOPsm78+Roipk+Uz1aEjEMrImYLrD
UvBplBJsqWjcJh33mNRitoTGDmxrl3oE6j9GU/s8ZrS6WhKZBDRQ+xALEqxbk88IJT+DFX5Oy2Vw
tDSVnFjtvwWjRhBWhnj/BcZzgEF9iauMmY6dD64dwXIkoEOub4zF+B5he90UUe2vwMUs7L4l9Szc
pQqGLTqseAXbOVI9y2g86mnQOd003nU54CjJGL/PKKRkrGrAuhSuXkfEA8kXLVUeKdl+ySTtFwc1
1IKeN5XQEOtIs7KvudYn0M57Jbrrx+hGmAww5EP6WhiiSctL8dpL4Z3cBZYdI6vsV1R6h8mroykA
6fWqHL0xCM+Ay8mH6OMZwMt3OiFoATOZDYFcn3EUkY4BVu/It2nOEksRVxX1C9xggPZF9VwpLNy0
h9dfTjME+qJ5rGdtdKNSKDxZqjonXxmRapdGN1VVgSpiQ5LBBGKOTu5h0ns3Ctdqly7eDHFn2OmU
l2xDwPzMqtCPSSj7gSB+78ziOZ4F7JJJVLqJXFjQJHkdYfA4xER+M6/RHucMDxSt7m05AAQYg0V2
ZaNVjx0UK8pY8xLCUJeep66Q+YVmfV/oObpUvIA8qatuAwhaSSfeWFFJGTLB1mbC3El+6sai32WR
G3N8yc1ga9mpgvUHoKv4lGEStnTz5EpKoew7efimajmM9Cx96GPzZ4zVFSBllcyOaaSUoZavuEDS
mxi1N0qe+trU3fQjxpiBBYpSqmEnCMYhHsZjr0w3cIOL1QEl3BlLatpiEgDz0u7NXABVHwsOlS/S
HcIIfR8EU1FwoGEsa9OyMx9SqS4hNGqtHWLla0tC/aQDnAB2yIuXRGEPNovZGmWaZygVGvlR6W3s
jR+bSHjREvE5tCTdUY2MyoTsKgIbkS3Ky40Ol1Osyq91MB/iOPuVmfp+yHVXE4Em6+Tkah16ZBVU
d41a3+v405gaQkYzYDnK0StJqM+tluzyBFb23FYeQex90XQPAw6FDT4zXmKVA3ZDY7QDwVm/EOlT
mRMw8VFn6Y/YGcshQ9Z9kbCcDZC/JkoJRi387P08w8MQSEN4N5b8HxMGuTA129swL77oqNedbKnH
x25Ebd1b6c8EuHeBhViKNaY9CzT69EnopUbgTFOnwfEr/W4IP9NZdqsO1c/GbP1AGw5mOONy1AZn
vpMnJ/gn1s2hG/wxOJuj1yr97TQaJ0Oc91FoIjjXvuOnARM6fKosCr+FFTK8SgyVxBDjtTk/hUYC
abI9l53woxlj7hYKvata+zJVuOnglvaQt/Qd5Ajx8+rXkAsnSQqPc09KWR+bU92YFAkCBVZBkn2S
hOQYT8artYgTLhXwRYaBq0Fe3tfAUqFJwzKVMENy9CB9GgbTj5uUa0q1H6zwRoCWrzfSnTk2j90E
7UipaY4gcwjI+pgiWV6E+NxWdEuKRHYUDexc1w4lxk04FcYHldcKtKT70TfqkY7rW3EpHqaK92Va
S+5YZarQHyCd5trAqq4Sb7Rs2YnkgvIgZxoogMKbe5hunbuEJEeh6JqObs5c/fTwNp97J03bXQGF
1Mlxh7BVvSAmKned1NyKunmrl8IhAhibh8lD15rP9YCgIK1g6dXVndGMT1ISnnor+GyBboUiwzfI
+7HFXQFJO3zbn1OffAfOd5e2zQ8BnCoOllZ5CIvm55Lm3wpF+bSY+ohlh/6AIeDX2UqwAlraV3OQ
njSWZTfp3yS1/CFrwb0Ra8kt+8rktlN7V7Qpxel4ifZVwvef2/glTElZWp0hwsspcEbVXlE5zV7P
JQ0IbXgUhp6MH3A/J6wCwyXn2tqFJmWnKRgtu6ha4VDFK65+Tl5bjVUnhgMOKEF1i1Pacxrmr/R0
/GwN5Burwl6Iy3tJwgIYCr03qtWzxP4LKZUuC97Ta96uXRsK0V6kUmai//ZHKdD3R3lLtttWeyok
MGYBIdK+H3XNb3SevcitHOTp6nuisajmePnZgsa3dSPmRMLiOhCjxq2G1F+M+JOh6+chpQAzlpnL
p/iii8NvWSgfxmb6TcJuId7Ij5OcGg5GaddQEhfugjq9daoI05oe/61iaO66We4wZvGGMd9XxZkq
gJdAm/s4AaK8zz3+uXK+G2ZTAor7eSi0UZc8nALpAMsUeqnbsLfFYpYPQpJVuwFPqQOp+xdVGAS0
3qQ/aI3LxCMdMQgyiDhwpoNuU5SBYctTQm7PSL9pZYPuHMM+rJS78ajKgeYDz008oe3YvYJItkuz
5yYq0LcQImbE+XPCSyOb4bqr5eduaAifatPReja6pafGRiHiTqjgVIZjkF1pAL5UbEP+ulKu6adE
fvE+oTa0YjKT7yGhpky2ah3V8NvHL/pijhCo36ogImuniev3fpMQ7Qw8OWFF/eHRef1j7A1743kC
jZMDLrazK9/16nBrevvNcEs960IaFuTsfqySaAP5Toosyp48EhjXUTyX3t/bp9uk/2u0LMGsdCj1
XmjIX1xl33xXQQ2tncXW4WpG8n3J+R+zFgss5GSksTGk2OQ/c+C4FUaqihca8xHg1KtEbw7mFACD
6/CTHvcp9hb0+AkFZFFZr6qdYGWmIxAg3AYVDnbjBD9XjHFKJrV/DLPmpda0yhkp5zlpO5geZLzX
Ak4DRcBltWsZfo5osG15zs8N5o6c5IvblP2jpc6ZO+YJn9AMBLeNuAyyiJ6Dvh3YA8Hd5Qjey1TW
r3zhv/cHiDgazXt/fLnocXv/gSO1Ea1eFiw4cDftkDtG/tQp2pU0/kYUtr7o96NsptGYCFoc1oxS
BKa3sDCEGEamgDVNNuaPaiE+LPj6phx1QkVLN64fS92eAmNwJ33cDVLpWXFipwh6MJC2Ky4LqpX+
MKf0WM/wwXX9hNuCDTPHQRHE6aHYQ3mra/lqM+EY+HOiOblSE3tf2Pn3R4LKpim6LmPuunlx4bJY
YN8DCqgpORs0kVLtdh1cdtBRHy/6P9njfwoF1rGsVUNF448pc/rLm9fXB1Zehe1MsdZHta8dGnfi
Yu5VfsMl4ExOYeVgjvezD6HYN79Xt2JsNyfK1Cjswk+SMx70z6Ev3378s9bN7KNftVmszZhLaVIu
Aj0u4b49xztthyfM8Zo880+68qNxNqt0MrhGx5YoILoHyIEjQk2zsfqHxwxV+E658mE3XJC/3/Zm
E+9beTbwLaHbPy257uqHYm3JJLkbzISlcrVv6/qcNTiXTYWDtUe6FMdFwrdGXXbNUiFYvzbXNtvw
Xz9pW17Q6qjvyKTyCo7yETwWhaH5J/Q7T96bt4L/8XfdcML+Hm1zmItqVMbqOpp4pHqC0g1Fuhv5
4S/OVJclltifhhsS7B52sLZpow46jp/+QUsand5GtnNLfHa1/e3aRPizy7w5jKSw7couW98CE0F9
nc+rPhO3TCfZG78i75o4c1P1/vs9KO+XuNU1AabufyZ4vM+PkTvY6UH1/29fyf94B9xq/3iC/CDF
2sRIPjb/+r/+vzNkoZeBdpR1L/qPHVmeXovu9b952a/i9Z0lyz//7L97soj/xhFkss1tPSxNCTNK
SRYpaYgomFWRAfHG66L/+d8FPFn01a3FYgcWkfivvJV/N2WR/03jz9AnaRoaf4pj/r9iysKu/m63
o5CiypJpSTRsobZATL3Z7ULs0ztFHS03D+r6JoiaxKFJeic0sq/yuKQ+8y9zY51yhSZkASt5nKUo
vsl6wiUxUei9ahvlXPGkXEYJwMuaerJQZTNEARxRlCT+nVjLsVenwDGbhV4ehaISxly93yRCvutb
o3wGwBTYS57IdqEq3AuHUbJJk30K5+SXri0yxpI1+5GJNgbvprHFV0hPLRLWOX6w8ag4+B9hVjR2
iK2wJRfySnAkMypIZSe3ilRAal+s5yiRTsYArmKUcS3G1tFOu/B/k3deuW2sWxaeitHvJVQOD32B
ZpZEUaRES7JeClRw5ZxrNncA96HH4In1Vwq2kn3OuTzoNtAwYBgmuavqrz/ssPZa+QTM1W0j6meI
otE6HlufG49EkqFxh4pEMqxsva3lazNS3sdNIy5UM7NHCn3gmWvO1bg9E1TpJnOsu6ryTuU4tU77
ws9hnbeqBa3piLWZfTqjVB2MkgFN5ulIjuipXU1zGdRy68bTstZhIzDSaCrpySRzBPlQj3XcClP+
6gX5nTIIYHVC6o/qwnOXiJmJM1XM4ALzDXcqlKZMR3uukoh3BrAHyLBCnWoO8mMuAl6jtBVPgiSa
mUm5reruFMVjzMkZroqUXMQRslmqnyyBIYUTDVLmmVhk4bwKxJUoyV9U0107BmGkqCblKlftW8qH
GZJZ/krA1aFxnHeX6fBxmL4zU4ts3jnuqvSz07ZWgplaN5cEjxcJyeyxbwn1SHErZdwr9pkbKmep
qlyyKSdTLZe2eiCdQca9KdKkmMWuFo2lVJ4TAX6FQvgsphFlzJ0h8Cgk3tSBnwEsOa2TYit9LtEm
vO5sx1jABgGcSofG4boEkTLzIcafAaU6sgXNhtNiUCbzCqBMXWKNLcsVF5IN8YBQEEHiG49ipbLn
rqw6J1lT+BNdT689MT8UDW/hGRS+aTef6AiDmAlCKCLyJylVviaJFqVE+4GITEnlwlPUNv2Miu9n
uGfOBi6awpeGAkB2SZkbHa9Kv469+tSHyN1u1SslVZaFZcx0N0PALa2jkZfnR+ogtio4xzDNLjoH
RdPEX+AzjLue/HJubnKfSo1MUafL0FtVE/lGbJx10mlfJF85jcBwjc0IqAXH+BklirkuSQsvtpYI
oqyoqx/rXfw10etVaNRXBXTrE9Otjiw5uauafNpZFeTtGa3YWjaT8ObHtVvf5xn5pzhChaAtq6O2
CFZp1wXbrkmUC6ezWjB6Rs14F1kNyaQzC/L2iraKPAfsaFIZHvruFk5ZmgtfK8IjoatRI5WRH2w7
7VjpupnXDzp+Jch+L5HOySoK47SNb5NuoLslmwiPN6BxKJJnplORiZFgXKYFYGXVur/KooxSqqmi
Ne4jVArgjRl3VFhglLJ80arBV9PPZ6olyDMBydAwSaK1Z1rAMn0jGle2Z09CTYcKsjXWcPhUU8OV
w1OZfWaipN2czudr3svEginT18W5UbGRiOY6tkKBhGl7Y0F6Ogrs6ItalGuk2FD5Lq3u0MjMVUly
J+/ufX7uoqU+afJ02dTGqtdE+ISdQ50U7aT0hYoqPiwrgnTsBvbKalhdZWecZ4J/WjS0uCK7bnox
kAXJ1wBP2OA4Rcqkgk6PwKgoUxiduv6s8F0QiYiEkyevJ4mdp+M8LUjqh6RJPdHqrjujKDWkmrul
4bvVZRykCxdC5cNQY1nZka0NAvbgr63gVKjrmZNECOuYUTujRZZKY0peV5L1iWWr/hfas6FpyVqv
LP/AaXuLlBrOJw4oAyJ+lF/gU3oTyNmlaUY0QliTclJPHni5xkMDrrqlAj4RDsdQ6f0BiO5td9Fw
SUs0IMCWDOTU3vX7tmXuokLKJQdGfHHsLbJxMpYPmxl56uM/6oV431IPqBZdNNBRBnJi8B+89sbs
yLBFu9etiXgUrtkm5hHdb+DpjrLDaOafeOdPz/f/wivDO/m1V5Z8mqBxEjvJp7v7T2FSfNoW3/6J
2Hi4Kz7y1LD3Q26cRlb8KTyVQWQEv+pZPc+wDnSJjAbZBJ0UFQmw766aeCAOYBQU7XDx8OP4GJPP
vpp4gNL44MdZCK3xa3ov/oqzBmXJO2dNhGN1EDBXdf7xVvmCs9UD9lHC5SpYd0i1cjAJd4SR7tiE
6OTQNzMKz90XTfOiOd3B7ajt9Z6suHglR+olFQqZUpjQHDXSwE0U99ac+oVLcVCcC1GJz1V7O1l2
zkwxjOeyb7WHkuFP3VgN5mbcaydGlrNLFhBI16UEHV7imcs0bAuURQwYJlX3vK208BphCX/gUWoX
wJM3BarT8SjGsQpx7kZF4FzkcqqDW4tjKD4eUFP6trKRIeicfoNSZjeq0GAeZb566yqdM+3yEGFK
yXfpjQGRQyRyEfoC3Uo4BJMcEvQpQq3hskvYW7uuX+U+tRBVhgMDF2FSZl7PxuqeqrEO+LBUnBle
VjoPcvSu7RiN0dCayUHZLVr0w0eZlm7aUjxUUnEWyAgik2eaRL4KFkezPwNmh05XzE8KFbYXKIxA
aYZGNhKr2kC0PT7PleDEoX+MFHGwFAJ/PWSqUZgLNnrfoChKDnlUEYUvvFClhtAqV2oibHHB80Uu
djqYPytAfS+XxhwuK1R317pJf7XjS9W8A6wwyqUGNxld8WvPqJo5taR5rFBYymVVX7CJIks21LtU
q+nWfivtItTMxpYXhjNBgguoyec6ZyFgLumq9Jx54LpIeeUdUq+yvPL1EhgdYn1Uk9VcPoK/qptV
Yr1ET26jowpLoVhpJ3Ypy1TVHXGUFMk2yaAJ4oWsujwW0OyF71jz105kFui1GmtNBq3licYa1VEg
NgmonKhYUnZcqVTWKGEjkltXAK3qQXfb0M5lMVuRFyO+MOozwygXTLYpCP+FFEBtXWs9Mg61vQ4F
EQBho90WYXOhJzQZVDVa21mE4lNUXsYZFGGSX1BYipplE+RHUq5v5N7bdH56gfzztewqlw1AE7Fp
tm5iNwOG/kiLaMFKW/+LF8viOKWnsCrElBpIduvkJrpQcTw3/fYuGFBg6HRZ1GXtbWSk4PhKpQGa
qPmjyADzaXGflghTTy+ll1YUXmg2Smk+q4FqPo6Um+ezRDW/lHl5xd6xjFSD2MYFEdUqBciJOCqP
axq8kScOhanUpZPcTO+aWNiofniVK8nUFpsLJfcnEvEZVYmTKvHuLds7rwM4yuTmTiLhKGXNolKL
RW7F8Vi22nKUKs5hiRg4klX9CFGEL6ng3TqexIFvoKTX6qdqXa57ifuod4IFdiwb5pPN49I4XOfG
tVN2Sz9NZHBj/jhsqnUnWMe5559aOfndFhriLAlPLGqh8ISdhlK/9QVaNlNdjCZC0OyY49EJ2tJf
PerjghkvGrXvF0nCDqCZM0uAFpJ+FUNQu3EqKDOpLubUzRehb81svxMnckHCXjDWsHJsyy4jQR3v
rKQ86XDpR5T00N6iBNJLtDV00qLu6mnKfXSuuQxzKIQzaK+a8hqI5ERy8aZbFriomv6t1EIZr9ob
N3QWtinPQ83rZ5UkXkiueuJLKNQY8lkq20dBhaaj3h6HFvRIngDqMLjMCJZdP7pmJpqojJUXQQ98
qI0t5OaRKgqkk8oMrqQmvk7d+CjOxcOqzhbgC44Cuf8s0xnDs230sp3XNkLc4kWin8nmRsl3zNkT
W7HnYo9ai+9A8yax8Mzy2DCsCbr1J2WuTT2ru+z8YJlIPm6gzKtF6cxGPDy+Ccg6jKSmPnYUd9EW
tLSo7dcgMU+Jleuxpfh44Y5xW1rGShLjSWMQn3ZSfEKNdWUDR6Pc66xi1V21ZARlT/jiSJ7CcpXp
6FFh/AGSlsO7dlR4tOoxDSr00kxxHIpwy1eszSxqYCKvK/nEU5sFTeLwsQmgrSLVBk9heWe+qUFO
LHrbLgNckThQTavaCsmamdMVAB31NXAZvtEDbIyF0EU7uLvpY+9owMpOWlRXfakR2Jbtz6JP647k
xbdakl2ablstaAiypqUjbtzGJayvk+PUT2ahqB2leomitJdk46xM75yoOtWjdqX7xgLQojYqGiCM
dkmjjucVC9OzjqtQWZUZXnTGTJkAgD00G/2wHugBI+naE8ITWc4WppSdCWFljayu3PY1IvANZyvq
0i7kiupnmASvg04BNQQQV6ukiyiEqqPz4lHmCemkUFXnUETh47AMU3XDERe1pCD6FGgKnnZqlXdh
WB4pmmaMfcGVxmxcW7GyF8wKTqBO2cRhfxOlOOt485OYr1DKaRe6Kq+FOJ0VbTjv9OieAAGIYO6e
9XG8bJviuCzbbTMImBDrrxMnnFZ2u6GPBMX5ZHivUicARukWns5sKyLDmee10wM2TZapmK6MkmxP
b6bLkCUcqf62saJ1QA1pFUcZdYuqh/cu1qdJ1vRTT/AAhqYT0ffPUy3aoA977NrmmeOQGwo1EJ62
296aaUZQIcG9JxgtQXEeTIrePM/66FBxwiMlrsG2tpAgqlmOiJIpbcQU6EJSux0dZaEJrC2KQMyZ
AMY1CeyciVh7MfQ8qL2D9KjW3csOMMTeifuREaYXkkbrvNNPQ0BwQayL5GWEC8EC5NtWziaLnHFC
db6rDLgN4pusqOtDeL1Pg16+8qw6nZvRMDdzk+pE0dRgKIpmorTOPXLr8KWaz3ysv4Un/3QTk125
m8alV3ab6j7vzu4LtFwfc7zOfTJ8io5dXG6Tf+9Lz3rSHxv6dP9w5W2X3v/nf+zu8OvBk5a5d1u+
9OWJ1TR4hN5EBg+39XDPv7IS7ni06g7zgnIgauw9AwsJnCooVGMxTGLn+XOiAJmOIFiLJAly6oco
gFjkxTj9bCR+/ZCPQ/rr77x6hNukAkLMq3C8JH45EPrbnPVPxuCNgRdjIB0QgQLcsAyL4JeomgDk
zRhQFdQpGROSE4n/nzz/ryaCTEVx34lAdPfymYcK6O/1nBKhpmEpj+P/WIv5vn7+yoynlIAEF/gA
RPjoAgS08PK5DfOA6i9x5u/3oh8HQN53yYsHCpUUSiyQDkkDS8RQMXwzBJyjOrp1dLP8liPB3ofu
DymjV1mRn6z7Nwvn1bq3ZJ0/wH0N8Df8/W4gIGsbqvRgrobFT636d1wTAw/NfiMhHlCQg/CK2hsn
ACnXoRD4ck6YpHzIEdGpAuGZTPHs8ZL/+8fAm7f5eFQOarkkqEzqefuPhKiRlSR7hUInkC8OWR71
5VCwQ8Cgx9FLBZPTwhgIFH6vWcFUhgmPDX2/SaEcaAox1aCL95TFez0O1oHJ3kHeEBq833Qchm7m
x0W7x4EhHcgGbCJDQZvKNHnr90cGLXoqio668dcchD+xfL47ndQkwrsHd9O7Lz7ySn/2hWcf6/3n
T/7VsHpwol59b3A+Hy/9wxn9x6u19+ACvvjw2SV8uMzTz5+e7/2VX13r+aGe/3Ph3ee7/NbtHj7o
nu5ytYvwV7dVDBPizq1eIRBY+48v+sf9vPOcv6+FX5lfe7cuUbL71vrjzrKv9Xm1Q3bvpe/KSn30
3fY1TejJoIV3780jz/p8xQ8jij81LtPw02mePNt53G6f9ph975zJEd0k+a5/a/7xhN/X/H/1DPqb
G3+Mm/a1PB7mqPfS9JODxtG5r+3D6GZ3wzx/tjSM+A/3b1/r59VtFd18+1fyai4+2We73Nf+yS7e
Yf7Z0Iub5yjd1/hql76aKY+3PWDo9rU8Tsok3bUfvNLB1dzX+npXlLv+gzc6AN/2Nb6k5Hf28Qsd
vPt9zdNf++1f9S5/tvTjjSqchftaH+++/feHtgn19rV9ApFNvPs0INe8nfPRxPkbVusy8T96r0QT
+97+9S5ia/zEHsmh5KX3zxZfvIC/Yb3Od+G3f6YMzwf7wSAfse9TnOb30Bm+Aw2qJmff3zD5X8AS
P63zpGasXg/UC3zizzNrf+ocHC71b9Taf3nVj5yk7wk23vyHXt8ffgHnbTB8G97v8n/8DwAAAP//
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AR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0</xdr:rowOff>
    </xdr:from>
    <xdr:to>
      <xdr:col>8</xdr:col>
      <xdr:colOff>266700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4CC800-268D-4DC5-AEFB-5EC9E5C3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15</xdr:row>
      <xdr:rowOff>9525</xdr:rowOff>
    </xdr:from>
    <xdr:to>
      <xdr:col>8</xdr:col>
      <xdr:colOff>257175</xdr:colOff>
      <xdr:row>29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C955C4-4A97-472B-ABFF-512EEC98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31</xdr:row>
      <xdr:rowOff>47625</xdr:rowOff>
    </xdr:from>
    <xdr:to>
      <xdr:col>8</xdr:col>
      <xdr:colOff>257175</xdr:colOff>
      <xdr:row>45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7E9003-9C61-479E-94CB-3816BDF48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47</xdr:row>
      <xdr:rowOff>0</xdr:rowOff>
    </xdr:from>
    <xdr:to>
      <xdr:col>7</xdr:col>
      <xdr:colOff>476250</xdr:colOff>
      <xdr:row>59</xdr:row>
      <xdr:rowOff>142876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B0E7E8-A5F5-410C-8000-18A24A3B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371475</xdr:colOff>
      <xdr:row>63</xdr:row>
      <xdr:rowOff>161925</xdr:rowOff>
    </xdr:from>
    <xdr:to>
      <xdr:col>11</xdr:col>
      <xdr:colOff>371475</xdr:colOff>
      <xdr:row>78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BD4E792-274C-4D00-9D4B-666D31FF0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575" y="12163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742950</xdr:colOff>
      <xdr:row>15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5956C4-540A-4BF3-A069-F6118D46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15</xdr:row>
      <xdr:rowOff>76200</xdr:rowOff>
    </xdr:from>
    <xdr:to>
      <xdr:col>9</xdr:col>
      <xdr:colOff>733425</xdr:colOff>
      <xdr:row>25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6E7A6F-F0BC-4F83-8F15-C9972D0C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15</xdr:row>
      <xdr:rowOff>76201</xdr:rowOff>
    </xdr:from>
    <xdr:to>
      <xdr:col>4</xdr:col>
      <xdr:colOff>632460</xdr:colOff>
      <xdr:row>25</xdr:row>
      <xdr:rowOff>190498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2D37D3-4249-4422-ADE4-E48B6D13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66676</xdr:rowOff>
    </xdr:from>
    <xdr:to>
      <xdr:col>4</xdr:col>
      <xdr:colOff>552449</xdr:colOff>
      <xdr:row>38</xdr:row>
      <xdr:rowOff>161926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AF094B-A65A-4DFB-860C-BA5F4C45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660298</xdr:colOff>
      <xdr:row>26</xdr:row>
      <xdr:rowOff>158852</xdr:rowOff>
    </xdr:from>
    <xdr:to>
      <xdr:col>9</xdr:col>
      <xdr:colOff>660298</xdr:colOff>
      <xdr:row>41</xdr:row>
      <xdr:rowOff>50697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80751C-8AB0-4560-9ACC-FE1D0535E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6298" y="5111852"/>
              <a:ext cx="4572000" cy="274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737110</xdr:colOff>
      <xdr:row>0</xdr:row>
      <xdr:rowOff>15978</xdr:rowOff>
    </xdr:from>
    <xdr:to>
      <xdr:col>15</xdr:col>
      <xdr:colOff>752782</xdr:colOff>
      <xdr:row>7</xdr:row>
      <xdr:rowOff>97094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Fecha">
              <a:extLst>
                <a:ext uri="{FF2B5EF4-FFF2-40B4-BE49-F238E27FC236}">
                  <a16:creationId xmlns:a16="http://schemas.microsoft.com/office/drawing/2014/main" id="{CF4D34F7-A47C-4DF3-BE07-0D866167C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0903" y="15978"/>
              <a:ext cx="3847569" cy="13839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752167</xdr:colOff>
      <xdr:row>7</xdr:row>
      <xdr:rowOff>148939</xdr:rowOff>
    </xdr:from>
    <xdr:to>
      <xdr:col>13</xdr:col>
      <xdr:colOff>307257</xdr:colOff>
      <xdr:row>25</xdr:row>
      <xdr:rowOff>120432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Provincia">
              <a:extLst>
                <a:ext uri="{FF2B5EF4-FFF2-40B4-BE49-F238E27FC236}">
                  <a16:creationId xmlns:a16="http://schemas.microsoft.com/office/drawing/2014/main" id="{E43505ED-005A-4ED3-9646-8F57777A0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5960" y="1451784"/>
              <a:ext cx="1854228" cy="3321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733535</xdr:colOff>
      <xdr:row>25</xdr:row>
      <xdr:rowOff>175070</xdr:rowOff>
    </xdr:from>
    <xdr:to>
      <xdr:col>13</xdr:col>
      <xdr:colOff>298429</xdr:colOff>
      <xdr:row>39</xdr:row>
      <xdr:rowOff>98535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endedor">
              <a:extLst>
                <a:ext uri="{FF2B5EF4-FFF2-40B4-BE49-F238E27FC236}">
                  <a16:creationId xmlns:a16="http://schemas.microsoft.com/office/drawing/2014/main" id="{3182B9FA-CD55-4AC6-BB13-5C3147087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7328" y="4828087"/>
              <a:ext cx="1864032" cy="2529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353347</xdr:colOff>
      <xdr:row>7</xdr:row>
      <xdr:rowOff>148941</xdr:rowOff>
    </xdr:from>
    <xdr:to>
      <xdr:col>15</xdr:col>
      <xdr:colOff>752783</xdr:colOff>
      <xdr:row>25</xdr:row>
      <xdr:rowOff>120433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ía">
              <a:extLst>
                <a:ext uri="{FF2B5EF4-FFF2-40B4-BE49-F238E27FC236}">
                  <a16:creationId xmlns:a16="http://schemas.microsoft.com/office/drawing/2014/main" id="{312F73EE-734C-4ABB-B82E-54CAACE4F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6278" y="1451786"/>
              <a:ext cx="1932195" cy="3321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357351</xdr:colOff>
      <xdr:row>25</xdr:row>
      <xdr:rowOff>166305</xdr:rowOff>
    </xdr:from>
    <xdr:to>
      <xdr:col>15</xdr:col>
      <xdr:colOff>733533</xdr:colOff>
      <xdr:row>39</xdr:row>
      <xdr:rowOff>84740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Fecha 1">
              <a:extLst>
                <a:ext uri="{FF2B5EF4-FFF2-40B4-BE49-F238E27FC236}">
                  <a16:creationId xmlns:a16="http://schemas.microsoft.com/office/drawing/2014/main" id="{A19EDF23-34E4-408A-B1D0-C787CB514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0282" y="4819322"/>
              <a:ext cx="190894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Uñate" refreshedDate="44660.640415972222" createdVersion="6" refreshedVersion="6" minRefreshableVersion="3" recordCount="369" xr:uid="{CAA0E528-CB1F-49B0-A69E-FEFD7BAF3E93}">
  <cacheSource type="worksheet">
    <worksheetSource ref="B2:O371" sheet="BaseDeDatos"/>
  </cacheSource>
  <cacheFields count="15">
    <cacheField name="Documento" numFmtId="0">
      <sharedItems containsSemiMixedTypes="0" containsString="0" containsNumber="1" containsInteger="1" minValue="1" maxValue="369"/>
    </cacheField>
    <cacheField name="Fecha" numFmtId="165">
      <sharedItems containsSemiMixedTypes="0" containsNonDate="0" containsDate="1" containsString="0" minDate="2020-01-01T00:00:00" maxDate="2021-01-01T00:00:00" count="229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0-12-14T00:00:00"/>
        <d v="2020-06-05T00:00:00"/>
      </sharedItems>
      <fieldGroup par="14" base="1">
        <rangePr groupBy="days" startDate="2020-01-01T00:00:00" endDate="2021-01-01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1"/>
        </groupItems>
      </fieldGroup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/>
    </cacheField>
    <cacheField name="Forma de pago" numFmtId="0">
      <sharedItems containsBlank="1"/>
    </cacheField>
    <cacheField name="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" numFmtId="43">
      <sharedItems containsString="0" containsBlank="1" containsNumber="1" minValue="11" maxValue="1134"/>
    </cacheField>
    <cacheField name="Cantidad" numFmtId="43">
      <sharedItems containsString="0" containsBlank="1" containsNumber="1" containsInteger="1" minValue="1" maxValue="100"/>
    </cacheField>
    <cacheField name="Ventas" numFmtId="43">
      <sharedItems containsString="0" containsBlank="1" containsNumber="1" minValue="34" maxValue="111132" count="326">
        <n v="140"/>
        <n v="34"/>
        <n v="798"/>
        <n v="1152"/>
        <n v="816"/>
        <n v="638"/>
        <n v="1722"/>
        <n v="198"/>
        <n v="2117"/>
        <n v="948"/>
        <n v="1036"/>
        <n v="2112"/>
        <n v="2016"/>
        <n v="3956"/>
        <n v="3936"/>
        <n v="4365"/>
        <n v="1690"/>
        <n v="3520"/>
        <n v="720"/>
        <n v="3360"/>
        <n v="1000"/>
        <n v="3750"/>
        <n v="84"/>
        <n v="774"/>
        <n v="1274"/>
        <n v="819"/>
        <n v="264"/>
        <n v="3772"/>
        <n v="2400"/>
        <n v="102"/>
        <n v="792"/>
        <n v="1071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4894.3999999999996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5456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2051.14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584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539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8389.5"/>
        <n v="12969.599999999999"/>
        <n v="17920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3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Meses" numFmtId="0" databaseField="0">
      <fieldGroup base="1">
        <rangePr groupBy="months" startDate="2020-01-01T00:00:00" endDate="2021-01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 pivotCacheId="15393718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romero" refreshedDate="45393.875295717589" createdVersion="6" refreshedVersion="6" minRefreshableVersion="3" recordCount="370" xr:uid="{D38D74C3-3153-462E-821C-0D038A147F2F}">
  <cacheSource type="worksheet">
    <worksheetSource name="Tabla1"/>
  </cacheSource>
  <cacheFields count="16">
    <cacheField name="Documento" numFmtId="0">
      <sharedItems containsSemiMixedTypes="0" containsString="0" containsNumber="1" containsInteger="1" minValue="1" maxValue="370"/>
    </cacheField>
    <cacheField name="Fecha" numFmtId="165">
      <sharedItems containsSemiMixedTypes="0" containsNonDate="0" containsDate="1" containsString="0" minDate="2020-01-01T00:00:00" maxDate="2021-01-01T00:00:00" count="229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0-12-14T00:00:00"/>
        <d v="2020-06-05T00:00:00"/>
      </sharedItems>
      <fieldGroup par="15" base="1">
        <rangePr groupBy="days" startDate="2020-01-01T00:00:00" endDate="2021-01-01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1"/>
        </groupItems>
      </fieldGroup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/>
    </cacheField>
    <cacheField name="Vendedor" numFmtId="0">
      <sharedItems/>
    </cacheField>
    <cacheField name="Empresa" numFmtId="0">
      <sharedItems containsBlank="1" count="5">
        <s v="Empresa de embarque B"/>
        <s v="Empresa de embarque A"/>
        <s v="Empresa de embarque C"/>
        <s v="Empresa de embarque D"/>
        <m u="1"/>
      </sharedItems>
    </cacheField>
    <cacheField name="Forma de pago" numFmtId="0">
      <sharedItems/>
    </cacheField>
    <cacheField name="Producto" numFmtId="0">
      <sharedItems/>
    </cacheField>
    <cacheField name="Categoría" numFmtId="0">
      <sharedItems/>
    </cacheField>
    <cacheField name="Precio" numFmtId="43">
      <sharedItems containsMixedTypes="1" containsNumber="1" minValue="11" maxValue="1134"/>
    </cacheField>
    <cacheField name="Cantidad" numFmtId="43">
      <sharedItems containsMixedTypes="1" containsNumber="1" containsInteger="1" minValue="1" maxValue="100"/>
    </cacheField>
    <cacheField name="Ventas" numFmtId="43">
      <sharedItems containsMixedTypes="1" containsNumber="1" minValue="34" maxValue="111132"/>
    </cacheField>
    <cacheField name="Meses" numFmtId="0" databaseField="0">
      <fieldGroup base="1">
        <rangePr groupBy="months" startDate="2020-01-01T00:00:00" endDate="2021-01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1"/>
        </groupItems>
      </fieldGroup>
    </cacheField>
    <cacheField name="Trimestres" numFmtId="0" databaseField="0">
      <fieldGroup base="1">
        <rangePr groupBy="quarters" startDate="2020-01-01T00:00:00" endDate="2021-01-01T00:00:00"/>
        <groupItems count="6">
          <s v="&lt;1/1/2020"/>
          <s v="Trim.1"/>
          <s v="Trim.2"/>
          <s v="Trim.3"/>
          <s v="Trim.4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x v="0"/>
    <n v="9259377217"/>
    <s v="Empresa AA"/>
    <s v="Cuenca"/>
    <x v="0"/>
    <x v="0"/>
    <s v="Empresa de embarque B"/>
    <s v="Cheque"/>
    <s v="Cerveza"/>
    <x v="0"/>
    <n v="14"/>
    <n v="10"/>
    <x v="0"/>
  </r>
  <r>
    <n v="2"/>
    <x v="1"/>
    <n v="6185253419"/>
    <s v="Empresa AA"/>
    <s v="Cuenca"/>
    <x v="0"/>
    <x v="0"/>
    <s v="Empresa de embarque B"/>
    <s v="Cheque"/>
    <s v="Ciruelas secas"/>
    <x v="1"/>
    <n v="34"/>
    <n v="1"/>
    <x v="1"/>
  </r>
  <r>
    <n v="3"/>
    <x v="2"/>
    <n v="2308885942"/>
    <s v="Empresa D"/>
    <s v="Azogues"/>
    <x v="1"/>
    <x v="1"/>
    <s v="Empresa de embarque A"/>
    <s v="Tarjeta de crédito"/>
    <s v="Peras secas"/>
    <x v="1"/>
    <n v="14"/>
    <n v="57"/>
    <x v="2"/>
  </r>
  <r>
    <n v="4"/>
    <x v="3"/>
    <n v="6199717898"/>
    <s v="Empresa D"/>
    <s v="Azogues"/>
    <x v="1"/>
    <x v="1"/>
    <s v="Empresa de embarque A"/>
    <s v="Tarjeta de crédito"/>
    <s v="Manzanas secas"/>
    <x v="1"/>
    <n v="16"/>
    <n v="72"/>
    <x v="3"/>
  </r>
  <r>
    <n v="5"/>
    <x v="4"/>
    <n v="5540683029"/>
    <s v="Empresa D"/>
    <s v="Azogues"/>
    <x v="1"/>
    <x v="1"/>
    <s v="Empresa de embarque A"/>
    <s v="Tarjeta de crédito"/>
    <s v="Ciruelas secas"/>
    <x v="1"/>
    <n v="12"/>
    <n v="68"/>
    <x v="4"/>
  </r>
  <r>
    <n v="6"/>
    <x v="5"/>
    <n v="6343955045"/>
    <s v="Empresa L"/>
    <s v="Cuenca"/>
    <x v="0"/>
    <x v="0"/>
    <s v="Empresa de embarque B"/>
    <s v="Tarjeta de crédito"/>
    <s v="Té chai"/>
    <x v="0"/>
    <n v="22"/>
    <n v="29"/>
    <x v="5"/>
  </r>
  <r>
    <n v="7"/>
    <x v="6"/>
    <n v="1572125717"/>
    <s v="Empresa L"/>
    <s v="Cuenca"/>
    <x v="0"/>
    <x v="0"/>
    <s v="Empresa de embarque B"/>
    <s v="Tarjeta de crédito"/>
    <s v="Café"/>
    <x v="0"/>
    <n v="42"/>
    <n v="41"/>
    <x v="6"/>
  </r>
  <r>
    <n v="8"/>
    <x v="7"/>
    <n v="3776895536"/>
    <s v="Empresa H"/>
    <s v="Riobamba"/>
    <x v="2"/>
    <x v="2"/>
    <s v="Empresa de embarque C"/>
    <s v="Tarjeta de crédito"/>
    <s v="Galletas de chocolate"/>
    <x v="2"/>
    <n v="11"/>
    <n v="18"/>
    <x v="7"/>
  </r>
  <r>
    <n v="9"/>
    <x v="8"/>
    <n v="390733860"/>
    <s v="Empresa D"/>
    <s v="Azogues"/>
    <x v="1"/>
    <x v="1"/>
    <s v="Empresa de embarque C"/>
    <s v="Cheque"/>
    <s v="Galletas de chocolate"/>
    <x v="2"/>
    <n v="29"/>
    <n v="73"/>
    <x v="8"/>
  </r>
  <r>
    <n v="10"/>
    <x v="7"/>
    <n v="2456709195"/>
    <s v="Empresa CC"/>
    <s v="Guayaquil"/>
    <x v="3"/>
    <x v="3"/>
    <s v="Empresa de embarque B"/>
    <s v="Cheque"/>
    <s v="Chocolate"/>
    <x v="3"/>
    <n v="12"/>
    <n v="79"/>
    <x v="9"/>
  </r>
  <r>
    <n v="11"/>
    <x v="9"/>
    <n v="5766090086"/>
    <s v="Empresa C"/>
    <s v="Machala"/>
    <x v="4"/>
    <x v="0"/>
    <s v="Empresa de embarque B"/>
    <s v="Efectivo"/>
    <s v="Almejas"/>
    <x v="4"/>
    <n v="28"/>
    <n v="37"/>
    <x v="10"/>
  </r>
  <r>
    <n v="12"/>
    <x v="10"/>
    <n v="4872781256"/>
    <s v="Empresa F"/>
    <s v="Ibarra"/>
    <x v="5"/>
    <x v="4"/>
    <s v="Empresa de embarque B"/>
    <s v="Tarjeta de crédito"/>
    <s v="Salsa curry"/>
    <x v="5"/>
    <n v="33"/>
    <n v="64"/>
    <x v="11"/>
  </r>
  <r>
    <n v="13"/>
    <x v="11"/>
    <n v="4213140599"/>
    <s v="Empresa BB"/>
    <s v="Manta"/>
    <x v="6"/>
    <x v="5"/>
    <s v="Empresa de embarque C"/>
    <s v="Cheque"/>
    <s v="Café"/>
    <x v="0"/>
    <n v="21"/>
    <n v="96"/>
    <x v="12"/>
  </r>
  <r>
    <n v="14"/>
    <x v="12"/>
    <n v="9433063552"/>
    <s v="Empresa H"/>
    <s v="Riobamba"/>
    <x v="2"/>
    <x v="2"/>
    <s v="Empresa de embarque C"/>
    <s v="Cheque"/>
    <s v="Chocolate"/>
    <x v="3"/>
    <n v="46"/>
    <n v="86"/>
    <x v="13"/>
  </r>
  <r>
    <n v="15"/>
    <x v="13"/>
    <n v="8539365209"/>
    <s v="Empresa J"/>
    <s v="Esmeraldas"/>
    <x v="7"/>
    <x v="6"/>
    <s v="Empresa de embarque B"/>
    <s v="Tarjeta de crédito"/>
    <s v="Té verde"/>
    <x v="0"/>
    <n v="41"/>
    <n v="96"/>
    <x v="14"/>
  </r>
  <r>
    <n v="16"/>
    <x v="14"/>
    <n v="6983099686"/>
    <s v="Empresa G"/>
    <s v="Guaranda"/>
    <x v="8"/>
    <x v="2"/>
    <m/>
    <m/>
    <s v="Café"/>
    <x v="0"/>
    <n v="45"/>
    <n v="97"/>
    <x v="15"/>
  </r>
  <r>
    <n v="17"/>
    <x v="15"/>
    <n v="3008945605"/>
    <s v="Empresa J"/>
    <s v="Esmeraldas"/>
    <x v="7"/>
    <x v="6"/>
    <s v="Empresa de embarque A"/>
    <m/>
    <s v="Jalea de fresa"/>
    <x v="6"/>
    <n v="26"/>
    <n v="65"/>
    <x v="16"/>
  </r>
  <r>
    <n v="18"/>
    <x v="16"/>
    <n v="5388305959"/>
    <s v="Empresa J"/>
    <s v="Esmeraldas"/>
    <x v="7"/>
    <x v="6"/>
    <s v="Empresa de embarque A"/>
    <m/>
    <s v="Condimento cajún"/>
    <x v="7"/>
    <n v="40"/>
    <n v="88"/>
    <x v="17"/>
  </r>
  <r>
    <n v="19"/>
    <x v="17"/>
    <n v="438272084"/>
    <s v="Empresa J"/>
    <s v="Esmeraldas"/>
    <x v="7"/>
    <x v="6"/>
    <s v="Empresa de embarque A"/>
    <m/>
    <s v="Galletas de chocolate"/>
    <x v="2"/>
    <n v="12"/>
    <n v="60"/>
    <x v="18"/>
  </r>
  <r>
    <n v="20"/>
    <x v="18"/>
    <n v="2536792311"/>
    <s v="Empresa K"/>
    <s v="Quito"/>
    <x v="9"/>
    <x v="5"/>
    <s v="Empresa de embarque C"/>
    <m/>
    <s v="Ciruelas secas"/>
    <x v="1"/>
    <n v="35"/>
    <n v="96"/>
    <x v="19"/>
  </r>
  <r>
    <n v="21"/>
    <x v="19"/>
    <n v="7813757711"/>
    <s v="Empresa K"/>
    <s v="Quito"/>
    <x v="9"/>
    <x v="5"/>
    <s v="Empresa de embarque C"/>
    <m/>
    <s v="Té verde"/>
    <x v="0"/>
    <n v="20"/>
    <n v="50"/>
    <x v="20"/>
  </r>
  <r>
    <n v="22"/>
    <x v="20"/>
    <n v="4786931679"/>
    <s v="Empresa A"/>
    <s v="Ambato"/>
    <x v="10"/>
    <x v="2"/>
    <m/>
    <m/>
    <s v="Té chai"/>
    <x v="0"/>
    <n v="50"/>
    <n v="75"/>
    <x v="21"/>
  </r>
  <r>
    <n v="23"/>
    <x v="21"/>
    <n v="3021659728"/>
    <s v="Empresa A"/>
    <s v="Ambato"/>
    <x v="10"/>
    <x v="2"/>
    <m/>
    <m/>
    <s v="Café"/>
    <x v="0"/>
    <n v="21"/>
    <n v="4"/>
    <x v="22"/>
  </r>
  <r>
    <n v="24"/>
    <x v="22"/>
    <n v="2591950684"/>
    <s v="Empresa A"/>
    <s v="Ambato"/>
    <x v="10"/>
    <x v="2"/>
    <m/>
    <m/>
    <s v="Té verde"/>
    <x v="0"/>
    <n v="43"/>
    <n v="18"/>
    <x v="23"/>
  </r>
  <r>
    <n v="25"/>
    <x v="23"/>
    <n v="9326361454"/>
    <s v="Empresa BB"/>
    <s v="Manta"/>
    <x v="6"/>
    <x v="5"/>
    <s v="Empresa de embarque C"/>
    <s v="Tarjeta de crédito"/>
    <s v="Almejas"/>
    <x v="4"/>
    <n v="26"/>
    <n v="49"/>
    <x v="24"/>
  </r>
  <r>
    <n v="26"/>
    <x v="24"/>
    <n v="3769138349"/>
    <s v="Empresa BB"/>
    <s v="Manta"/>
    <x v="6"/>
    <x v="5"/>
    <s v="Empresa de embarque C"/>
    <s v="Tarjeta de crédito"/>
    <s v="Carne de cangrejo"/>
    <x v="8"/>
    <n v="39"/>
    <n v="21"/>
    <x v="25"/>
  </r>
  <r>
    <n v="27"/>
    <x v="2"/>
    <n v="5871657714"/>
    <s v="Empresa I"/>
    <s v="Guayaquil"/>
    <x v="3"/>
    <x v="7"/>
    <s v="Empresa de embarque A"/>
    <s v="Cheque"/>
    <s v="Ravioli"/>
    <x v="9"/>
    <n v="33"/>
    <n v="8"/>
    <x v="26"/>
  </r>
  <r>
    <n v="28"/>
    <x v="25"/>
    <n v="1534553307"/>
    <s v="Empresa I"/>
    <s v="Guayaquil"/>
    <x v="3"/>
    <x v="7"/>
    <s v="Empresa de embarque A"/>
    <s v="Cheque"/>
    <s v="Mozzarella"/>
    <x v="10"/>
    <n v="46"/>
    <n v="82"/>
    <x v="27"/>
  </r>
  <r>
    <n v="29"/>
    <x v="26"/>
    <n v="8474620707"/>
    <s v="Empresa F"/>
    <s v="Ibarra"/>
    <x v="5"/>
    <x v="4"/>
    <s v="Empresa de embarque B"/>
    <s v="Tarjeta de crédito"/>
    <s v="Cerveza"/>
    <x v="0"/>
    <n v="32"/>
    <n v="75"/>
    <x v="28"/>
  </r>
  <r>
    <n v="30"/>
    <x v="27"/>
    <n v="3530767380"/>
    <s v="Empresa H"/>
    <s v="Riobamba"/>
    <x v="2"/>
    <x v="2"/>
    <s v="Empresa de embarque B"/>
    <s v="Cheque"/>
    <s v="Salsa curry"/>
    <x v="5"/>
    <n v="34"/>
    <n v="3"/>
    <x v="29"/>
  </r>
  <r>
    <n v="31"/>
    <x v="28"/>
    <n v="6673950624"/>
    <s v="Empresa C"/>
    <s v="Machala"/>
    <x v="4"/>
    <x v="0"/>
    <s v="Empresa de embarque B"/>
    <s v="Efectivo"/>
    <s v="Jarabe"/>
    <x v="7"/>
    <n v="24"/>
    <n v="33"/>
    <x v="30"/>
  </r>
  <r>
    <n v="32"/>
    <x v="29"/>
    <n v="7137547321"/>
    <s v="Empresa C"/>
    <s v="Machala"/>
    <x v="4"/>
    <x v="0"/>
    <s v="Empresa de embarque B"/>
    <s v="Efectivo"/>
    <s v="Salsa curry"/>
    <x v="5"/>
    <n v="21"/>
    <n v="51"/>
    <x v="31"/>
  </r>
  <r>
    <n v="33"/>
    <x v="30"/>
    <n v="9655985375"/>
    <s v="Empresa F"/>
    <s v="Ibarra"/>
    <x v="5"/>
    <x v="4"/>
    <s v="Empresa de embarque B"/>
    <s v="Tarjeta de crédito"/>
    <m/>
    <x v="11"/>
    <m/>
    <m/>
    <x v="32"/>
  </r>
  <r>
    <n v="34"/>
    <x v="31"/>
    <n v="299812367"/>
    <s v="Empresa BB"/>
    <s v="Manta"/>
    <x v="6"/>
    <x v="5"/>
    <s v="Empresa de embarque C"/>
    <s v="Cheque"/>
    <m/>
    <x v="11"/>
    <m/>
    <m/>
    <x v="32"/>
  </r>
  <r>
    <n v="35"/>
    <x v="32"/>
    <n v="7779151222"/>
    <s v="Empresa H"/>
    <s v="Riobamba"/>
    <x v="2"/>
    <x v="2"/>
    <s v="Empresa de embarque C"/>
    <s v="Cheque"/>
    <m/>
    <x v="11"/>
    <m/>
    <m/>
    <x v="32"/>
  </r>
  <r>
    <n v="36"/>
    <x v="33"/>
    <n v="9282360094"/>
    <s v="Empresa J"/>
    <s v="Esmeraldas"/>
    <x v="7"/>
    <x v="6"/>
    <s v="Empresa de embarque B"/>
    <s v="Tarjeta de crédito"/>
    <s v="Almendras"/>
    <x v="1"/>
    <n v="140"/>
    <n v="47"/>
    <x v="33"/>
  </r>
  <r>
    <n v="37"/>
    <x v="34"/>
    <n v="6935804403"/>
    <s v="Empresa J"/>
    <s v="Esmeraldas"/>
    <x v="7"/>
    <x v="6"/>
    <s v="Empresa de embarque A"/>
    <m/>
    <s v="Ciruelas secas"/>
    <x v="1"/>
    <n v="49"/>
    <n v="49"/>
    <x v="34"/>
  </r>
  <r>
    <n v="38"/>
    <x v="35"/>
    <n v="3650322132"/>
    <s v="Empresa K"/>
    <s v="Quito"/>
    <x v="9"/>
    <x v="5"/>
    <s v="Empresa de embarque C"/>
    <m/>
    <s v="Salsa curry"/>
    <x v="5"/>
    <n v="560"/>
    <n v="72"/>
    <x v="35"/>
  </r>
  <r>
    <n v="39"/>
    <x v="25"/>
    <n v="1985754250"/>
    <s v="Empresa A"/>
    <s v="Ambato"/>
    <x v="10"/>
    <x v="2"/>
    <s v="Empresa de embarque C"/>
    <m/>
    <s v="Carne de cangrejo"/>
    <x v="8"/>
    <n v="257.59999999999997"/>
    <n v="13"/>
    <x v="36"/>
  </r>
  <r>
    <n v="40"/>
    <x v="36"/>
    <n v="7293507918"/>
    <s v="Empresa BB"/>
    <s v="Manta"/>
    <x v="6"/>
    <x v="5"/>
    <s v="Empresa de embarque C"/>
    <s v="Tarjeta de crédito"/>
    <s v="Café"/>
    <x v="0"/>
    <n v="644"/>
    <n v="32"/>
    <x v="37"/>
  </r>
  <r>
    <n v="41"/>
    <x v="37"/>
    <n v="3459323228"/>
    <s v="Empresa I"/>
    <s v="Guayaquil"/>
    <x v="3"/>
    <x v="7"/>
    <s v="Empresa de embarque A"/>
    <s v="Cheque"/>
    <s v="Almejas"/>
    <x v="4"/>
    <n v="135.1"/>
    <n v="27"/>
    <x v="38"/>
  </r>
  <r>
    <n v="42"/>
    <x v="9"/>
    <n v="1144627655"/>
    <s v="Empresa F"/>
    <s v="Ibarra"/>
    <x v="5"/>
    <x v="4"/>
    <s v="Empresa de embarque B"/>
    <s v="Tarjeta de crédito"/>
    <s v="Chocolate"/>
    <x v="3"/>
    <n v="178.5"/>
    <n v="71"/>
    <x v="39"/>
  </r>
  <r>
    <n v="43"/>
    <x v="38"/>
    <n v="3986713828"/>
    <s v="Empresa H"/>
    <s v="Riobamba"/>
    <x v="2"/>
    <x v="2"/>
    <s v="Empresa de embarque B"/>
    <s v="Cheque"/>
    <s v="Chocolate"/>
    <x v="3"/>
    <n v="178.5"/>
    <n v="13"/>
    <x v="40"/>
  </r>
  <r>
    <n v="44"/>
    <x v="39"/>
    <n v="9350633665"/>
    <s v="Empresa Y"/>
    <s v="Esmeraldas"/>
    <x v="7"/>
    <x v="6"/>
    <s v="Empresa de embarque A"/>
    <s v="Efectivo"/>
    <s v="Condimento cajún"/>
    <x v="7"/>
    <n v="308"/>
    <n v="98"/>
    <x v="41"/>
  </r>
  <r>
    <n v="45"/>
    <x v="40"/>
    <n v="4918639925"/>
    <s v="Empresa Z"/>
    <s v="Quito"/>
    <x v="9"/>
    <x v="5"/>
    <s v="Empresa de embarque C"/>
    <s v="Tarjeta de crédito"/>
    <s v="Jalea de fresa"/>
    <x v="6"/>
    <n v="350"/>
    <n v="21"/>
    <x v="42"/>
  </r>
  <r>
    <n v="46"/>
    <x v="41"/>
    <n v="9630006862"/>
    <s v="Empresa CC"/>
    <s v="Guayaquil"/>
    <x v="3"/>
    <x v="3"/>
    <s v="Empresa de embarque B"/>
    <s v="Cheque"/>
    <s v="Cóctel de frutas"/>
    <x v="12"/>
    <n v="546"/>
    <n v="26"/>
    <x v="43"/>
  </r>
  <r>
    <n v="47"/>
    <x v="42"/>
    <n v="9029002933"/>
    <s v="Empresa F"/>
    <s v="Ibarra"/>
    <x v="5"/>
    <x v="4"/>
    <s v="Empresa de embarque C"/>
    <s v="Cheque"/>
    <s v="Peras secas"/>
    <x v="1"/>
    <n v="420"/>
    <n v="96"/>
    <x v="35"/>
  </r>
  <r>
    <n v="48"/>
    <x v="43"/>
    <n v="5702300844"/>
    <s v="Empresa F"/>
    <s v="Ibarra"/>
    <x v="5"/>
    <x v="4"/>
    <s v="Empresa de embarque C"/>
    <s v="Cheque"/>
    <s v="Manzanas secas"/>
    <x v="1"/>
    <n v="742"/>
    <n v="16"/>
    <x v="44"/>
  </r>
  <r>
    <n v="49"/>
    <x v="44"/>
    <n v="6885713027"/>
    <s v="Empresa D"/>
    <s v="Azogues"/>
    <x v="1"/>
    <x v="1"/>
    <m/>
    <m/>
    <s v="Pasta penne"/>
    <x v="9"/>
    <n v="532"/>
    <n v="96"/>
    <x v="45"/>
  </r>
  <r>
    <n v="50"/>
    <x v="12"/>
    <n v="5156178317"/>
    <s v="Empresa C"/>
    <s v="Machala"/>
    <x v="4"/>
    <x v="0"/>
    <m/>
    <m/>
    <s v="Té verde"/>
    <x v="0"/>
    <n v="41.86"/>
    <n v="75"/>
    <x v="46"/>
  </r>
  <r>
    <n v="51"/>
    <x v="45"/>
    <n v="9993785470"/>
    <s v="Empresa I"/>
    <s v="Guayaquil"/>
    <x v="3"/>
    <x v="7"/>
    <s v="Empresa de embarque A"/>
    <s v="Cheque"/>
    <s v="Ravioli"/>
    <x v="9"/>
    <n v="273"/>
    <n v="55"/>
    <x v="47"/>
  </r>
  <r>
    <n v="52"/>
    <x v="46"/>
    <n v="2344903076"/>
    <s v="Empresa I"/>
    <s v="Guayaquil"/>
    <x v="3"/>
    <x v="7"/>
    <s v="Empresa de embarque A"/>
    <s v="Cheque"/>
    <s v="Mozzarella"/>
    <x v="10"/>
    <n v="487.19999999999993"/>
    <n v="11"/>
    <x v="48"/>
  </r>
  <r>
    <n v="53"/>
    <x v="47"/>
    <n v="5773601950"/>
    <s v="Empresa F"/>
    <s v="Ibarra"/>
    <x v="5"/>
    <x v="4"/>
    <s v="Empresa de embarque B"/>
    <s v="Tarjeta de crédito"/>
    <s v="Cerveza"/>
    <x v="0"/>
    <n v="196"/>
    <n v="53"/>
    <x v="49"/>
  </r>
  <r>
    <n v="54"/>
    <x v="48"/>
    <n v="4818078168"/>
    <s v="Empresa H"/>
    <s v="Riobamba"/>
    <x v="2"/>
    <x v="2"/>
    <s v="Empresa de embarque B"/>
    <s v="Cheque"/>
    <s v="Salsa curry"/>
    <x v="5"/>
    <n v="560"/>
    <n v="85"/>
    <x v="50"/>
  </r>
  <r>
    <n v="55"/>
    <x v="49"/>
    <n v="9107195581"/>
    <s v="Empresa H"/>
    <s v="Riobamba"/>
    <x v="2"/>
    <x v="2"/>
    <s v="Empresa de embarque B"/>
    <s v="Cheque"/>
    <s v="Galletas de chocolate"/>
    <x v="2"/>
    <n v="128.79999999999998"/>
    <n v="97"/>
    <x v="51"/>
  </r>
  <r>
    <n v="56"/>
    <x v="50"/>
    <n v="5806733138"/>
    <s v="Empresa Y"/>
    <s v="Esmeraldas"/>
    <x v="7"/>
    <x v="6"/>
    <s v="Empresa de embarque A"/>
    <s v="Efectivo"/>
    <s v="Bolillos"/>
    <x v="2"/>
    <n v="140"/>
    <n v="46"/>
    <x v="52"/>
  </r>
  <r>
    <n v="57"/>
    <x v="51"/>
    <n v="3059258597"/>
    <s v="Empresa Z"/>
    <s v="Quito"/>
    <x v="9"/>
    <x v="5"/>
    <s v="Empresa de embarque C"/>
    <s v="Tarjeta de crédito"/>
    <s v="Aceite de oliva"/>
    <x v="13"/>
    <n v="298.90000000000003"/>
    <n v="97"/>
    <x v="53"/>
  </r>
  <r>
    <n v="58"/>
    <x v="52"/>
    <n v="586395005"/>
    <s v="Empresa Z"/>
    <s v="Quito"/>
    <x v="9"/>
    <x v="5"/>
    <s v="Empresa de embarque C"/>
    <s v="Tarjeta de crédito"/>
    <s v="Almejas"/>
    <x v="4"/>
    <n v="135.1"/>
    <n v="97"/>
    <x v="54"/>
  </r>
  <r>
    <n v="59"/>
    <x v="53"/>
    <n v="9281389647"/>
    <s v="Empresa Z"/>
    <s v="Quito"/>
    <x v="9"/>
    <x v="5"/>
    <s v="Empresa de embarque C"/>
    <s v="Tarjeta de crédito"/>
    <s v="Carne de cangrejo"/>
    <x v="8"/>
    <n v="257.59999999999997"/>
    <n v="65"/>
    <x v="55"/>
  </r>
  <r>
    <n v="60"/>
    <x v="54"/>
    <n v="2230409971"/>
    <s v="Empresa CC"/>
    <s v="Guayaquil"/>
    <x v="3"/>
    <x v="3"/>
    <s v="Empresa de embarque B"/>
    <s v="Cheque"/>
    <s v="Cerveza"/>
    <x v="0"/>
    <n v="196"/>
    <n v="72"/>
    <x v="56"/>
  </r>
  <r>
    <n v="61"/>
    <x v="34"/>
    <n v="498762200"/>
    <s v="Empresa F"/>
    <s v="Ibarra"/>
    <x v="5"/>
    <x v="4"/>
    <s v="Empresa de embarque C"/>
    <s v="Cheque"/>
    <s v="Chocolate"/>
    <x v="3"/>
    <n v="178.5"/>
    <n v="16"/>
    <x v="57"/>
  </r>
  <r>
    <n v="62"/>
    <x v="55"/>
    <n v="5059332572"/>
    <s v="Empresa D"/>
    <s v="Azogues"/>
    <x v="1"/>
    <x v="1"/>
    <s v="Empresa de embarque A"/>
    <s v="Tarjeta de crédito"/>
    <s v="Mermelada de zarzamora"/>
    <x v="6"/>
    <n v="1134"/>
    <n v="77"/>
    <x v="58"/>
  </r>
  <r>
    <n v="63"/>
    <x v="56"/>
    <n v="807667000"/>
    <s v="Empresa D"/>
    <s v="Azogues"/>
    <x v="1"/>
    <x v="1"/>
    <s v="Empresa de embarque A"/>
    <s v="Tarjeta de crédito"/>
    <s v="Arroz de grano largo"/>
    <x v="14"/>
    <n v="98"/>
    <n v="37"/>
    <x v="59"/>
  </r>
  <r>
    <n v="64"/>
    <x v="57"/>
    <n v="4320869422"/>
    <s v="Empresa H"/>
    <s v="Riobamba"/>
    <x v="2"/>
    <x v="2"/>
    <s v="Empresa de embarque C"/>
    <s v="Tarjeta de crédito"/>
    <s v="Mozzarella"/>
    <x v="10"/>
    <n v="487.19999999999993"/>
    <n v="63"/>
    <x v="60"/>
  </r>
  <r>
    <n v="65"/>
    <x v="58"/>
    <n v="7227542762"/>
    <s v="Empresa C"/>
    <s v="Machala"/>
    <x v="4"/>
    <x v="0"/>
    <s v="Empresa de embarque B"/>
    <s v="Efectivo"/>
    <s v="Jarabe"/>
    <x v="7"/>
    <n v="140"/>
    <n v="48"/>
    <x v="61"/>
  </r>
  <r>
    <n v="66"/>
    <x v="59"/>
    <n v="4844854212"/>
    <s v="Empresa C"/>
    <s v="Machala"/>
    <x v="4"/>
    <x v="0"/>
    <s v="Empresa de embarque B"/>
    <s v="Efectivo"/>
    <s v="Salsa curry"/>
    <x v="5"/>
    <n v="560"/>
    <n v="71"/>
    <x v="62"/>
  </r>
  <r>
    <n v="67"/>
    <x v="60"/>
    <n v="6476704094"/>
    <s v="Empresa J"/>
    <s v="Esmeraldas"/>
    <x v="7"/>
    <x v="6"/>
    <s v="Empresa de embarque B"/>
    <s v="Tarjeta de crédito"/>
    <s v="Almendras"/>
    <x v="1"/>
    <n v="140"/>
    <n v="55"/>
    <x v="63"/>
  </r>
  <r>
    <n v="68"/>
    <x v="61"/>
    <n v="289513623"/>
    <s v="Empresa J"/>
    <s v="Esmeraldas"/>
    <x v="7"/>
    <x v="6"/>
    <s v="Empresa de embarque A"/>
    <m/>
    <s v="Ciruelas secas"/>
    <x v="1"/>
    <n v="49"/>
    <n v="21"/>
    <x v="64"/>
  </r>
  <r>
    <n v="69"/>
    <x v="62"/>
    <n v="4360909288"/>
    <s v="Empresa K"/>
    <s v="Quito"/>
    <x v="9"/>
    <x v="5"/>
    <s v="Empresa de embarque C"/>
    <m/>
    <s v="Salsa curry"/>
    <x v="5"/>
    <n v="560"/>
    <n v="67"/>
    <x v="65"/>
  </r>
  <r>
    <n v="70"/>
    <x v="63"/>
    <n v="1569352924"/>
    <s v="Empresa A"/>
    <s v="Ambato"/>
    <x v="10"/>
    <x v="2"/>
    <s v="Empresa de embarque C"/>
    <m/>
    <s v="Carne de cangrejo"/>
    <x v="8"/>
    <n v="257.59999999999997"/>
    <n v="75"/>
    <x v="66"/>
  </r>
  <r>
    <n v="71"/>
    <x v="64"/>
    <n v="4417023777"/>
    <s v="Empresa BB"/>
    <s v="Manta"/>
    <x v="6"/>
    <x v="5"/>
    <s v="Empresa de embarque C"/>
    <s v="Tarjeta de crédito"/>
    <s v="Café"/>
    <x v="0"/>
    <n v="644"/>
    <n v="17"/>
    <x v="67"/>
  </r>
  <r>
    <n v="72"/>
    <x v="28"/>
    <n v="5213348963"/>
    <s v="Empresa D"/>
    <s v="Azogues"/>
    <x v="1"/>
    <x v="1"/>
    <s v="Empresa de embarque A"/>
    <s v="Tarjeta de crédito"/>
    <s v="Ciruelas secas"/>
    <x v="1"/>
    <n v="49"/>
    <n v="48"/>
    <x v="68"/>
  </r>
  <r>
    <n v="73"/>
    <x v="65"/>
    <n v="6039525395"/>
    <s v="Empresa L"/>
    <s v="Cuenca"/>
    <x v="0"/>
    <x v="0"/>
    <s v="Empresa de embarque B"/>
    <s v="Tarjeta de crédito"/>
    <s v="Té chai"/>
    <x v="0"/>
    <n v="252"/>
    <n v="74"/>
    <x v="69"/>
  </r>
  <r>
    <n v="74"/>
    <x v="47"/>
    <n v="7564866770"/>
    <s v="Empresa L"/>
    <s v="Cuenca"/>
    <x v="0"/>
    <x v="0"/>
    <s v="Empresa de embarque B"/>
    <s v="Tarjeta de crédito"/>
    <s v="Café"/>
    <x v="0"/>
    <n v="644"/>
    <n v="96"/>
    <x v="70"/>
  </r>
  <r>
    <n v="75"/>
    <x v="66"/>
    <n v="9161740728"/>
    <s v="Empresa H"/>
    <s v="Riobamba"/>
    <x v="2"/>
    <x v="2"/>
    <s v="Empresa de embarque C"/>
    <s v="Tarjeta de crédito"/>
    <s v="Galletas de chocolate"/>
    <x v="2"/>
    <n v="128.79999999999998"/>
    <n v="12"/>
    <x v="71"/>
  </r>
  <r>
    <n v="76"/>
    <x v="67"/>
    <n v="5854661633"/>
    <s v="Empresa D"/>
    <s v="Azogues"/>
    <x v="1"/>
    <x v="1"/>
    <s v="Empresa de embarque C"/>
    <s v="Cheque"/>
    <s v="Galletas de chocolate"/>
    <x v="2"/>
    <n v="128.79999999999998"/>
    <n v="62"/>
    <x v="72"/>
  </r>
  <r>
    <n v="77"/>
    <x v="68"/>
    <n v="9782824487"/>
    <s v="Empresa CC"/>
    <s v="Guayaquil"/>
    <x v="3"/>
    <x v="3"/>
    <s v="Empresa de embarque B"/>
    <s v="Cheque"/>
    <s v="Chocolate"/>
    <x v="3"/>
    <n v="178.5"/>
    <n v="35"/>
    <x v="73"/>
  </r>
  <r>
    <n v="78"/>
    <x v="69"/>
    <n v="5368581132"/>
    <s v="Empresa C"/>
    <s v="Machala"/>
    <x v="4"/>
    <x v="0"/>
    <s v="Empresa de embarque B"/>
    <s v="Efectivo"/>
    <s v="Almejas"/>
    <x v="4"/>
    <n v="135.1"/>
    <n v="95"/>
    <x v="74"/>
  </r>
  <r>
    <n v="79"/>
    <x v="70"/>
    <n v="1972466220"/>
    <s v="Empresa F"/>
    <s v="Ibarra"/>
    <x v="5"/>
    <x v="4"/>
    <s v="Empresa de embarque B"/>
    <s v="Tarjeta de crédito"/>
    <s v="Salsa curry"/>
    <x v="5"/>
    <n v="560"/>
    <n v="17"/>
    <x v="75"/>
  </r>
  <r>
    <n v="80"/>
    <x v="71"/>
    <n v="6835780904"/>
    <s v="Empresa BB"/>
    <s v="Manta"/>
    <x v="6"/>
    <x v="5"/>
    <s v="Empresa de embarque C"/>
    <s v="Cheque"/>
    <s v="Café"/>
    <x v="0"/>
    <n v="644"/>
    <n v="96"/>
    <x v="70"/>
  </r>
  <r>
    <n v="81"/>
    <x v="72"/>
    <n v="9361876990"/>
    <s v="Empresa H"/>
    <s v="Riobamba"/>
    <x v="2"/>
    <x v="2"/>
    <s v="Empresa de embarque C"/>
    <s v="Cheque"/>
    <s v="Chocolate"/>
    <x v="3"/>
    <n v="178.5"/>
    <n v="83"/>
    <x v="76"/>
  </r>
  <r>
    <n v="82"/>
    <x v="73"/>
    <n v="7655628230"/>
    <s v="Empresa J"/>
    <s v="Esmeraldas"/>
    <x v="7"/>
    <x v="6"/>
    <s v="Empresa de embarque B"/>
    <s v="Tarjeta de crédito"/>
    <s v="Té verde"/>
    <x v="0"/>
    <n v="41.86"/>
    <n v="88"/>
    <x v="77"/>
  </r>
  <r>
    <n v="83"/>
    <x v="35"/>
    <n v="6770397729"/>
    <s v="Empresa G"/>
    <s v="Guaranda"/>
    <x v="8"/>
    <x v="2"/>
    <m/>
    <m/>
    <s v="Café"/>
    <x v="0"/>
    <n v="644"/>
    <n v="59"/>
    <x v="78"/>
  </r>
  <r>
    <n v="84"/>
    <x v="74"/>
    <n v="6622149015"/>
    <s v="Empresa J"/>
    <s v="Esmeraldas"/>
    <x v="7"/>
    <x v="6"/>
    <s v="Empresa de embarque A"/>
    <m/>
    <s v="Jalea de fresa"/>
    <x v="6"/>
    <n v="350"/>
    <n v="27"/>
    <x v="79"/>
  </r>
  <r>
    <n v="85"/>
    <x v="75"/>
    <n v="8859429908"/>
    <s v="Empresa J"/>
    <s v="Esmeraldas"/>
    <x v="7"/>
    <x v="6"/>
    <s v="Empresa de embarque A"/>
    <m/>
    <s v="Condimento cajún"/>
    <x v="7"/>
    <n v="308"/>
    <n v="37"/>
    <x v="80"/>
  </r>
  <r>
    <n v="86"/>
    <x v="76"/>
    <n v="146252536"/>
    <s v="Empresa J"/>
    <s v="Esmeraldas"/>
    <x v="7"/>
    <x v="6"/>
    <s v="Empresa de embarque A"/>
    <m/>
    <s v="Galletas de chocolate"/>
    <x v="2"/>
    <n v="128.79999999999998"/>
    <n v="75"/>
    <x v="81"/>
  </r>
  <r>
    <n v="87"/>
    <x v="77"/>
    <n v="9010865731"/>
    <s v="Empresa K"/>
    <s v="Quito"/>
    <x v="9"/>
    <x v="5"/>
    <s v="Empresa de embarque C"/>
    <m/>
    <s v="Ciruelas secas"/>
    <x v="1"/>
    <n v="49"/>
    <n v="71"/>
    <x v="82"/>
  </r>
  <r>
    <n v="88"/>
    <x v="78"/>
    <n v="9076170123"/>
    <s v="Empresa K"/>
    <s v="Quito"/>
    <x v="9"/>
    <x v="5"/>
    <s v="Empresa de embarque C"/>
    <m/>
    <s v="Té verde"/>
    <x v="0"/>
    <n v="41.86"/>
    <n v="88"/>
    <x v="77"/>
  </r>
  <r>
    <n v="89"/>
    <x v="79"/>
    <n v="4412491838"/>
    <s v="Empresa A"/>
    <s v="Ambato"/>
    <x v="10"/>
    <x v="2"/>
    <m/>
    <m/>
    <s v="Té chai"/>
    <x v="0"/>
    <n v="252"/>
    <n v="55"/>
    <x v="83"/>
  </r>
  <r>
    <n v="90"/>
    <x v="50"/>
    <n v="7223227521"/>
    <s v="Empresa CC"/>
    <s v="Guayaquil"/>
    <x v="3"/>
    <x v="3"/>
    <s v="Empresa de embarque B"/>
    <s v="Cheque"/>
    <s v="Chocolate"/>
    <x v="3"/>
    <n v="178.5"/>
    <n v="14"/>
    <x v="84"/>
  </r>
  <r>
    <n v="91"/>
    <x v="80"/>
    <n v="9595973394"/>
    <s v="Empresa C"/>
    <s v="Machala"/>
    <x v="4"/>
    <x v="0"/>
    <s v="Empresa de embarque B"/>
    <s v="Efectivo"/>
    <s v="Almejas"/>
    <x v="4"/>
    <n v="135.1"/>
    <n v="43"/>
    <x v="85"/>
  </r>
  <r>
    <n v="92"/>
    <x v="81"/>
    <n v="2755531090"/>
    <s v="Empresa F"/>
    <s v="Ibarra"/>
    <x v="5"/>
    <x v="4"/>
    <s v="Empresa de embarque B"/>
    <s v="Tarjeta de crédito"/>
    <s v="Salsa curry"/>
    <x v="5"/>
    <n v="560"/>
    <n v="63"/>
    <x v="86"/>
  </r>
  <r>
    <n v="93"/>
    <x v="82"/>
    <n v="5306800000"/>
    <s v="Empresa BB"/>
    <s v="Manta"/>
    <x v="6"/>
    <x v="5"/>
    <s v="Empresa de embarque C"/>
    <s v="Cheque"/>
    <s v="Café"/>
    <x v="0"/>
    <n v="644"/>
    <n v="36"/>
    <x v="87"/>
  </r>
  <r>
    <n v="94"/>
    <x v="54"/>
    <n v="6768826719"/>
    <s v="Empresa H"/>
    <s v="Riobamba"/>
    <x v="2"/>
    <x v="2"/>
    <s v="Empresa de embarque C"/>
    <s v="Cheque"/>
    <s v="Chocolate"/>
    <x v="3"/>
    <n v="178.5"/>
    <n v="41"/>
    <x v="88"/>
  </r>
  <r>
    <n v="95"/>
    <x v="83"/>
    <n v="7945500000"/>
    <s v="Empresa J"/>
    <s v="Esmeraldas"/>
    <x v="7"/>
    <x v="6"/>
    <s v="Empresa de embarque B"/>
    <s v="Tarjeta de crédito"/>
    <s v="Té verde"/>
    <x v="0"/>
    <n v="41.86"/>
    <n v="35"/>
    <x v="89"/>
  </r>
  <r>
    <n v="96"/>
    <x v="83"/>
    <n v="4671327569"/>
    <s v="Empresa G"/>
    <s v="Guaranda"/>
    <x v="8"/>
    <x v="2"/>
    <m/>
    <m/>
    <s v="Café"/>
    <x v="0"/>
    <n v="644"/>
    <n v="31"/>
    <x v="90"/>
  </r>
  <r>
    <n v="97"/>
    <x v="84"/>
    <n v="5750783013"/>
    <s v="Empresa J"/>
    <s v="Esmeraldas"/>
    <x v="7"/>
    <x v="6"/>
    <s v="Empresa de embarque A"/>
    <m/>
    <s v="Jalea de fresa"/>
    <x v="6"/>
    <n v="350"/>
    <n v="52"/>
    <x v="91"/>
  </r>
  <r>
    <n v="98"/>
    <x v="85"/>
    <n v="1216202808"/>
    <s v="Empresa J"/>
    <s v="Esmeraldas"/>
    <x v="7"/>
    <x v="6"/>
    <s v="Empresa de embarque A"/>
    <m/>
    <s v="Condimento cajún"/>
    <x v="7"/>
    <n v="308"/>
    <n v="30"/>
    <x v="92"/>
  </r>
  <r>
    <n v="99"/>
    <x v="86"/>
    <n v="7167041532"/>
    <s v="Empresa J"/>
    <s v="Esmeraldas"/>
    <x v="7"/>
    <x v="6"/>
    <s v="Empresa de embarque A"/>
    <m/>
    <s v="Galletas de chocolate"/>
    <x v="2"/>
    <n v="128.79999999999998"/>
    <n v="41"/>
    <x v="93"/>
  </r>
  <r>
    <n v="100"/>
    <x v="87"/>
    <n v="2241191338"/>
    <s v="Empresa K"/>
    <s v="Quito"/>
    <x v="9"/>
    <x v="5"/>
    <s v="Empresa de embarque C"/>
    <m/>
    <s v="Ciruelas secas"/>
    <x v="1"/>
    <n v="49"/>
    <n v="44"/>
    <x v="94"/>
  </r>
  <r>
    <n v="101"/>
    <x v="88"/>
    <n v="806264266"/>
    <s v="Empresa K"/>
    <s v="Quito"/>
    <x v="9"/>
    <x v="5"/>
    <s v="Empresa de embarque C"/>
    <m/>
    <s v="Té verde"/>
    <x v="0"/>
    <n v="41.86"/>
    <n v="77"/>
    <x v="95"/>
  </r>
  <r>
    <n v="102"/>
    <x v="89"/>
    <n v="3820174684"/>
    <s v="Empresa A"/>
    <s v="Ambato"/>
    <x v="10"/>
    <x v="2"/>
    <m/>
    <m/>
    <s v="Té chai"/>
    <x v="0"/>
    <n v="252"/>
    <n v="29"/>
    <x v="96"/>
  </r>
  <r>
    <n v="103"/>
    <x v="90"/>
    <n v="5541796483"/>
    <s v="Empresa A"/>
    <s v="Ambato"/>
    <x v="10"/>
    <x v="2"/>
    <m/>
    <m/>
    <s v="Café"/>
    <x v="0"/>
    <n v="644"/>
    <n v="77"/>
    <x v="97"/>
  </r>
  <r>
    <n v="104"/>
    <x v="91"/>
    <n v="7096714976"/>
    <s v="Empresa A"/>
    <s v="Ambato"/>
    <x v="10"/>
    <x v="2"/>
    <m/>
    <m/>
    <s v="Té verde"/>
    <x v="0"/>
    <n v="41.86"/>
    <n v="73"/>
    <x v="98"/>
  </r>
  <r>
    <n v="105"/>
    <x v="92"/>
    <n v="2543114862"/>
    <s v="Empresa BB"/>
    <s v="Manta"/>
    <x v="6"/>
    <x v="5"/>
    <s v="Empresa de embarque C"/>
    <s v="Tarjeta de crédito"/>
    <s v="Almejas"/>
    <x v="4"/>
    <n v="135.1"/>
    <n v="74"/>
    <x v="99"/>
  </r>
  <r>
    <n v="106"/>
    <x v="38"/>
    <n v="6501127347"/>
    <s v="Empresa BB"/>
    <s v="Manta"/>
    <x v="6"/>
    <x v="5"/>
    <s v="Empresa de embarque C"/>
    <s v="Tarjeta de crédito"/>
    <s v="Carne de cangrejo"/>
    <x v="8"/>
    <n v="257.59999999999997"/>
    <n v="25"/>
    <x v="100"/>
  </r>
  <r>
    <n v="107"/>
    <x v="93"/>
    <n v="1322296163"/>
    <s v="Empresa I"/>
    <s v="Guayaquil"/>
    <x v="3"/>
    <x v="7"/>
    <s v="Empresa de embarque A"/>
    <s v="Cheque"/>
    <s v="Ravioli"/>
    <x v="9"/>
    <n v="273"/>
    <n v="82"/>
    <x v="101"/>
  </r>
  <r>
    <n v="108"/>
    <x v="94"/>
    <n v="5162222472"/>
    <s v="Empresa I"/>
    <s v="Guayaquil"/>
    <x v="3"/>
    <x v="7"/>
    <s v="Empresa de embarque A"/>
    <s v="Cheque"/>
    <s v="Mozzarella"/>
    <x v="10"/>
    <n v="487.19999999999993"/>
    <n v="37"/>
    <x v="102"/>
  </r>
  <r>
    <n v="109"/>
    <x v="95"/>
    <n v="5752777715"/>
    <s v="Empresa F"/>
    <s v="Ibarra"/>
    <x v="5"/>
    <x v="4"/>
    <s v="Empresa de embarque B"/>
    <s v="Tarjeta de crédito"/>
    <s v="Cerveza"/>
    <x v="0"/>
    <n v="196"/>
    <n v="84"/>
    <x v="103"/>
  </r>
  <r>
    <n v="110"/>
    <x v="85"/>
    <n v="2261700341"/>
    <s v="Empresa H"/>
    <s v="Riobamba"/>
    <x v="2"/>
    <x v="2"/>
    <s v="Empresa de embarque B"/>
    <s v="Cheque"/>
    <s v="Salsa curry"/>
    <x v="5"/>
    <n v="560"/>
    <n v="73"/>
    <x v="104"/>
  </r>
  <r>
    <n v="111"/>
    <x v="96"/>
    <n v="9950546196"/>
    <s v="Empresa H"/>
    <s v="Riobamba"/>
    <x v="2"/>
    <x v="2"/>
    <s v="Empresa de embarque B"/>
    <s v="Cheque"/>
    <s v="Galletas de chocolate"/>
    <x v="2"/>
    <n v="128.79999999999998"/>
    <n v="51"/>
    <x v="105"/>
  </r>
  <r>
    <n v="112"/>
    <x v="97"/>
    <n v="9911266011"/>
    <s v="Empresa Y"/>
    <s v="Esmeraldas"/>
    <x v="7"/>
    <x v="6"/>
    <s v="Empresa de embarque A"/>
    <s v="Efectivo"/>
    <s v="Bolillos"/>
    <x v="2"/>
    <n v="140"/>
    <n v="66"/>
    <x v="92"/>
  </r>
  <r>
    <n v="113"/>
    <x v="98"/>
    <n v="8455987495"/>
    <s v="Empresa Z"/>
    <s v="Quito"/>
    <x v="9"/>
    <x v="5"/>
    <s v="Empresa de embarque C"/>
    <s v="Tarjeta de crédito"/>
    <s v="Aceite de oliva"/>
    <x v="13"/>
    <n v="298.90000000000003"/>
    <n v="36"/>
    <x v="106"/>
  </r>
  <r>
    <n v="114"/>
    <x v="63"/>
    <n v="6668567210"/>
    <s v="Empresa Z"/>
    <s v="Quito"/>
    <x v="9"/>
    <x v="5"/>
    <s v="Empresa de embarque C"/>
    <s v="Tarjeta de crédito"/>
    <s v="Almejas"/>
    <x v="4"/>
    <n v="135.1"/>
    <n v="87"/>
    <x v="107"/>
  </r>
  <r>
    <n v="115"/>
    <x v="99"/>
    <n v="9528620750"/>
    <s v="Empresa Z"/>
    <s v="Quito"/>
    <x v="9"/>
    <x v="5"/>
    <s v="Empresa de embarque C"/>
    <s v="Tarjeta de crédito"/>
    <s v="Carne de cangrejo"/>
    <x v="8"/>
    <n v="257.59999999999997"/>
    <n v="64"/>
    <x v="108"/>
  </r>
  <r>
    <n v="116"/>
    <x v="100"/>
    <n v="1951835035"/>
    <s v="Empresa CC"/>
    <s v="Guayaquil"/>
    <x v="3"/>
    <x v="3"/>
    <s v="Empresa de embarque B"/>
    <s v="Cheque"/>
    <s v="Cerveza"/>
    <x v="0"/>
    <n v="196"/>
    <n v="21"/>
    <x v="109"/>
  </r>
  <r>
    <n v="117"/>
    <x v="101"/>
    <n v="8464805926"/>
    <s v="Empresa F"/>
    <s v="Ibarra"/>
    <x v="5"/>
    <x v="4"/>
    <s v="Empresa de embarque C"/>
    <s v="Cheque"/>
    <s v="Chocolate"/>
    <x v="3"/>
    <n v="178.5"/>
    <n v="19"/>
    <x v="110"/>
  </r>
  <r>
    <n v="118"/>
    <x v="102"/>
    <n v="1040241832"/>
    <s v="Empresa D"/>
    <s v="Azogues"/>
    <x v="1"/>
    <x v="1"/>
    <s v="Empresa de embarque A"/>
    <s v="Tarjeta de crédito"/>
    <s v="Mermelada de zarzamora"/>
    <x v="6"/>
    <n v="1134"/>
    <n v="23"/>
    <x v="111"/>
  </r>
  <r>
    <n v="119"/>
    <x v="103"/>
    <n v="5032769390"/>
    <s v="Empresa D"/>
    <s v="Azogues"/>
    <x v="1"/>
    <x v="1"/>
    <s v="Empresa de embarque A"/>
    <s v="Tarjeta de crédito"/>
    <s v="Arroz de grano largo"/>
    <x v="14"/>
    <n v="98"/>
    <n v="72"/>
    <x v="112"/>
  </r>
  <r>
    <n v="120"/>
    <x v="104"/>
    <n v="5375997402"/>
    <s v="Empresa H"/>
    <s v="Riobamba"/>
    <x v="2"/>
    <x v="2"/>
    <s v="Empresa de embarque C"/>
    <s v="Tarjeta de crédito"/>
    <s v="Mozzarella"/>
    <x v="10"/>
    <n v="487.19999999999993"/>
    <n v="22"/>
    <x v="113"/>
  </r>
  <r>
    <n v="121"/>
    <x v="105"/>
    <n v="967566383"/>
    <s v="Empresa C"/>
    <s v="Machala"/>
    <x v="4"/>
    <x v="0"/>
    <s v="Empresa de embarque B"/>
    <s v="Efectivo"/>
    <s v="Jarabe"/>
    <x v="7"/>
    <n v="140"/>
    <n v="82"/>
    <x v="114"/>
  </r>
  <r>
    <n v="122"/>
    <x v="106"/>
    <n v="7607007457"/>
    <s v="Empresa C"/>
    <s v="Machala"/>
    <x v="4"/>
    <x v="0"/>
    <s v="Empresa de embarque B"/>
    <s v="Efectivo"/>
    <s v="Salsa curry"/>
    <x v="5"/>
    <n v="560"/>
    <n v="98"/>
    <x v="115"/>
  </r>
  <r>
    <n v="123"/>
    <x v="107"/>
    <n v="6139722497"/>
    <s v="Empresa G"/>
    <s v="Guaranda"/>
    <x v="8"/>
    <x v="2"/>
    <m/>
    <m/>
    <s v="Café"/>
    <x v="0"/>
    <n v="644"/>
    <n v="71"/>
    <x v="116"/>
  </r>
  <r>
    <n v="124"/>
    <x v="79"/>
    <n v="6071133871"/>
    <s v="Empresa J"/>
    <s v="Esmeraldas"/>
    <x v="7"/>
    <x v="6"/>
    <s v="Empresa de embarque A"/>
    <m/>
    <s v="Jalea de fresa"/>
    <x v="6"/>
    <n v="350"/>
    <n v="40"/>
    <x v="117"/>
  </r>
  <r>
    <n v="125"/>
    <x v="108"/>
    <n v="8634772142"/>
    <s v="Empresa J"/>
    <s v="Esmeraldas"/>
    <x v="7"/>
    <x v="6"/>
    <s v="Empresa de embarque A"/>
    <m/>
    <s v="Condimento cajún"/>
    <x v="7"/>
    <n v="308"/>
    <n v="80"/>
    <x v="118"/>
  </r>
  <r>
    <n v="126"/>
    <x v="109"/>
    <n v="5431718510"/>
    <s v="Empresa J"/>
    <s v="Esmeraldas"/>
    <x v="7"/>
    <x v="6"/>
    <s v="Empresa de embarque A"/>
    <m/>
    <s v="Galletas de chocolate"/>
    <x v="2"/>
    <n v="128.79999999999998"/>
    <n v="38"/>
    <x v="119"/>
  </r>
  <r>
    <n v="127"/>
    <x v="110"/>
    <n v="7109276915"/>
    <s v="Empresa K"/>
    <s v="Quito"/>
    <x v="9"/>
    <x v="5"/>
    <s v="Empresa de embarque C"/>
    <m/>
    <s v="Ciruelas secas"/>
    <x v="1"/>
    <n v="49"/>
    <n v="28"/>
    <x v="120"/>
  </r>
  <r>
    <n v="128"/>
    <x v="111"/>
    <n v="8479136081"/>
    <s v="Empresa K"/>
    <s v="Quito"/>
    <x v="9"/>
    <x v="5"/>
    <s v="Empresa de embarque C"/>
    <m/>
    <s v="Té verde"/>
    <x v="0"/>
    <n v="41.86"/>
    <n v="60"/>
    <x v="121"/>
  </r>
  <r>
    <n v="129"/>
    <x v="26"/>
    <n v="7132355278"/>
    <s v="Empresa A"/>
    <s v="Ambato"/>
    <x v="10"/>
    <x v="2"/>
    <m/>
    <m/>
    <s v="Té chai"/>
    <x v="0"/>
    <n v="252"/>
    <n v="33"/>
    <x v="122"/>
  </r>
  <r>
    <n v="130"/>
    <x v="78"/>
    <n v="2885792785"/>
    <s v="Empresa A"/>
    <s v="Ambato"/>
    <x v="10"/>
    <x v="2"/>
    <m/>
    <m/>
    <s v="Café"/>
    <x v="0"/>
    <n v="644"/>
    <n v="22"/>
    <x v="123"/>
  </r>
  <r>
    <n v="131"/>
    <x v="112"/>
    <n v="3723941023"/>
    <s v="Empresa A"/>
    <s v="Ambato"/>
    <x v="10"/>
    <x v="2"/>
    <m/>
    <m/>
    <s v="Té verde"/>
    <x v="0"/>
    <n v="41.86"/>
    <n v="51"/>
    <x v="124"/>
  </r>
  <r>
    <n v="132"/>
    <x v="113"/>
    <n v="4827836337"/>
    <s v="Empresa BB"/>
    <s v="Manta"/>
    <x v="6"/>
    <x v="5"/>
    <s v="Empresa de embarque C"/>
    <s v="Tarjeta de crédito"/>
    <s v="Almejas"/>
    <x v="4"/>
    <n v="135.1"/>
    <n v="60"/>
    <x v="125"/>
  </r>
  <r>
    <n v="133"/>
    <x v="114"/>
    <n v="2633840866"/>
    <s v="Empresa BB"/>
    <s v="Manta"/>
    <x v="6"/>
    <x v="5"/>
    <s v="Empresa de embarque C"/>
    <s v="Tarjeta de crédito"/>
    <s v="Carne de cangrejo"/>
    <x v="8"/>
    <n v="257.59999999999997"/>
    <n v="98"/>
    <x v="126"/>
  </r>
  <r>
    <n v="134"/>
    <x v="115"/>
    <n v="2489359003"/>
    <s v="Empresa I"/>
    <s v="Guayaquil"/>
    <x v="3"/>
    <x v="7"/>
    <s v="Empresa de embarque A"/>
    <s v="Cheque"/>
    <s v="Ravioli"/>
    <x v="9"/>
    <n v="273"/>
    <n v="27"/>
    <x v="127"/>
  </r>
  <r>
    <n v="135"/>
    <x v="116"/>
    <n v="2347277376"/>
    <s v="Empresa I"/>
    <s v="Guayaquil"/>
    <x v="3"/>
    <x v="7"/>
    <s v="Empresa de embarque A"/>
    <s v="Cheque"/>
    <s v="Mozzarella"/>
    <x v="10"/>
    <n v="487.19999999999993"/>
    <n v="88"/>
    <x v="128"/>
  </r>
  <r>
    <n v="136"/>
    <x v="117"/>
    <n v="2071690973"/>
    <s v="Empresa F"/>
    <s v="Ibarra"/>
    <x v="5"/>
    <x v="4"/>
    <s v="Empresa de embarque B"/>
    <s v="Tarjeta de crédito"/>
    <s v="Cerveza"/>
    <x v="0"/>
    <n v="196"/>
    <n v="65"/>
    <x v="129"/>
  </r>
  <r>
    <n v="137"/>
    <x v="118"/>
    <n v="1196729221"/>
    <s v="Empresa H"/>
    <s v="Riobamba"/>
    <x v="2"/>
    <x v="2"/>
    <s v="Empresa de embarque B"/>
    <s v="Cheque"/>
    <s v="Salsa curry"/>
    <x v="5"/>
    <n v="560"/>
    <n v="38"/>
    <x v="130"/>
  </r>
  <r>
    <n v="138"/>
    <x v="119"/>
    <n v="9020365601"/>
    <s v="Empresa H"/>
    <s v="Riobamba"/>
    <x v="2"/>
    <x v="2"/>
    <s v="Empresa de embarque B"/>
    <s v="Cheque"/>
    <s v="Galletas de chocolate"/>
    <x v="2"/>
    <n v="128.79999999999998"/>
    <n v="80"/>
    <x v="131"/>
  </r>
  <r>
    <n v="139"/>
    <x v="120"/>
    <n v="4818692078"/>
    <s v="Empresa Y"/>
    <s v="Esmeraldas"/>
    <x v="7"/>
    <x v="6"/>
    <s v="Empresa de embarque A"/>
    <s v="Efectivo"/>
    <s v="Bolillos"/>
    <x v="2"/>
    <n v="140"/>
    <n v="49"/>
    <x v="132"/>
  </r>
  <r>
    <n v="140"/>
    <x v="121"/>
    <n v="6502762369"/>
    <s v="Empresa Z"/>
    <s v="Quito"/>
    <x v="9"/>
    <x v="5"/>
    <s v="Empresa de embarque C"/>
    <s v="Tarjeta de crédito"/>
    <s v="Aceite de oliva"/>
    <x v="13"/>
    <n v="298.90000000000003"/>
    <n v="90"/>
    <x v="133"/>
  </r>
  <r>
    <n v="141"/>
    <x v="122"/>
    <n v="924402492"/>
    <s v="Empresa Z"/>
    <s v="Quito"/>
    <x v="9"/>
    <x v="5"/>
    <s v="Empresa de embarque C"/>
    <s v="Tarjeta de crédito"/>
    <s v="Almejas"/>
    <x v="4"/>
    <n v="135.1"/>
    <n v="60"/>
    <x v="125"/>
  </r>
  <r>
    <n v="142"/>
    <x v="123"/>
    <n v="5633857209"/>
    <s v="Empresa Z"/>
    <s v="Quito"/>
    <x v="9"/>
    <x v="5"/>
    <s v="Empresa de embarque C"/>
    <s v="Tarjeta de crédito"/>
    <s v="Carne de cangrejo"/>
    <x v="8"/>
    <n v="257.59999999999997"/>
    <n v="39"/>
    <x v="134"/>
  </r>
  <r>
    <n v="143"/>
    <x v="124"/>
    <n v="9715216432"/>
    <s v="Empresa CC"/>
    <s v="Guayaquil"/>
    <x v="3"/>
    <x v="3"/>
    <s v="Empresa de embarque B"/>
    <s v="Cheque"/>
    <s v="Cerveza"/>
    <x v="0"/>
    <n v="196"/>
    <n v="79"/>
    <x v="135"/>
  </r>
  <r>
    <n v="144"/>
    <x v="84"/>
    <n v="2808433382"/>
    <s v="Empresa F"/>
    <s v="Ibarra"/>
    <x v="5"/>
    <x v="4"/>
    <s v="Empresa de embarque C"/>
    <s v="Cheque"/>
    <s v="Chocolate"/>
    <x v="3"/>
    <n v="178.5"/>
    <n v="44"/>
    <x v="136"/>
  </r>
  <r>
    <n v="145"/>
    <x v="125"/>
    <n v="5585231955"/>
    <s v="Empresa D"/>
    <s v="Azogues"/>
    <x v="1"/>
    <x v="1"/>
    <s v="Empresa de embarque A"/>
    <s v="Tarjeta de crédito"/>
    <s v="Mermelada de zarzamora"/>
    <x v="6"/>
    <n v="1134"/>
    <n v="98"/>
    <x v="137"/>
  </r>
  <r>
    <n v="146"/>
    <x v="126"/>
    <n v="4338999814"/>
    <s v="Empresa D"/>
    <s v="Azogues"/>
    <x v="1"/>
    <x v="1"/>
    <s v="Empresa de embarque A"/>
    <s v="Tarjeta de crédito"/>
    <s v="Arroz de grano largo"/>
    <x v="14"/>
    <n v="98"/>
    <n v="61"/>
    <x v="138"/>
  </r>
  <r>
    <n v="147"/>
    <x v="127"/>
    <n v="3475726472"/>
    <s v="Empresa H"/>
    <s v="Riobamba"/>
    <x v="2"/>
    <x v="2"/>
    <s v="Empresa de embarque C"/>
    <s v="Tarjeta de crédito"/>
    <s v="Mozzarella"/>
    <x v="10"/>
    <n v="487.19999999999993"/>
    <n v="30"/>
    <x v="139"/>
  </r>
  <r>
    <n v="148"/>
    <x v="128"/>
    <n v="9727843310"/>
    <s v="Empresa C"/>
    <s v="Machala"/>
    <x v="4"/>
    <x v="0"/>
    <s v="Empresa de embarque B"/>
    <s v="Efectivo"/>
    <s v="Jarabe"/>
    <x v="7"/>
    <n v="140"/>
    <n v="24"/>
    <x v="19"/>
  </r>
  <r>
    <n v="149"/>
    <x v="129"/>
    <n v="536031236"/>
    <s v="Empresa C"/>
    <s v="Machala"/>
    <x v="4"/>
    <x v="0"/>
    <s v="Empresa de embarque B"/>
    <s v="Efectivo"/>
    <s v="Salsa curry"/>
    <x v="5"/>
    <n v="560"/>
    <n v="28"/>
    <x v="140"/>
  </r>
  <r>
    <n v="150"/>
    <x v="21"/>
    <n v="1875435757"/>
    <s v="Empresa J"/>
    <s v="Esmeraldas"/>
    <x v="7"/>
    <x v="6"/>
    <s v="Empresa de embarque B"/>
    <s v="Tarjeta de crédito"/>
    <s v="Almendras"/>
    <x v="1"/>
    <n v="140"/>
    <n v="74"/>
    <x v="141"/>
  </r>
  <r>
    <n v="151"/>
    <x v="130"/>
    <n v="8711973073"/>
    <s v="Empresa J"/>
    <s v="Esmeraldas"/>
    <x v="7"/>
    <x v="6"/>
    <s v="Empresa de embarque A"/>
    <m/>
    <s v="Ciruelas secas"/>
    <x v="1"/>
    <n v="49"/>
    <n v="90"/>
    <x v="142"/>
  </r>
  <r>
    <n v="152"/>
    <x v="126"/>
    <n v="1214228285"/>
    <s v="Empresa K"/>
    <s v="Quito"/>
    <x v="9"/>
    <x v="5"/>
    <s v="Empresa de embarque C"/>
    <m/>
    <s v="Salsa curry"/>
    <x v="5"/>
    <n v="560"/>
    <n v="27"/>
    <x v="143"/>
  </r>
  <r>
    <n v="153"/>
    <x v="131"/>
    <n v="3447948983"/>
    <s v="Empresa A"/>
    <s v="Ambato"/>
    <x v="10"/>
    <x v="2"/>
    <s v="Empresa de embarque C"/>
    <m/>
    <s v="Carne de cangrejo"/>
    <x v="8"/>
    <n v="257.59999999999997"/>
    <n v="71"/>
    <x v="144"/>
  </r>
  <r>
    <n v="154"/>
    <x v="132"/>
    <n v="8753770178"/>
    <s v="Empresa BB"/>
    <s v="Manta"/>
    <x v="6"/>
    <x v="5"/>
    <s v="Empresa de embarque C"/>
    <s v="Tarjeta de crédito"/>
    <s v="Café"/>
    <x v="0"/>
    <n v="644"/>
    <n v="74"/>
    <x v="145"/>
  </r>
  <r>
    <n v="155"/>
    <x v="55"/>
    <n v="493013693"/>
    <s v="Empresa I"/>
    <s v="Guayaquil"/>
    <x v="3"/>
    <x v="7"/>
    <s v="Empresa de embarque A"/>
    <s v="Cheque"/>
    <s v="Almejas"/>
    <x v="4"/>
    <n v="135.1"/>
    <n v="76"/>
    <x v="146"/>
  </r>
  <r>
    <n v="156"/>
    <x v="133"/>
    <n v="4097578178"/>
    <s v="Empresa F"/>
    <s v="Ibarra"/>
    <x v="5"/>
    <x v="4"/>
    <s v="Empresa de embarque B"/>
    <s v="Tarjeta de crédito"/>
    <s v="Chocolate"/>
    <x v="3"/>
    <n v="178.5"/>
    <n v="96"/>
    <x v="147"/>
  </r>
  <r>
    <n v="157"/>
    <x v="134"/>
    <n v="9949307477"/>
    <s v="Empresa H"/>
    <s v="Riobamba"/>
    <x v="2"/>
    <x v="2"/>
    <s v="Empresa de embarque B"/>
    <s v="Cheque"/>
    <s v="Chocolate"/>
    <x v="3"/>
    <n v="178.5"/>
    <n v="92"/>
    <x v="148"/>
  </r>
  <r>
    <n v="158"/>
    <x v="135"/>
    <n v="2521830520"/>
    <s v="Empresa Y"/>
    <s v="Esmeraldas"/>
    <x v="7"/>
    <x v="6"/>
    <s v="Empresa de embarque A"/>
    <s v="Efectivo"/>
    <s v="Condimento cajún"/>
    <x v="7"/>
    <n v="308"/>
    <n v="93"/>
    <x v="149"/>
  </r>
  <r>
    <n v="159"/>
    <x v="34"/>
    <n v="4224616034"/>
    <s v="Empresa Z"/>
    <s v="Quito"/>
    <x v="9"/>
    <x v="5"/>
    <s v="Empresa de embarque C"/>
    <s v="Tarjeta de crédito"/>
    <s v="Jalea de fresa"/>
    <x v="6"/>
    <n v="350"/>
    <n v="18"/>
    <x v="150"/>
  </r>
  <r>
    <n v="160"/>
    <x v="136"/>
    <n v="7169314881"/>
    <s v="Empresa CC"/>
    <s v="Guayaquil"/>
    <x v="3"/>
    <x v="3"/>
    <s v="Empresa de embarque B"/>
    <s v="Cheque"/>
    <s v="Cóctel de frutas"/>
    <x v="12"/>
    <n v="546"/>
    <n v="98"/>
    <x v="151"/>
  </r>
  <r>
    <n v="161"/>
    <x v="134"/>
    <n v="8313545064"/>
    <s v="Empresa F"/>
    <s v="Ibarra"/>
    <x v="5"/>
    <x v="4"/>
    <s v="Empresa de embarque C"/>
    <s v="Cheque"/>
    <s v="Peras secas"/>
    <x v="1"/>
    <n v="420"/>
    <n v="46"/>
    <x v="152"/>
  </r>
  <r>
    <n v="162"/>
    <x v="137"/>
    <n v="5739621013"/>
    <s v="Empresa F"/>
    <s v="Ibarra"/>
    <x v="5"/>
    <x v="4"/>
    <s v="Empresa de embarque C"/>
    <s v="Cheque"/>
    <s v="Manzanas secas"/>
    <x v="1"/>
    <n v="742"/>
    <n v="14"/>
    <x v="49"/>
  </r>
  <r>
    <n v="163"/>
    <x v="138"/>
    <n v="1789830506"/>
    <s v="Empresa D"/>
    <s v="Azogues"/>
    <x v="1"/>
    <x v="1"/>
    <m/>
    <m/>
    <s v="Pasta penne"/>
    <x v="9"/>
    <n v="532"/>
    <n v="85"/>
    <x v="153"/>
  </r>
  <r>
    <n v="164"/>
    <x v="139"/>
    <n v="6281652174"/>
    <s v="Empresa C"/>
    <s v="Machala"/>
    <x v="4"/>
    <x v="0"/>
    <m/>
    <m/>
    <s v="Té verde"/>
    <x v="0"/>
    <n v="41.86"/>
    <n v="88"/>
    <x v="77"/>
  </r>
  <r>
    <n v="165"/>
    <x v="140"/>
    <n v="8126696083"/>
    <s v="Empresa A"/>
    <s v="Ambato"/>
    <x v="10"/>
    <x v="2"/>
    <m/>
    <m/>
    <s v="Té verde"/>
    <x v="0"/>
    <n v="41.86"/>
    <n v="81"/>
    <x v="154"/>
  </r>
  <r>
    <n v="166"/>
    <x v="92"/>
    <n v="2706456269"/>
    <s v="Empresa BB"/>
    <s v="Manta"/>
    <x v="6"/>
    <x v="5"/>
    <s v="Empresa de embarque C"/>
    <s v="Tarjeta de crédito"/>
    <s v="Almejas"/>
    <x v="4"/>
    <n v="135.1"/>
    <n v="33"/>
    <x v="155"/>
  </r>
  <r>
    <n v="167"/>
    <x v="31"/>
    <n v="6159315697"/>
    <s v="Empresa BB"/>
    <s v="Manta"/>
    <x v="6"/>
    <x v="5"/>
    <s v="Empresa de embarque C"/>
    <s v="Tarjeta de crédito"/>
    <s v="Carne de cangrejo"/>
    <x v="8"/>
    <n v="257.59999999999997"/>
    <n v="47"/>
    <x v="156"/>
  </r>
  <r>
    <n v="168"/>
    <x v="141"/>
    <n v="2749029538"/>
    <s v="Empresa I"/>
    <s v="Guayaquil"/>
    <x v="3"/>
    <x v="7"/>
    <s v="Empresa de embarque A"/>
    <s v="Cheque"/>
    <s v="Ravioli"/>
    <x v="9"/>
    <n v="273"/>
    <n v="61"/>
    <x v="157"/>
  </r>
  <r>
    <n v="169"/>
    <x v="39"/>
    <n v="9017454158"/>
    <s v="Empresa I"/>
    <s v="Guayaquil"/>
    <x v="3"/>
    <x v="7"/>
    <s v="Empresa de embarque A"/>
    <s v="Cheque"/>
    <s v="Mozzarella"/>
    <x v="10"/>
    <n v="487.19999999999993"/>
    <n v="27"/>
    <x v="158"/>
  </r>
  <r>
    <n v="170"/>
    <x v="142"/>
    <n v="445300235"/>
    <s v="Empresa F"/>
    <s v="Ibarra"/>
    <x v="5"/>
    <x v="4"/>
    <s v="Empresa de embarque B"/>
    <s v="Tarjeta de crédito"/>
    <s v="Cerveza"/>
    <x v="0"/>
    <n v="196"/>
    <n v="84"/>
    <x v="103"/>
  </r>
  <r>
    <n v="171"/>
    <x v="143"/>
    <n v="3498781571"/>
    <s v="Empresa H"/>
    <s v="Riobamba"/>
    <x v="2"/>
    <x v="2"/>
    <s v="Empresa de embarque B"/>
    <s v="Cheque"/>
    <s v="Salsa curry"/>
    <x v="5"/>
    <n v="560"/>
    <n v="91"/>
    <x v="159"/>
  </r>
  <r>
    <n v="172"/>
    <x v="144"/>
    <n v="376477229"/>
    <s v="Empresa H"/>
    <s v="Riobamba"/>
    <x v="2"/>
    <x v="2"/>
    <s v="Empresa de embarque B"/>
    <s v="Cheque"/>
    <s v="Galletas de chocolate"/>
    <x v="2"/>
    <n v="128.79999999999998"/>
    <n v="36"/>
    <x v="160"/>
  </r>
  <r>
    <n v="173"/>
    <x v="111"/>
    <n v="1790721708"/>
    <s v="Empresa Y"/>
    <s v="Esmeraldas"/>
    <x v="7"/>
    <x v="6"/>
    <s v="Empresa de embarque A"/>
    <s v="Efectivo"/>
    <s v="Bolillos"/>
    <x v="2"/>
    <n v="140"/>
    <n v="34"/>
    <x v="161"/>
  </r>
  <r>
    <n v="174"/>
    <x v="73"/>
    <n v="434033868"/>
    <s v="Empresa Z"/>
    <s v="Quito"/>
    <x v="9"/>
    <x v="5"/>
    <s v="Empresa de embarque C"/>
    <s v="Tarjeta de crédito"/>
    <s v="Aceite de oliva"/>
    <x v="13"/>
    <n v="298.90000000000003"/>
    <n v="81"/>
    <x v="162"/>
  </r>
  <r>
    <n v="175"/>
    <x v="120"/>
    <n v="3247684317"/>
    <s v="Empresa Z"/>
    <s v="Quito"/>
    <x v="9"/>
    <x v="5"/>
    <s v="Empresa de embarque C"/>
    <s v="Tarjeta de crédito"/>
    <s v="Almejas"/>
    <x v="4"/>
    <n v="135.1"/>
    <n v="25"/>
    <x v="163"/>
  </r>
  <r>
    <n v="176"/>
    <x v="145"/>
    <n v="6492121203"/>
    <s v="Empresa Z"/>
    <s v="Quito"/>
    <x v="9"/>
    <x v="5"/>
    <s v="Empresa de embarque C"/>
    <s v="Tarjeta de crédito"/>
    <s v="Carne de cangrejo"/>
    <x v="8"/>
    <n v="257.59999999999997"/>
    <n v="12"/>
    <x v="164"/>
  </r>
  <r>
    <n v="177"/>
    <x v="140"/>
    <n v="1661667624"/>
    <s v="Empresa CC"/>
    <s v="Guayaquil"/>
    <x v="3"/>
    <x v="3"/>
    <s v="Empresa de embarque B"/>
    <s v="Cheque"/>
    <s v="Cerveza"/>
    <x v="0"/>
    <n v="196"/>
    <n v="23"/>
    <x v="165"/>
  </r>
  <r>
    <n v="178"/>
    <x v="146"/>
    <n v="1127190015"/>
    <s v="Empresa F"/>
    <s v="Ibarra"/>
    <x v="5"/>
    <x v="4"/>
    <s v="Empresa de embarque C"/>
    <s v="Cheque"/>
    <s v="Chocolate"/>
    <x v="3"/>
    <n v="178.5"/>
    <n v="76"/>
    <x v="166"/>
  </r>
  <r>
    <n v="179"/>
    <x v="16"/>
    <n v="7862399002"/>
    <s v="Empresa D"/>
    <s v="Azogues"/>
    <x v="1"/>
    <x v="1"/>
    <s v="Empresa de embarque A"/>
    <s v="Tarjeta de crédito"/>
    <s v="Mermelada de zarzamora"/>
    <x v="6"/>
    <n v="1134"/>
    <n v="55"/>
    <x v="167"/>
  </r>
  <r>
    <n v="180"/>
    <x v="131"/>
    <n v="9568142105"/>
    <s v="Empresa D"/>
    <s v="Azogues"/>
    <x v="1"/>
    <x v="1"/>
    <s v="Empresa de embarque A"/>
    <s v="Tarjeta de crédito"/>
    <s v="Arroz de grano largo"/>
    <x v="14"/>
    <n v="98"/>
    <n v="19"/>
    <x v="168"/>
  </r>
  <r>
    <n v="181"/>
    <x v="147"/>
    <n v="1181634254"/>
    <s v="Empresa H"/>
    <s v="Riobamba"/>
    <x v="2"/>
    <x v="2"/>
    <s v="Empresa de embarque C"/>
    <s v="Tarjeta de crédito"/>
    <s v="Mozzarella"/>
    <x v="10"/>
    <n v="487.19999999999993"/>
    <n v="27"/>
    <x v="158"/>
  </r>
  <r>
    <n v="182"/>
    <x v="61"/>
    <n v="5404968765"/>
    <s v="Empresa C"/>
    <s v="Machala"/>
    <x v="4"/>
    <x v="0"/>
    <s v="Empresa de embarque B"/>
    <s v="Efectivo"/>
    <s v="Jarabe"/>
    <x v="7"/>
    <n v="140"/>
    <n v="99"/>
    <x v="83"/>
  </r>
  <r>
    <n v="183"/>
    <x v="148"/>
    <n v="2431996009"/>
    <s v="Empresa C"/>
    <s v="Machala"/>
    <x v="4"/>
    <x v="0"/>
    <s v="Empresa de embarque B"/>
    <s v="Efectivo"/>
    <s v="Salsa curry"/>
    <x v="5"/>
    <n v="560"/>
    <n v="10"/>
    <x v="169"/>
  </r>
  <r>
    <n v="184"/>
    <x v="101"/>
    <n v="6373385557"/>
    <s v="Empresa J"/>
    <s v="Esmeraldas"/>
    <x v="7"/>
    <x v="6"/>
    <s v="Empresa de embarque B"/>
    <s v="Tarjeta de crédito"/>
    <s v="Almendras"/>
    <x v="1"/>
    <n v="140"/>
    <n v="80"/>
    <x v="170"/>
  </r>
  <r>
    <n v="185"/>
    <x v="82"/>
    <n v="5411926783"/>
    <s v="Empresa J"/>
    <s v="Esmeraldas"/>
    <x v="7"/>
    <x v="6"/>
    <s v="Empresa de embarque A"/>
    <m/>
    <s v="Ciruelas secas"/>
    <x v="1"/>
    <n v="49"/>
    <n v="27"/>
    <x v="171"/>
  </r>
  <r>
    <n v="186"/>
    <x v="149"/>
    <n v="8397590471"/>
    <s v="Empresa K"/>
    <s v="Quito"/>
    <x v="9"/>
    <x v="5"/>
    <s v="Empresa de embarque C"/>
    <m/>
    <s v="Salsa curry"/>
    <x v="5"/>
    <n v="560"/>
    <n v="97"/>
    <x v="172"/>
  </r>
  <r>
    <n v="187"/>
    <x v="150"/>
    <n v="5905399576"/>
    <s v="Empresa A"/>
    <s v="Ambato"/>
    <x v="10"/>
    <x v="2"/>
    <s v="Empresa de embarque C"/>
    <m/>
    <s v="Carne de cangrejo"/>
    <x v="8"/>
    <n v="257.59999999999997"/>
    <n v="42"/>
    <x v="173"/>
  </r>
  <r>
    <n v="188"/>
    <x v="93"/>
    <n v="168682758"/>
    <s v="Empresa BB"/>
    <s v="Manta"/>
    <x v="6"/>
    <x v="5"/>
    <s v="Empresa de embarque C"/>
    <s v="Tarjeta de crédito"/>
    <s v="Café"/>
    <x v="0"/>
    <n v="644"/>
    <n v="24"/>
    <x v="174"/>
  </r>
  <r>
    <n v="189"/>
    <x v="151"/>
    <n v="4992553897"/>
    <s v="Empresa I"/>
    <s v="Guayaquil"/>
    <x v="3"/>
    <x v="7"/>
    <s v="Empresa de embarque A"/>
    <s v="Cheque"/>
    <s v="Almejas"/>
    <x v="4"/>
    <n v="135.1"/>
    <n v="90"/>
    <x v="175"/>
  </r>
  <r>
    <n v="190"/>
    <x v="92"/>
    <n v="9609810399"/>
    <s v="Empresa F"/>
    <s v="Ibarra"/>
    <x v="5"/>
    <x v="4"/>
    <s v="Empresa de embarque B"/>
    <s v="Tarjeta de crédito"/>
    <s v="Chocolate"/>
    <x v="3"/>
    <n v="178.5"/>
    <n v="28"/>
    <x v="176"/>
  </r>
  <r>
    <n v="191"/>
    <x v="10"/>
    <n v="1537469039"/>
    <s v="Empresa BB"/>
    <s v="Manta"/>
    <x v="6"/>
    <x v="5"/>
    <s v="Empresa de embarque C"/>
    <s v="Cheque"/>
    <s v="Café"/>
    <x v="0"/>
    <n v="644"/>
    <n v="28"/>
    <x v="177"/>
  </r>
  <r>
    <n v="192"/>
    <x v="136"/>
    <n v="2018401595"/>
    <s v="Empresa H"/>
    <s v="Riobamba"/>
    <x v="2"/>
    <x v="2"/>
    <s v="Empresa de embarque C"/>
    <s v="Cheque"/>
    <s v="Chocolate"/>
    <x v="3"/>
    <n v="178.5"/>
    <n v="57"/>
    <x v="178"/>
  </r>
  <r>
    <n v="193"/>
    <x v="152"/>
    <n v="1129934476"/>
    <s v="Empresa J"/>
    <s v="Esmeraldas"/>
    <x v="7"/>
    <x v="6"/>
    <s v="Empresa de embarque B"/>
    <s v="Tarjeta de crédito"/>
    <s v="Té verde"/>
    <x v="0"/>
    <n v="41.86"/>
    <n v="23"/>
    <x v="179"/>
  </r>
  <r>
    <n v="194"/>
    <x v="115"/>
    <n v="878400496"/>
    <s v="Empresa G"/>
    <s v="Guaranda"/>
    <x v="8"/>
    <x v="2"/>
    <m/>
    <m/>
    <s v="Café"/>
    <x v="0"/>
    <n v="644"/>
    <n v="86"/>
    <x v="180"/>
  </r>
  <r>
    <n v="195"/>
    <x v="153"/>
    <n v="6271764467"/>
    <s v="Empresa J"/>
    <s v="Esmeraldas"/>
    <x v="7"/>
    <x v="6"/>
    <s v="Empresa de embarque A"/>
    <m/>
    <s v="Jalea de fresa"/>
    <x v="6"/>
    <n v="350"/>
    <n v="47"/>
    <x v="181"/>
  </r>
  <r>
    <n v="196"/>
    <x v="154"/>
    <n v="5954546839"/>
    <s v="Empresa J"/>
    <s v="Esmeraldas"/>
    <x v="7"/>
    <x v="6"/>
    <s v="Empresa de embarque A"/>
    <m/>
    <s v="Condimento cajún"/>
    <x v="7"/>
    <n v="308"/>
    <n v="97"/>
    <x v="182"/>
  </r>
  <r>
    <n v="197"/>
    <x v="155"/>
    <n v="1007419194"/>
    <s v="Empresa J"/>
    <s v="Esmeraldas"/>
    <x v="7"/>
    <x v="6"/>
    <s v="Empresa de embarque A"/>
    <m/>
    <s v="Galletas de chocolate"/>
    <x v="2"/>
    <n v="128.79999999999998"/>
    <n v="96"/>
    <x v="183"/>
  </r>
  <r>
    <n v="198"/>
    <x v="81"/>
    <n v="2749506386"/>
    <s v="Empresa K"/>
    <s v="Quito"/>
    <x v="9"/>
    <x v="5"/>
    <s v="Empresa de embarque C"/>
    <m/>
    <s v="Ciruelas secas"/>
    <x v="1"/>
    <n v="49"/>
    <n v="31"/>
    <x v="184"/>
  </r>
  <r>
    <n v="199"/>
    <x v="156"/>
    <n v="3279160134"/>
    <s v="Empresa K"/>
    <s v="Quito"/>
    <x v="9"/>
    <x v="5"/>
    <s v="Empresa de embarque C"/>
    <m/>
    <s v="Té verde"/>
    <x v="0"/>
    <n v="41.86"/>
    <n v="52"/>
    <x v="185"/>
  </r>
  <r>
    <n v="200"/>
    <x v="80"/>
    <n v="6789089883"/>
    <s v="Empresa A"/>
    <s v="Ambato"/>
    <x v="10"/>
    <x v="2"/>
    <m/>
    <m/>
    <s v="Té chai"/>
    <x v="0"/>
    <n v="252"/>
    <n v="91"/>
    <x v="186"/>
  </r>
  <r>
    <n v="201"/>
    <x v="157"/>
    <n v="7775981065"/>
    <s v="Empresa A"/>
    <s v="Ambato"/>
    <x v="10"/>
    <x v="2"/>
    <m/>
    <m/>
    <s v="Café"/>
    <x v="0"/>
    <n v="644"/>
    <n v="14"/>
    <x v="187"/>
  </r>
  <r>
    <n v="202"/>
    <x v="83"/>
    <n v="5357417804"/>
    <s v="Empresa A"/>
    <s v="Ambato"/>
    <x v="10"/>
    <x v="2"/>
    <m/>
    <m/>
    <s v="Té verde"/>
    <x v="0"/>
    <n v="41.86"/>
    <n v="44"/>
    <x v="188"/>
  </r>
  <r>
    <n v="203"/>
    <x v="158"/>
    <n v="4986720222"/>
    <s v="Empresa BB"/>
    <s v="Manta"/>
    <x v="6"/>
    <x v="5"/>
    <s v="Empresa de embarque C"/>
    <s v="Tarjeta de crédito"/>
    <s v="Almejas"/>
    <x v="4"/>
    <n v="135.1"/>
    <n v="97"/>
    <x v="54"/>
  </r>
  <r>
    <n v="204"/>
    <x v="159"/>
    <n v="9264353300"/>
    <s v="Empresa BB"/>
    <s v="Manta"/>
    <x v="6"/>
    <x v="5"/>
    <s v="Empresa de embarque C"/>
    <s v="Tarjeta de crédito"/>
    <s v="Carne de cangrejo"/>
    <x v="8"/>
    <n v="257.59999999999997"/>
    <n v="80"/>
    <x v="189"/>
  </r>
  <r>
    <n v="205"/>
    <x v="160"/>
    <n v="4507840734"/>
    <s v="Empresa I"/>
    <s v="Guayaquil"/>
    <x v="3"/>
    <x v="7"/>
    <s v="Empresa de embarque A"/>
    <s v="Cheque"/>
    <s v="Ravioli"/>
    <x v="9"/>
    <n v="273"/>
    <n v="66"/>
    <x v="190"/>
  </r>
  <r>
    <n v="206"/>
    <x v="161"/>
    <n v="1926814553"/>
    <s v="Empresa I"/>
    <s v="Guayaquil"/>
    <x v="3"/>
    <x v="7"/>
    <s v="Empresa de embarque A"/>
    <s v="Cheque"/>
    <s v="Mozzarella"/>
    <x v="10"/>
    <n v="487.19999999999993"/>
    <n v="32"/>
    <x v="191"/>
  </r>
  <r>
    <n v="207"/>
    <x v="162"/>
    <n v="1115906573"/>
    <s v="Empresa F"/>
    <s v="Ibarra"/>
    <x v="5"/>
    <x v="4"/>
    <s v="Empresa de embarque B"/>
    <s v="Tarjeta de crédito"/>
    <s v="Cerveza"/>
    <x v="0"/>
    <n v="196"/>
    <n v="52"/>
    <x v="192"/>
  </r>
  <r>
    <n v="208"/>
    <x v="155"/>
    <n v="4298972271"/>
    <s v="Empresa H"/>
    <s v="Riobamba"/>
    <x v="2"/>
    <x v="2"/>
    <s v="Empresa de embarque B"/>
    <s v="Cheque"/>
    <s v="Salsa curry"/>
    <x v="5"/>
    <n v="560"/>
    <n v="78"/>
    <x v="193"/>
  </r>
  <r>
    <n v="209"/>
    <x v="163"/>
    <n v="1419202858"/>
    <s v="Empresa H"/>
    <s v="Riobamba"/>
    <x v="2"/>
    <x v="2"/>
    <s v="Empresa de embarque B"/>
    <s v="Cheque"/>
    <s v="Galletas de chocolate"/>
    <x v="2"/>
    <n v="128.79999999999998"/>
    <n v="54"/>
    <x v="194"/>
  </r>
  <r>
    <n v="210"/>
    <x v="52"/>
    <n v="3516608759"/>
    <s v="Empresa Y"/>
    <s v="Esmeraldas"/>
    <x v="7"/>
    <x v="6"/>
    <s v="Empresa de embarque A"/>
    <s v="Efectivo"/>
    <s v="Bolillos"/>
    <x v="2"/>
    <n v="140"/>
    <n v="55"/>
    <x v="63"/>
  </r>
  <r>
    <n v="211"/>
    <x v="164"/>
    <n v="8191358442"/>
    <s v="Empresa Z"/>
    <s v="Quito"/>
    <x v="9"/>
    <x v="5"/>
    <s v="Empresa de embarque C"/>
    <s v="Tarjeta de crédito"/>
    <s v="Aceite de oliva"/>
    <x v="13"/>
    <n v="298.90000000000003"/>
    <n v="60"/>
    <x v="195"/>
  </r>
  <r>
    <n v="212"/>
    <x v="165"/>
    <n v="8451227157"/>
    <s v="Empresa Z"/>
    <s v="Quito"/>
    <x v="9"/>
    <x v="5"/>
    <s v="Empresa de embarque C"/>
    <s v="Tarjeta de crédito"/>
    <s v="Almejas"/>
    <x v="4"/>
    <n v="135.1"/>
    <n v="19"/>
    <x v="196"/>
  </r>
  <r>
    <n v="213"/>
    <x v="166"/>
    <n v="9847155245"/>
    <s v="Empresa Z"/>
    <s v="Quito"/>
    <x v="9"/>
    <x v="5"/>
    <s v="Empresa de embarque C"/>
    <s v="Tarjeta de crédito"/>
    <s v="Carne de cangrejo"/>
    <x v="8"/>
    <n v="257.59999999999997"/>
    <n v="66"/>
    <x v="197"/>
  </r>
  <r>
    <n v="214"/>
    <x v="167"/>
    <n v="5189485028"/>
    <s v="Empresa CC"/>
    <s v="Guayaquil"/>
    <x v="3"/>
    <x v="3"/>
    <s v="Empresa de embarque B"/>
    <s v="Cheque"/>
    <s v="Cerveza"/>
    <x v="0"/>
    <n v="196"/>
    <n v="42"/>
    <x v="198"/>
  </r>
  <r>
    <n v="215"/>
    <x v="13"/>
    <n v="2367569858"/>
    <s v="Empresa F"/>
    <s v="Ibarra"/>
    <x v="5"/>
    <x v="4"/>
    <s v="Empresa de embarque C"/>
    <s v="Cheque"/>
    <s v="Chocolate"/>
    <x v="3"/>
    <n v="178.5"/>
    <n v="72"/>
    <x v="199"/>
  </r>
  <r>
    <n v="216"/>
    <x v="168"/>
    <n v="1241520334"/>
    <s v="Empresa D"/>
    <s v="Azogues"/>
    <x v="1"/>
    <x v="1"/>
    <s v="Empresa de embarque A"/>
    <s v="Tarjeta de crédito"/>
    <s v="Mermelada de zarzamora"/>
    <x v="6"/>
    <n v="1134"/>
    <n v="32"/>
    <x v="200"/>
  </r>
  <r>
    <n v="217"/>
    <x v="169"/>
    <n v="6999895697"/>
    <s v="Empresa D"/>
    <s v="Azogues"/>
    <x v="1"/>
    <x v="1"/>
    <s v="Empresa de embarque A"/>
    <s v="Tarjeta de crédito"/>
    <s v="Arroz de grano largo"/>
    <x v="14"/>
    <n v="98"/>
    <n v="76"/>
    <x v="201"/>
  </r>
  <r>
    <n v="218"/>
    <x v="141"/>
    <n v="2931440223"/>
    <s v="Empresa J"/>
    <s v="Esmeraldas"/>
    <x v="7"/>
    <x v="6"/>
    <s v="Empresa de embarque A"/>
    <m/>
    <s v="Galletas de chocolate"/>
    <x v="2"/>
    <n v="128.79999999999998"/>
    <n v="83"/>
    <x v="202"/>
  </r>
  <r>
    <n v="219"/>
    <x v="25"/>
    <n v="6045555436"/>
    <s v="Empresa K"/>
    <s v="Quito"/>
    <x v="9"/>
    <x v="5"/>
    <s v="Empresa de embarque C"/>
    <m/>
    <s v="Ciruelas secas"/>
    <x v="1"/>
    <n v="49"/>
    <n v="91"/>
    <x v="203"/>
  </r>
  <r>
    <n v="220"/>
    <x v="57"/>
    <n v="4985084204"/>
    <s v="Empresa K"/>
    <s v="Quito"/>
    <x v="9"/>
    <x v="5"/>
    <s v="Empresa de embarque C"/>
    <m/>
    <s v="Té verde"/>
    <x v="0"/>
    <n v="41.86"/>
    <n v="64"/>
    <x v="204"/>
  </r>
  <r>
    <n v="221"/>
    <x v="99"/>
    <n v="8950774476"/>
    <s v="Empresa A"/>
    <s v="Ambato"/>
    <x v="10"/>
    <x v="2"/>
    <m/>
    <m/>
    <s v="Té chai"/>
    <x v="0"/>
    <n v="252"/>
    <n v="58"/>
    <x v="205"/>
  </r>
  <r>
    <n v="222"/>
    <x v="170"/>
    <n v="4091794218"/>
    <s v="Empresa A"/>
    <s v="Ambato"/>
    <x v="10"/>
    <x v="2"/>
    <m/>
    <m/>
    <s v="Café"/>
    <x v="0"/>
    <n v="644"/>
    <n v="97"/>
    <x v="206"/>
  </r>
  <r>
    <n v="223"/>
    <x v="153"/>
    <n v="2789876793"/>
    <s v="Empresa A"/>
    <s v="Ambato"/>
    <x v="10"/>
    <x v="2"/>
    <m/>
    <m/>
    <s v="Té verde"/>
    <x v="0"/>
    <n v="41.86"/>
    <n v="14"/>
    <x v="207"/>
  </r>
  <r>
    <n v="224"/>
    <x v="171"/>
    <n v="4338385582"/>
    <s v="Empresa BB"/>
    <s v="Manta"/>
    <x v="6"/>
    <x v="5"/>
    <s v="Empresa de embarque C"/>
    <s v="Tarjeta de crédito"/>
    <s v="Almejas"/>
    <x v="4"/>
    <n v="135.1"/>
    <n v="68"/>
    <x v="208"/>
  </r>
  <r>
    <n v="225"/>
    <x v="144"/>
    <n v="9159410824"/>
    <s v="Empresa BB"/>
    <s v="Manta"/>
    <x v="6"/>
    <x v="5"/>
    <s v="Empresa de embarque C"/>
    <s v="Tarjeta de crédito"/>
    <s v="Carne de cangrejo"/>
    <x v="8"/>
    <n v="257.59999999999997"/>
    <n v="32"/>
    <x v="209"/>
  </r>
  <r>
    <n v="226"/>
    <x v="172"/>
    <n v="6562657766"/>
    <s v="Empresa I"/>
    <s v="Guayaquil"/>
    <x v="3"/>
    <x v="7"/>
    <s v="Empresa de embarque A"/>
    <s v="Cheque"/>
    <s v="Ravioli"/>
    <x v="9"/>
    <n v="273"/>
    <n v="48"/>
    <x v="210"/>
  </r>
  <r>
    <n v="227"/>
    <x v="173"/>
    <n v="4160634865"/>
    <s v="Empresa I"/>
    <s v="Guayaquil"/>
    <x v="3"/>
    <x v="7"/>
    <s v="Empresa de embarque A"/>
    <s v="Cheque"/>
    <s v="Mozzarella"/>
    <x v="10"/>
    <n v="487.19999999999993"/>
    <n v="57"/>
    <x v="211"/>
  </r>
  <r>
    <n v="228"/>
    <x v="147"/>
    <n v="142416687"/>
    <s v="Empresa F"/>
    <s v="Ibarra"/>
    <x v="5"/>
    <x v="4"/>
    <s v="Empresa de embarque B"/>
    <s v="Tarjeta de crédito"/>
    <s v="Cerveza"/>
    <x v="0"/>
    <n v="196"/>
    <n v="67"/>
    <x v="212"/>
  </r>
  <r>
    <n v="229"/>
    <x v="108"/>
    <n v="6114991349"/>
    <s v="Empresa H"/>
    <s v="Riobamba"/>
    <x v="2"/>
    <x v="2"/>
    <s v="Empresa de embarque B"/>
    <s v="Cheque"/>
    <s v="Salsa curry"/>
    <x v="5"/>
    <n v="560"/>
    <n v="48"/>
    <x v="213"/>
  </r>
  <r>
    <n v="230"/>
    <x v="174"/>
    <n v="6472352060"/>
    <s v="Empresa H"/>
    <s v="Riobamba"/>
    <x v="2"/>
    <x v="2"/>
    <s v="Empresa de embarque B"/>
    <s v="Cheque"/>
    <s v="Galletas de chocolate"/>
    <x v="2"/>
    <n v="128.79999999999998"/>
    <n v="77"/>
    <x v="214"/>
  </r>
  <r>
    <n v="231"/>
    <x v="138"/>
    <n v="5399077795"/>
    <s v="Empresa Y"/>
    <s v="Esmeraldas"/>
    <x v="7"/>
    <x v="6"/>
    <s v="Empresa de embarque A"/>
    <s v="Efectivo"/>
    <s v="Bolillos"/>
    <x v="2"/>
    <n v="140"/>
    <n v="94"/>
    <x v="215"/>
  </r>
  <r>
    <n v="232"/>
    <x v="175"/>
    <n v="6275645168"/>
    <s v="Empresa Z"/>
    <s v="Quito"/>
    <x v="9"/>
    <x v="5"/>
    <s v="Empresa de embarque C"/>
    <s v="Tarjeta de crédito"/>
    <s v="Aceite de oliva"/>
    <x v="13"/>
    <n v="298.90000000000003"/>
    <n v="54"/>
    <x v="216"/>
  </r>
  <r>
    <n v="233"/>
    <x v="51"/>
    <n v="597069969"/>
    <s v="Empresa Z"/>
    <s v="Quito"/>
    <x v="9"/>
    <x v="5"/>
    <s v="Empresa de embarque C"/>
    <s v="Tarjeta de crédito"/>
    <s v="Almejas"/>
    <x v="4"/>
    <n v="135.1"/>
    <n v="43"/>
    <x v="85"/>
  </r>
  <r>
    <n v="234"/>
    <x v="58"/>
    <n v="1323169656"/>
    <s v="Empresa Z"/>
    <s v="Quito"/>
    <x v="9"/>
    <x v="5"/>
    <s v="Empresa de embarque C"/>
    <s v="Tarjeta de crédito"/>
    <s v="Carne de cangrejo"/>
    <x v="8"/>
    <n v="257.59999999999997"/>
    <n v="71"/>
    <x v="144"/>
  </r>
  <r>
    <n v="235"/>
    <x v="176"/>
    <n v="2932971142"/>
    <s v="Empresa CC"/>
    <s v="Guayaquil"/>
    <x v="3"/>
    <x v="3"/>
    <s v="Empresa de embarque B"/>
    <s v="Cheque"/>
    <s v="Cerveza"/>
    <x v="0"/>
    <n v="196"/>
    <n v="50"/>
    <x v="217"/>
  </r>
  <r>
    <n v="236"/>
    <x v="177"/>
    <n v="3634141900"/>
    <s v="Empresa F"/>
    <s v="Ibarra"/>
    <x v="5"/>
    <x v="4"/>
    <s v="Empresa de embarque C"/>
    <s v="Cheque"/>
    <s v="Chocolate"/>
    <x v="3"/>
    <n v="178.5"/>
    <n v="96"/>
    <x v="147"/>
  </r>
  <r>
    <n v="237"/>
    <x v="161"/>
    <n v="8872627168"/>
    <s v="Empresa D"/>
    <s v="Azogues"/>
    <x v="1"/>
    <x v="1"/>
    <s v="Empresa de embarque A"/>
    <s v="Tarjeta de crédito"/>
    <s v="Mermelada de zarzamora"/>
    <x v="6"/>
    <n v="1134"/>
    <n v="54"/>
    <x v="218"/>
  </r>
  <r>
    <n v="238"/>
    <x v="178"/>
    <n v="5571010485"/>
    <s v="Empresa D"/>
    <s v="Azogues"/>
    <x v="1"/>
    <x v="1"/>
    <s v="Empresa de embarque A"/>
    <s v="Tarjeta de crédito"/>
    <s v="Arroz de grano largo"/>
    <x v="14"/>
    <n v="98"/>
    <n v="39"/>
    <x v="219"/>
  </r>
  <r>
    <n v="239"/>
    <x v="66"/>
    <n v="7703467924"/>
    <s v="Empresa H"/>
    <s v="Riobamba"/>
    <x v="2"/>
    <x v="2"/>
    <s v="Empresa de embarque C"/>
    <s v="Tarjeta de crédito"/>
    <s v="Mozzarella"/>
    <x v="10"/>
    <n v="487.19999999999993"/>
    <n v="63"/>
    <x v="60"/>
  </r>
  <r>
    <n v="240"/>
    <x v="143"/>
    <n v="7747820326"/>
    <s v="Empresa C"/>
    <s v="Machala"/>
    <x v="4"/>
    <x v="0"/>
    <s v="Empresa de embarque B"/>
    <s v="Efectivo"/>
    <s v="Jarabe"/>
    <x v="7"/>
    <n v="140"/>
    <n v="71"/>
    <x v="220"/>
  </r>
  <r>
    <n v="241"/>
    <x v="179"/>
    <n v="5769101754"/>
    <s v="Empresa C"/>
    <s v="Machala"/>
    <x v="4"/>
    <x v="0"/>
    <s v="Empresa de embarque B"/>
    <s v="Efectivo"/>
    <s v="Salsa curry"/>
    <x v="5"/>
    <n v="560"/>
    <n v="88"/>
    <x v="221"/>
  </r>
  <r>
    <n v="242"/>
    <x v="81"/>
    <n v="7427615835"/>
    <s v="Empresa J"/>
    <s v="Esmeraldas"/>
    <x v="7"/>
    <x v="6"/>
    <s v="Empresa de embarque B"/>
    <s v="Tarjeta de crédito"/>
    <s v="Almendras"/>
    <x v="1"/>
    <n v="140"/>
    <n v="59"/>
    <x v="222"/>
  </r>
  <r>
    <n v="243"/>
    <x v="180"/>
    <n v="242336558"/>
    <s v="Empresa F"/>
    <s v="Ibarra"/>
    <x v="5"/>
    <x v="4"/>
    <s v="Empresa de embarque B"/>
    <s v="Tarjeta de crédito"/>
    <s v="Salsa curry"/>
    <x v="5"/>
    <n v="560"/>
    <n v="94"/>
    <x v="223"/>
  </r>
  <r>
    <n v="244"/>
    <x v="139"/>
    <n v="2520819737"/>
    <s v="Empresa BB"/>
    <s v="Manta"/>
    <x v="6"/>
    <x v="5"/>
    <s v="Empresa de embarque C"/>
    <s v="Cheque"/>
    <s v="Café"/>
    <x v="0"/>
    <n v="644"/>
    <n v="86"/>
    <x v="180"/>
  </r>
  <r>
    <n v="245"/>
    <x v="181"/>
    <n v="8828389188"/>
    <s v="Empresa H"/>
    <s v="Riobamba"/>
    <x v="2"/>
    <x v="2"/>
    <s v="Empresa de embarque C"/>
    <s v="Cheque"/>
    <s v="Chocolate"/>
    <x v="3"/>
    <n v="178.5"/>
    <n v="61"/>
    <x v="224"/>
  </r>
  <r>
    <n v="246"/>
    <x v="182"/>
    <n v="164422904"/>
    <s v="Empresa J"/>
    <s v="Esmeraldas"/>
    <x v="7"/>
    <x v="6"/>
    <s v="Empresa de embarque B"/>
    <s v="Tarjeta de crédito"/>
    <s v="Té verde"/>
    <x v="0"/>
    <n v="41.86"/>
    <n v="32"/>
    <x v="225"/>
  </r>
  <r>
    <n v="247"/>
    <x v="32"/>
    <n v="7991995786"/>
    <s v="Empresa G"/>
    <s v="Guaranda"/>
    <x v="8"/>
    <x v="2"/>
    <m/>
    <m/>
    <s v="Café"/>
    <x v="0"/>
    <n v="644"/>
    <n v="62"/>
    <x v="226"/>
  </r>
  <r>
    <n v="248"/>
    <x v="183"/>
    <n v="4149364306"/>
    <s v="Empresa J"/>
    <s v="Esmeraldas"/>
    <x v="7"/>
    <x v="6"/>
    <s v="Empresa de embarque A"/>
    <m/>
    <s v="Jalea de fresa"/>
    <x v="6"/>
    <n v="350"/>
    <n v="60"/>
    <x v="227"/>
  </r>
  <r>
    <n v="249"/>
    <x v="97"/>
    <n v="6397472642"/>
    <s v="Empresa J"/>
    <s v="Esmeraldas"/>
    <x v="7"/>
    <x v="6"/>
    <s v="Empresa de embarque A"/>
    <m/>
    <s v="Condimento cajún"/>
    <x v="7"/>
    <n v="308"/>
    <n v="51"/>
    <x v="228"/>
  </r>
  <r>
    <n v="250"/>
    <x v="73"/>
    <n v="1168651383"/>
    <s v="Empresa J"/>
    <s v="Esmeraldas"/>
    <x v="7"/>
    <x v="6"/>
    <s v="Empresa de embarque A"/>
    <m/>
    <s v="Galletas de chocolate"/>
    <x v="2"/>
    <n v="128.79999999999998"/>
    <n v="49"/>
    <x v="229"/>
  </r>
  <r>
    <n v="251"/>
    <x v="184"/>
    <n v="1309311215"/>
    <s v="Empresa K"/>
    <s v="Quito"/>
    <x v="9"/>
    <x v="5"/>
    <s v="Empresa de embarque C"/>
    <m/>
    <s v="Ciruelas secas"/>
    <x v="1"/>
    <n v="49"/>
    <n v="20"/>
    <x v="230"/>
  </r>
  <r>
    <n v="252"/>
    <x v="185"/>
    <n v="4552083877"/>
    <s v="Empresa K"/>
    <s v="Quito"/>
    <x v="9"/>
    <x v="5"/>
    <s v="Empresa de embarque C"/>
    <m/>
    <s v="Té verde"/>
    <x v="0"/>
    <n v="41.86"/>
    <n v="49"/>
    <x v="231"/>
  </r>
  <r>
    <n v="253"/>
    <x v="186"/>
    <n v="6119453494"/>
    <s v="Empresa A"/>
    <s v="Ambato"/>
    <x v="10"/>
    <x v="2"/>
    <m/>
    <m/>
    <s v="Té chai"/>
    <x v="0"/>
    <n v="252"/>
    <n v="22"/>
    <x v="232"/>
  </r>
  <r>
    <n v="254"/>
    <x v="55"/>
    <n v="8815781249"/>
    <s v="Empresa A"/>
    <s v="Ambato"/>
    <x v="10"/>
    <x v="2"/>
    <m/>
    <m/>
    <s v="Café"/>
    <x v="0"/>
    <n v="644"/>
    <n v="73"/>
    <x v="233"/>
  </r>
  <r>
    <n v="255"/>
    <x v="180"/>
    <n v="5308869510"/>
    <s v="Empresa A"/>
    <s v="Ambato"/>
    <x v="10"/>
    <x v="2"/>
    <m/>
    <m/>
    <s v="Té verde"/>
    <x v="0"/>
    <n v="41.86"/>
    <n v="85"/>
    <x v="234"/>
  </r>
  <r>
    <n v="256"/>
    <x v="187"/>
    <n v="9623390930"/>
    <s v="Empresa BB"/>
    <s v="Manta"/>
    <x v="6"/>
    <x v="5"/>
    <s v="Empresa de embarque C"/>
    <s v="Tarjeta de crédito"/>
    <s v="Almejas"/>
    <x v="4"/>
    <n v="135.1"/>
    <n v="44"/>
    <x v="235"/>
  </r>
  <r>
    <n v="257"/>
    <x v="179"/>
    <n v="9925453816"/>
    <s v="Empresa BB"/>
    <s v="Manta"/>
    <x v="6"/>
    <x v="5"/>
    <s v="Empresa de embarque C"/>
    <s v="Tarjeta de crédito"/>
    <s v="Carne de cangrejo"/>
    <x v="8"/>
    <n v="257.59999999999997"/>
    <n v="24"/>
    <x v="236"/>
  </r>
  <r>
    <n v="258"/>
    <x v="172"/>
    <n v="6948053333"/>
    <s v="Empresa I"/>
    <s v="Guayaquil"/>
    <x v="3"/>
    <x v="7"/>
    <s v="Empresa de embarque A"/>
    <s v="Cheque"/>
    <s v="Ravioli"/>
    <x v="9"/>
    <n v="273"/>
    <n v="64"/>
    <x v="237"/>
  </r>
  <r>
    <n v="259"/>
    <x v="150"/>
    <n v="2060963898"/>
    <s v="Empresa I"/>
    <s v="Guayaquil"/>
    <x v="3"/>
    <x v="7"/>
    <s v="Empresa de embarque A"/>
    <s v="Cheque"/>
    <s v="Mozzarella"/>
    <x v="10"/>
    <n v="487.19999999999993"/>
    <n v="70"/>
    <x v="238"/>
  </r>
  <r>
    <n v="260"/>
    <x v="176"/>
    <n v="2582781913"/>
    <s v="Empresa F"/>
    <s v="Ibarra"/>
    <x v="5"/>
    <x v="4"/>
    <s v="Empresa de embarque B"/>
    <s v="Tarjeta de crédito"/>
    <s v="Cerveza"/>
    <x v="0"/>
    <n v="196"/>
    <n v="98"/>
    <x v="239"/>
  </r>
  <r>
    <n v="261"/>
    <x v="26"/>
    <n v="2732649952"/>
    <s v="Empresa H"/>
    <s v="Riobamba"/>
    <x v="2"/>
    <x v="2"/>
    <s v="Empresa de embarque B"/>
    <s v="Cheque"/>
    <s v="Salsa curry"/>
    <x v="5"/>
    <n v="560"/>
    <n v="48"/>
    <x v="213"/>
  </r>
  <r>
    <n v="262"/>
    <x v="142"/>
    <n v="4179453952"/>
    <s v="Empresa H"/>
    <s v="Riobamba"/>
    <x v="2"/>
    <x v="2"/>
    <s v="Empresa de embarque B"/>
    <s v="Cheque"/>
    <s v="Galletas de chocolate"/>
    <x v="2"/>
    <n v="128.79999999999998"/>
    <n v="100"/>
    <x v="240"/>
  </r>
  <r>
    <n v="263"/>
    <x v="188"/>
    <n v="4339665341"/>
    <s v="Empresa Y"/>
    <s v="Esmeraldas"/>
    <x v="7"/>
    <x v="6"/>
    <s v="Empresa de embarque A"/>
    <s v="Efectivo"/>
    <s v="Bolillos"/>
    <x v="2"/>
    <n v="140"/>
    <n v="90"/>
    <x v="241"/>
  </r>
  <r>
    <n v="264"/>
    <x v="189"/>
    <n v="9193900326"/>
    <s v="Empresa Z"/>
    <s v="Quito"/>
    <x v="9"/>
    <x v="5"/>
    <s v="Empresa de embarque C"/>
    <s v="Tarjeta de crédito"/>
    <s v="Aceite de oliva"/>
    <x v="13"/>
    <n v="298.90000000000003"/>
    <n v="49"/>
    <x v="242"/>
  </r>
  <r>
    <n v="265"/>
    <x v="96"/>
    <n v="7474169055"/>
    <s v="Empresa Z"/>
    <s v="Quito"/>
    <x v="9"/>
    <x v="5"/>
    <s v="Empresa de embarque C"/>
    <s v="Tarjeta de crédito"/>
    <s v="Almejas"/>
    <x v="4"/>
    <n v="135.1"/>
    <n v="71"/>
    <x v="243"/>
  </r>
  <r>
    <n v="266"/>
    <x v="59"/>
    <n v="9750138179"/>
    <s v="Empresa Z"/>
    <s v="Quito"/>
    <x v="9"/>
    <x v="5"/>
    <s v="Empresa de embarque C"/>
    <s v="Tarjeta de crédito"/>
    <s v="Carne de cangrejo"/>
    <x v="8"/>
    <n v="257.59999999999997"/>
    <n v="10"/>
    <x v="244"/>
  </r>
  <r>
    <n v="267"/>
    <x v="190"/>
    <n v="2294414293"/>
    <s v="Empresa CC"/>
    <s v="Guayaquil"/>
    <x v="3"/>
    <x v="3"/>
    <s v="Empresa de embarque B"/>
    <s v="Cheque"/>
    <s v="Cerveza"/>
    <x v="0"/>
    <n v="196"/>
    <n v="78"/>
    <x v="245"/>
  </r>
  <r>
    <n v="268"/>
    <x v="191"/>
    <n v="776426288"/>
    <s v="Empresa F"/>
    <s v="Ibarra"/>
    <x v="5"/>
    <x v="4"/>
    <s v="Empresa de embarque C"/>
    <s v="Cheque"/>
    <s v="Chocolate"/>
    <x v="3"/>
    <n v="178.5"/>
    <n v="44"/>
    <x v="136"/>
  </r>
  <r>
    <n v="269"/>
    <x v="158"/>
    <n v="1245231958"/>
    <s v="Empresa D"/>
    <s v="Azogues"/>
    <x v="1"/>
    <x v="1"/>
    <s v="Empresa de embarque A"/>
    <s v="Tarjeta de crédito"/>
    <s v="Mermelada de zarzamora"/>
    <x v="6"/>
    <n v="1134"/>
    <n v="82"/>
    <x v="246"/>
  </r>
  <r>
    <n v="270"/>
    <x v="192"/>
    <n v="2050724971"/>
    <s v="Empresa D"/>
    <s v="Azogues"/>
    <x v="1"/>
    <x v="1"/>
    <s v="Empresa de embarque A"/>
    <s v="Tarjeta de crédito"/>
    <s v="Arroz de grano largo"/>
    <x v="14"/>
    <n v="98"/>
    <n v="29"/>
    <x v="247"/>
  </r>
  <r>
    <n v="271"/>
    <x v="193"/>
    <n v="9478104719"/>
    <s v="Empresa H"/>
    <s v="Riobamba"/>
    <x v="2"/>
    <x v="2"/>
    <s v="Empresa de embarque C"/>
    <s v="Tarjeta de crédito"/>
    <s v="Mozzarella"/>
    <x v="10"/>
    <n v="487.19999999999993"/>
    <n v="93"/>
    <x v="248"/>
  </r>
  <r>
    <n v="272"/>
    <x v="160"/>
    <n v="7620759943"/>
    <s v="Empresa C"/>
    <s v="Machala"/>
    <x v="4"/>
    <x v="0"/>
    <s v="Empresa de embarque B"/>
    <s v="Efectivo"/>
    <s v="Jarabe"/>
    <x v="7"/>
    <n v="140"/>
    <n v="11"/>
    <x v="249"/>
  </r>
  <r>
    <n v="273"/>
    <x v="194"/>
    <n v="9345003575"/>
    <s v="Empresa C"/>
    <s v="Machala"/>
    <x v="4"/>
    <x v="0"/>
    <s v="Empresa de embarque B"/>
    <s v="Efectivo"/>
    <s v="Salsa curry"/>
    <x v="5"/>
    <n v="560"/>
    <n v="91"/>
    <x v="159"/>
  </r>
  <r>
    <n v="274"/>
    <x v="47"/>
    <n v="5988072690"/>
    <s v="Empresa J"/>
    <s v="Esmeraldas"/>
    <x v="7"/>
    <x v="6"/>
    <s v="Empresa de embarque B"/>
    <s v="Tarjeta de crédito"/>
    <s v="Almendras"/>
    <x v="1"/>
    <n v="140"/>
    <n v="12"/>
    <x v="250"/>
  </r>
  <r>
    <n v="275"/>
    <x v="195"/>
    <n v="5113488625"/>
    <s v="Empresa J"/>
    <s v="Esmeraldas"/>
    <x v="7"/>
    <x v="6"/>
    <s v="Empresa de embarque A"/>
    <m/>
    <s v="Ciruelas secas"/>
    <x v="1"/>
    <n v="49"/>
    <n v="78"/>
    <x v="219"/>
  </r>
  <r>
    <n v="276"/>
    <x v="196"/>
    <n v="8021429259"/>
    <s v="Empresa K"/>
    <s v="Quito"/>
    <x v="9"/>
    <x v="5"/>
    <s v="Empresa de embarque C"/>
    <m/>
    <s v="Salsa curry"/>
    <x v="5"/>
    <n v="560"/>
    <n v="60"/>
    <x v="251"/>
  </r>
  <r>
    <n v="277"/>
    <x v="186"/>
    <n v="680211800"/>
    <s v="Empresa A"/>
    <s v="Ambato"/>
    <x v="10"/>
    <x v="2"/>
    <s v="Empresa de embarque C"/>
    <m/>
    <s v="Carne de cangrejo"/>
    <x v="8"/>
    <n v="257.59999999999997"/>
    <n v="23"/>
    <x v="252"/>
  </r>
  <r>
    <n v="278"/>
    <x v="107"/>
    <n v="2635806056"/>
    <s v="Empresa BB"/>
    <s v="Manta"/>
    <x v="6"/>
    <x v="5"/>
    <s v="Empresa de embarque C"/>
    <s v="Tarjeta de crédito"/>
    <s v="Café"/>
    <x v="0"/>
    <n v="644"/>
    <n v="34"/>
    <x v="253"/>
  </r>
  <r>
    <n v="279"/>
    <x v="96"/>
    <n v="3338515953"/>
    <s v="Empresa I"/>
    <s v="Guayaquil"/>
    <x v="3"/>
    <x v="7"/>
    <s v="Empresa de embarque A"/>
    <s v="Cheque"/>
    <s v="Almejas"/>
    <x v="4"/>
    <n v="135.1"/>
    <n v="89"/>
    <x v="254"/>
  </r>
  <r>
    <n v="280"/>
    <x v="88"/>
    <n v="3075758565"/>
    <s v="Empresa F"/>
    <s v="Ibarra"/>
    <x v="5"/>
    <x v="4"/>
    <s v="Empresa de embarque B"/>
    <s v="Tarjeta de crédito"/>
    <s v="Chocolate"/>
    <x v="3"/>
    <n v="178.5"/>
    <n v="82"/>
    <x v="255"/>
  </r>
  <r>
    <n v="281"/>
    <x v="92"/>
    <n v="5383209032"/>
    <s v="Empresa H"/>
    <s v="Riobamba"/>
    <x v="2"/>
    <x v="2"/>
    <s v="Empresa de embarque B"/>
    <s v="Cheque"/>
    <s v="Chocolate"/>
    <x v="3"/>
    <n v="178.5"/>
    <n v="43"/>
    <x v="256"/>
  </r>
  <r>
    <n v="282"/>
    <x v="1"/>
    <n v="9635546425"/>
    <s v="Empresa J"/>
    <s v="Esmeraldas"/>
    <x v="7"/>
    <x v="6"/>
    <s v="Empresa de embarque A"/>
    <m/>
    <s v="Condimento cajún"/>
    <x v="7"/>
    <n v="308"/>
    <n v="96"/>
    <x v="257"/>
  </r>
  <r>
    <n v="283"/>
    <x v="96"/>
    <n v="3501364052"/>
    <s v="Empresa J"/>
    <s v="Esmeraldas"/>
    <x v="7"/>
    <x v="6"/>
    <s v="Empresa de embarque A"/>
    <m/>
    <s v="Galletas de chocolate"/>
    <x v="2"/>
    <n v="128.79999999999998"/>
    <n v="34"/>
    <x v="258"/>
  </r>
  <r>
    <n v="284"/>
    <x v="45"/>
    <n v="2226825043"/>
    <s v="Empresa K"/>
    <s v="Quito"/>
    <x v="9"/>
    <x v="5"/>
    <s v="Empresa de embarque C"/>
    <m/>
    <s v="Ciruelas secas"/>
    <x v="1"/>
    <n v="49"/>
    <n v="42"/>
    <x v="259"/>
  </r>
  <r>
    <n v="285"/>
    <x v="197"/>
    <n v="6321323029"/>
    <s v="Empresa K"/>
    <s v="Quito"/>
    <x v="9"/>
    <x v="5"/>
    <s v="Empresa de embarque C"/>
    <m/>
    <s v="Té verde"/>
    <x v="0"/>
    <n v="41.86"/>
    <n v="100"/>
    <x v="260"/>
  </r>
  <r>
    <n v="286"/>
    <x v="172"/>
    <n v="3775524143"/>
    <s v="Empresa A"/>
    <s v="Ambato"/>
    <x v="10"/>
    <x v="2"/>
    <m/>
    <m/>
    <s v="Té chai"/>
    <x v="0"/>
    <n v="252"/>
    <n v="42"/>
    <x v="261"/>
  </r>
  <r>
    <n v="287"/>
    <x v="198"/>
    <n v="9543041808"/>
    <s v="Empresa A"/>
    <s v="Ambato"/>
    <x v="10"/>
    <x v="2"/>
    <m/>
    <m/>
    <s v="Café"/>
    <x v="0"/>
    <n v="644"/>
    <n v="16"/>
    <x v="262"/>
  </r>
  <r>
    <n v="288"/>
    <x v="199"/>
    <n v="547647770"/>
    <s v="Empresa A"/>
    <s v="Ambato"/>
    <x v="10"/>
    <x v="2"/>
    <m/>
    <m/>
    <s v="Té verde"/>
    <x v="0"/>
    <n v="41.86"/>
    <n v="22"/>
    <x v="263"/>
  </r>
  <r>
    <n v="289"/>
    <x v="88"/>
    <n v="7120228607"/>
    <s v="Empresa BB"/>
    <s v="Manta"/>
    <x v="6"/>
    <x v="5"/>
    <s v="Empresa de embarque C"/>
    <s v="Tarjeta de crédito"/>
    <s v="Almejas"/>
    <x v="4"/>
    <n v="135.1"/>
    <n v="46"/>
    <x v="264"/>
  </r>
  <r>
    <n v="290"/>
    <x v="105"/>
    <n v="5554565190"/>
    <s v="Empresa BB"/>
    <s v="Manta"/>
    <x v="6"/>
    <x v="5"/>
    <s v="Empresa de embarque C"/>
    <s v="Tarjeta de crédito"/>
    <s v="Carne de cangrejo"/>
    <x v="8"/>
    <n v="257.59999999999997"/>
    <n v="100"/>
    <x v="265"/>
  </r>
  <r>
    <n v="291"/>
    <x v="77"/>
    <n v="1644848787"/>
    <s v="Empresa I"/>
    <s v="Guayaquil"/>
    <x v="3"/>
    <x v="7"/>
    <s v="Empresa de embarque A"/>
    <s v="Cheque"/>
    <s v="Ravioli"/>
    <x v="9"/>
    <n v="273"/>
    <n v="87"/>
    <x v="266"/>
  </r>
  <r>
    <n v="292"/>
    <x v="83"/>
    <n v="8273786477"/>
    <s v="Empresa I"/>
    <s v="Guayaquil"/>
    <x v="3"/>
    <x v="7"/>
    <s v="Empresa de embarque A"/>
    <s v="Cheque"/>
    <s v="Mozzarella"/>
    <x v="10"/>
    <n v="487.19999999999993"/>
    <n v="58"/>
    <x v="267"/>
  </r>
  <r>
    <n v="293"/>
    <x v="200"/>
    <n v="1397118248"/>
    <s v="Empresa F"/>
    <s v="Ibarra"/>
    <x v="5"/>
    <x v="4"/>
    <s v="Empresa de embarque B"/>
    <s v="Tarjeta de crédito"/>
    <s v="Cerveza"/>
    <x v="0"/>
    <n v="196"/>
    <n v="85"/>
    <x v="268"/>
  </r>
  <r>
    <n v="294"/>
    <x v="148"/>
    <n v="4468604310"/>
    <s v="Empresa H"/>
    <s v="Riobamba"/>
    <x v="2"/>
    <x v="2"/>
    <s v="Empresa de embarque B"/>
    <s v="Cheque"/>
    <s v="Salsa curry"/>
    <x v="5"/>
    <n v="560"/>
    <n v="28"/>
    <x v="140"/>
  </r>
  <r>
    <n v="295"/>
    <x v="49"/>
    <n v="457458721"/>
    <s v="Empresa H"/>
    <s v="Riobamba"/>
    <x v="2"/>
    <x v="2"/>
    <s v="Empresa de embarque B"/>
    <s v="Cheque"/>
    <s v="Galletas de chocolate"/>
    <x v="2"/>
    <n v="128.79999999999998"/>
    <n v="19"/>
    <x v="269"/>
  </r>
  <r>
    <n v="296"/>
    <x v="201"/>
    <n v="7184663808"/>
    <s v="Empresa Y"/>
    <s v="Esmeraldas"/>
    <x v="7"/>
    <x v="6"/>
    <s v="Empresa de embarque A"/>
    <s v="Efectivo"/>
    <s v="Bolillos"/>
    <x v="2"/>
    <n v="140"/>
    <n v="99"/>
    <x v="83"/>
  </r>
  <r>
    <n v="297"/>
    <x v="202"/>
    <n v="3449599231"/>
    <s v="Empresa Z"/>
    <s v="Quito"/>
    <x v="9"/>
    <x v="5"/>
    <s v="Empresa de embarque C"/>
    <s v="Tarjeta de crédito"/>
    <s v="Aceite de oliva"/>
    <x v="13"/>
    <n v="298.90000000000003"/>
    <n v="69"/>
    <x v="270"/>
  </r>
  <r>
    <n v="298"/>
    <x v="172"/>
    <n v="3901461858"/>
    <s v="Empresa Z"/>
    <s v="Quito"/>
    <x v="9"/>
    <x v="5"/>
    <s v="Empresa de embarque C"/>
    <s v="Tarjeta de crédito"/>
    <s v="Almejas"/>
    <x v="4"/>
    <n v="135.1"/>
    <n v="37"/>
    <x v="271"/>
  </r>
  <r>
    <n v="299"/>
    <x v="44"/>
    <n v="6798892819"/>
    <s v="Empresa Z"/>
    <s v="Quito"/>
    <x v="9"/>
    <x v="5"/>
    <s v="Empresa de embarque C"/>
    <s v="Tarjeta de crédito"/>
    <s v="Carne de cangrejo"/>
    <x v="8"/>
    <n v="257.59999999999997"/>
    <n v="64"/>
    <x v="108"/>
  </r>
  <r>
    <n v="300"/>
    <x v="188"/>
    <n v="6897506437"/>
    <s v="Empresa CC"/>
    <s v="Guayaquil"/>
    <x v="3"/>
    <x v="3"/>
    <s v="Empresa de embarque B"/>
    <s v="Cheque"/>
    <s v="Cerveza"/>
    <x v="0"/>
    <n v="196"/>
    <n v="38"/>
    <x v="201"/>
  </r>
  <r>
    <n v="301"/>
    <x v="203"/>
    <n v="6298594113"/>
    <s v="Empresa F"/>
    <s v="Ibarra"/>
    <x v="5"/>
    <x v="4"/>
    <s v="Empresa de embarque C"/>
    <s v="Cheque"/>
    <s v="Chocolate"/>
    <x v="3"/>
    <n v="178.5"/>
    <n v="15"/>
    <x v="272"/>
  </r>
  <r>
    <n v="302"/>
    <x v="180"/>
    <n v="6972691420"/>
    <s v="Empresa D"/>
    <s v="Azogues"/>
    <x v="1"/>
    <x v="1"/>
    <s v="Empresa de embarque A"/>
    <s v="Tarjeta de crédito"/>
    <s v="Mermelada de zarzamora"/>
    <x v="6"/>
    <n v="1134"/>
    <n v="52"/>
    <x v="273"/>
  </r>
  <r>
    <n v="303"/>
    <x v="204"/>
    <n v="677992170"/>
    <s v="Empresa D"/>
    <s v="Azogues"/>
    <x v="1"/>
    <x v="1"/>
    <s v="Empresa de embarque A"/>
    <s v="Tarjeta de crédito"/>
    <s v="Arroz de grano largo"/>
    <x v="14"/>
    <n v="98"/>
    <n v="37"/>
    <x v="59"/>
  </r>
  <r>
    <n v="304"/>
    <x v="205"/>
    <n v="3501827064"/>
    <s v="Empresa H"/>
    <s v="Riobamba"/>
    <x v="2"/>
    <x v="2"/>
    <s v="Empresa de embarque C"/>
    <s v="Tarjeta de crédito"/>
    <s v="Mozzarella"/>
    <x v="10"/>
    <n v="487.19999999999993"/>
    <n v="24"/>
    <x v="274"/>
  </r>
  <r>
    <n v="305"/>
    <x v="206"/>
    <n v="9140892367"/>
    <s v="Empresa C"/>
    <s v="Machala"/>
    <x v="4"/>
    <x v="0"/>
    <s v="Empresa de embarque B"/>
    <s v="Efectivo"/>
    <s v="Jarabe"/>
    <x v="7"/>
    <n v="140"/>
    <n v="36"/>
    <x v="275"/>
  </r>
  <r>
    <n v="306"/>
    <x v="13"/>
    <n v="7570396760"/>
    <s v="Empresa C"/>
    <s v="Machala"/>
    <x v="4"/>
    <x v="0"/>
    <s v="Empresa de embarque B"/>
    <s v="Efectivo"/>
    <s v="Salsa curry"/>
    <x v="5"/>
    <n v="560"/>
    <n v="24"/>
    <x v="276"/>
  </r>
  <r>
    <n v="307"/>
    <x v="112"/>
    <n v="5368769086"/>
    <s v="Empresa J"/>
    <s v="Esmeraldas"/>
    <x v="7"/>
    <x v="6"/>
    <s v="Empresa de embarque B"/>
    <s v="Tarjeta de crédito"/>
    <s v="Almendras"/>
    <x v="1"/>
    <n v="140"/>
    <n v="20"/>
    <x v="277"/>
  </r>
  <r>
    <n v="308"/>
    <x v="151"/>
    <n v="443042127"/>
    <s v="Empresa J"/>
    <s v="Esmeraldas"/>
    <x v="7"/>
    <x v="6"/>
    <s v="Empresa de embarque A"/>
    <m/>
    <s v="Ciruelas secas"/>
    <x v="1"/>
    <n v="49"/>
    <n v="11"/>
    <x v="278"/>
  </r>
  <r>
    <n v="309"/>
    <x v="207"/>
    <n v="3198859022"/>
    <s v="Empresa K"/>
    <s v="Quito"/>
    <x v="9"/>
    <x v="5"/>
    <s v="Empresa de embarque C"/>
    <m/>
    <s v="Salsa curry"/>
    <x v="5"/>
    <n v="560"/>
    <n v="78"/>
    <x v="193"/>
  </r>
  <r>
    <n v="310"/>
    <x v="153"/>
    <n v="2982674072"/>
    <s v="Empresa A"/>
    <s v="Ambato"/>
    <x v="10"/>
    <x v="2"/>
    <s v="Empresa de embarque C"/>
    <m/>
    <s v="Carne de cangrejo"/>
    <x v="8"/>
    <n v="257.59999999999997"/>
    <n v="76"/>
    <x v="279"/>
  </r>
  <r>
    <n v="311"/>
    <x v="149"/>
    <n v="1636086310"/>
    <s v="Empresa BB"/>
    <s v="Manta"/>
    <x v="6"/>
    <x v="5"/>
    <s v="Empresa de embarque C"/>
    <s v="Tarjeta de crédito"/>
    <s v="Café"/>
    <x v="0"/>
    <n v="644"/>
    <n v="57"/>
    <x v="280"/>
  </r>
  <r>
    <n v="312"/>
    <x v="82"/>
    <n v="9879315200"/>
    <s v="Empresa I"/>
    <s v="Guayaquil"/>
    <x v="3"/>
    <x v="7"/>
    <s v="Empresa de embarque A"/>
    <s v="Cheque"/>
    <s v="Almejas"/>
    <x v="4"/>
    <n v="135.1"/>
    <n v="14"/>
    <x v="281"/>
  </r>
  <r>
    <n v="313"/>
    <x v="208"/>
    <n v="3833780472"/>
    <s v="Empresa AA"/>
    <s v="Cuenca"/>
    <x v="0"/>
    <x v="0"/>
    <s v="Empresa de embarque B"/>
    <s v="Cheque"/>
    <s v="Cerveza"/>
    <x v="0"/>
    <n v="196"/>
    <n v="14"/>
    <x v="282"/>
  </r>
  <r>
    <n v="314"/>
    <x v="209"/>
    <n v="1343389818"/>
    <s v="Empresa AA"/>
    <s v="Cuenca"/>
    <x v="0"/>
    <x v="0"/>
    <s v="Empresa de embarque B"/>
    <s v="Cheque"/>
    <s v="Ciruelas secas"/>
    <x v="1"/>
    <n v="49"/>
    <n v="70"/>
    <x v="283"/>
  </r>
  <r>
    <n v="315"/>
    <x v="210"/>
    <n v="3066920858"/>
    <s v="Empresa D"/>
    <s v="Azogues"/>
    <x v="1"/>
    <x v="1"/>
    <s v="Empresa de embarque A"/>
    <s v="Tarjeta de crédito"/>
    <s v="Peras secas"/>
    <x v="1"/>
    <n v="420"/>
    <n v="100"/>
    <x v="284"/>
  </r>
  <r>
    <n v="316"/>
    <x v="53"/>
    <n v="3596038071"/>
    <s v="Empresa D"/>
    <s v="Azogues"/>
    <x v="1"/>
    <x v="1"/>
    <s v="Empresa de embarque A"/>
    <s v="Tarjeta de crédito"/>
    <s v="Manzanas secas"/>
    <x v="1"/>
    <n v="742"/>
    <n v="27"/>
    <x v="285"/>
  </r>
  <r>
    <n v="317"/>
    <x v="24"/>
    <n v="8280434895"/>
    <s v="Empresa D"/>
    <s v="Azogues"/>
    <x v="1"/>
    <x v="1"/>
    <s v="Empresa de embarque A"/>
    <s v="Tarjeta de crédito"/>
    <s v="Ciruelas secas"/>
    <x v="1"/>
    <n v="49"/>
    <n v="70"/>
    <x v="283"/>
  </r>
  <r>
    <n v="318"/>
    <x v="26"/>
    <n v="7983505639"/>
    <s v="Empresa L"/>
    <s v="Cuenca"/>
    <x v="0"/>
    <x v="0"/>
    <s v="Empresa de embarque B"/>
    <s v="Tarjeta de crédito"/>
    <s v="Té chai"/>
    <x v="0"/>
    <n v="252"/>
    <n v="57"/>
    <x v="286"/>
  </r>
  <r>
    <n v="319"/>
    <x v="156"/>
    <n v="4943792001"/>
    <s v="Empresa L"/>
    <s v="Cuenca"/>
    <x v="0"/>
    <x v="0"/>
    <s v="Empresa de embarque B"/>
    <s v="Tarjeta de crédito"/>
    <s v="Café"/>
    <x v="0"/>
    <n v="644"/>
    <n v="83"/>
    <x v="287"/>
  </r>
  <r>
    <n v="320"/>
    <x v="211"/>
    <n v="2679766092"/>
    <s v="Empresa H"/>
    <s v="Riobamba"/>
    <x v="2"/>
    <x v="2"/>
    <s v="Empresa de embarque C"/>
    <s v="Tarjeta de crédito"/>
    <s v="Galletas de chocolate"/>
    <x v="2"/>
    <n v="128.79999999999998"/>
    <n v="76"/>
    <x v="288"/>
  </r>
  <r>
    <n v="321"/>
    <x v="212"/>
    <n v="6256032641"/>
    <s v="Empresa D"/>
    <s v="Azogues"/>
    <x v="1"/>
    <x v="1"/>
    <s v="Empresa de embarque C"/>
    <s v="Cheque"/>
    <s v="Galletas de chocolate"/>
    <x v="2"/>
    <n v="128.79999999999998"/>
    <n v="80"/>
    <x v="131"/>
  </r>
  <r>
    <n v="322"/>
    <x v="213"/>
    <n v="8317306577"/>
    <s v="Empresa CC"/>
    <s v="Guayaquil"/>
    <x v="3"/>
    <x v="3"/>
    <s v="Empresa de embarque B"/>
    <s v="Cheque"/>
    <s v="Chocolate"/>
    <x v="3"/>
    <n v="178.5"/>
    <n v="47"/>
    <x v="289"/>
  </r>
  <r>
    <n v="323"/>
    <x v="121"/>
    <n v="4952054948"/>
    <s v="Empresa C"/>
    <s v="Machala"/>
    <x v="4"/>
    <x v="0"/>
    <s v="Empresa de embarque B"/>
    <s v="Efectivo"/>
    <s v="Almejas"/>
    <x v="4"/>
    <n v="135.1"/>
    <n v="96"/>
    <x v="290"/>
  </r>
  <r>
    <n v="324"/>
    <x v="214"/>
    <n v="7792270317"/>
    <s v="Empresa F"/>
    <s v="Ibarra"/>
    <x v="5"/>
    <x v="4"/>
    <s v="Empresa de embarque B"/>
    <s v="Tarjeta de crédito"/>
    <s v="Salsa curry"/>
    <x v="5"/>
    <n v="560"/>
    <n v="32"/>
    <x v="291"/>
  </r>
  <r>
    <n v="325"/>
    <x v="10"/>
    <n v="8753687299"/>
    <s v="Empresa BB"/>
    <s v="Manta"/>
    <x v="6"/>
    <x v="5"/>
    <s v="Empresa de embarque C"/>
    <s v="Cheque"/>
    <s v="Café"/>
    <x v="0"/>
    <n v="644"/>
    <n v="16"/>
    <x v="262"/>
  </r>
  <r>
    <n v="326"/>
    <x v="213"/>
    <n v="3276376437"/>
    <s v="Empresa H"/>
    <s v="Riobamba"/>
    <x v="2"/>
    <x v="2"/>
    <s v="Empresa de embarque C"/>
    <s v="Cheque"/>
    <s v="Chocolate"/>
    <x v="3"/>
    <n v="178.5"/>
    <n v="41"/>
    <x v="88"/>
  </r>
  <r>
    <n v="327"/>
    <x v="202"/>
    <n v="6189400875"/>
    <s v="Empresa J"/>
    <s v="Esmeraldas"/>
    <x v="7"/>
    <x v="6"/>
    <s v="Empresa de embarque B"/>
    <s v="Tarjeta de crédito"/>
    <s v="Té verde"/>
    <x v="0"/>
    <n v="41.86"/>
    <n v="41"/>
    <x v="292"/>
  </r>
  <r>
    <n v="328"/>
    <x v="124"/>
    <n v="3440571177"/>
    <s v="Empresa G"/>
    <s v="Guaranda"/>
    <x v="8"/>
    <x v="2"/>
    <m/>
    <m/>
    <s v="Café"/>
    <x v="0"/>
    <n v="644"/>
    <n v="41"/>
    <x v="293"/>
  </r>
  <r>
    <n v="329"/>
    <x v="215"/>
    <n v="8874798513"/>
    <s v="Empresa J"/>
    <s v="Esmeraldas"/>
    <x v="7"/>
    <x v="6"/>
    <s v="Empresa de embarque A"/>
    <m/>
    <s v="Jalea de fresa"/>
    <x v="6"/>
    <n v="350"/>
    <n v="94"/>
    <x v="294"/>
  </r>
  <r>
    <n v="330"/>
    <x v="45"/>
    <n v="9730368433"/>
    <s v="Empresa J"/>
    <s v="Esmeraldas"/>
    <x v="7"/>
    <x v="6"/>
    <s v="Empresa de embarque A"/>
    <m/>
    <s v="Condimento cajún"/>
    <x v="7"/>
    <n v="308"/>
    <n v="20"/>
    <x v="295"/>
  </r>
  <r>
    <n v="331"/>
    <x v="32"/>
    <n v="6592275352"/>
    <s v="Empresa J"/>
    <s v="Esmeraldas"/>
    <x v="7"/>
    <x v="6"/>
    <s v="Empresa de embarque A"/>
    <m/>
    <s v="Galletas de chocolate"/>
    <x v="2"/>
    <n v="128.79999999999998"/>
    <n v="13"/>
    <x v="296"/>
  </r>
  <r>
    <n v="332"/>
    <x v="51"/>
    <n v="9303282439"/>
    <s v="Empresa K"/>
    <s v="Quito"/>
    <x v="9"/>
    <x v="5"/>
    <s v="Empresa de embarque C"/>
    <m/>
    <s v="Ciruelas secas"/>
    <x v="1"/>
    <n v="49"/>
    <n v="74"/>
    <x v="59"/>
  </r>
  <r>
    <n v="333"/>
    <x v="171"/>
    <n v="8998167680"/>
    <s v="Empresa K"/>
    <s v="Quito"/>
    <x v="9"/>
    <x v="5"/>
    <s v="Empresa de embarque C"/>
    <m/>
    <s v="Té verde"/>
    <x v="0"/>
    <n v="41.86"/>
    <n v="53"/>
    <x v="297"/>
  </r>
  <r>
    <n v="334"/>
    <x v="216"/>
    <n v="2058395697"/>
    <s v="Empresa A"/>
    <s v="Ambato"/>
    <x v="10"/>
    <x v="2"/>
    <m/>
    <m/>
    <s v="Té chai"/>
    <x v="0"/>
    <n v="252"/>
    <n v="99"/>
    <x v="298"/>
  </r>
  <r>
    <n v="335"/>
    <x v="217"/>
    <n v="5534305664"/>
    <s v="Empresa A"/>
    <s v="Ambato"/>
    <x v="10"/>
    <x v="2"/>
    <m/>
    <m/>
    <s v="Café"/>
    <x v="0"/>
    <n v="644"/>
    <n v="89"/>
    <x v="299"/>
  </r>
  <r>
    <n v="336"/>
    <x v="181"/>
    <n v="5417309832"/>
    <s v="Empresa A"/>
    <s v="Ambato"/>
    <x v="10"/>
    <x v="2"/>
    <m/>
    <m/>
    <s v="Té verde"/>
    <x v="0"/>
    <n v="41.86"/>
    <n v="64"/>
    <x v="204"/>
  </r>
  <r>
    <n v="337"/>
    <x v="101"/>
    <n v="7626114952"/>
    <s v="Empresa BB"/>
    <s v="Manta"/>
    <x v="6"/>
    <x v="5"/>
    <s v="Empresa de embarque C"/>
    <s v="Tarjeta de crédito"/>
    <s v="Almejas"/>
    <x v="4"/>
    <n v="135.1"/>
    <n v="98"/>
    <x v="300"/>
  </r>
  <r>
    <n v="338"/>
    <x v="218"/>
    <n v="7075151442"/>
    <s v="Empresa BB"/>
    <s v="Manta"/>
    <x v="6"/>
    <x v="5"/>
    <s v="Empresa de embarque C"/>
    <s v="Tarjeta de crédito"/>
    <s v="Carne de cangrejo"/>
    <x v="8"/>
    <n v="257.59999999999997"/>
    <n v="86"/>
    <x v="301"/>
  </r>
  <r>
    <n v="339"/>
    <x v="31"/>
    <n v="4170346813"/>
    <s v="Empresa I"/>
    <s v="Guayaquil"/>
    <x v="3"/>
    <x v="7"/>
    <s v="Empresa de embarque A"/>
    <s v="Cheque"/>
    <s v="Ravioli"/>
    <x v="9"/>
    <n v="273"/>
    <n v="20"/>
    <x v="302"/>
  </r>
  <r>
    <n v="340"/>
    <x v="34"/>
    <n v="7181884746"/>
    <s v="Empresa I"/>
    <s v="Guayaquil"/>
    <x v="3"/>
    <x v="7"/>
    <s v="Empresa de embarque A"/>
    <s v="Cheque"/>
    <s v="Mozzarella"/>
    <x v="10"/>
    <n v="487.19999999999993"/>
    <n v="69"/>
    <x v="303"/>
  </r>
  <r>
    <n v="341"/>
    <x v="219"/>
    <n v="654398232"/>
    <s v="Empresa F"/>
    <s v="Ibarra"/>
    <x v="5"/>
    <x v="4"/>
    <s v="Empresa de embarque B"/>
    <s v="Tarjeta de crédito"/>
    <s v="Cerveza"/>
    <x v="0"/>
    <n v="196"/>
    <n v="68"/>
    <x v="304"/>
  </r>
  <r>
    <n v="342"/>
    <x v="81"/>
    <n v="6559752885"/>
    <s v="Empresa H"/>
    <s v="Riobamba"/>
    <x v="2"/>
    <x v="2"/>
    <s v="Empresa de embarque B"/>
    <s v="Cheque"/>
    <s v="Salsa curry"/>
    <x v="5"/>
    <n v="560"/>
    <n v="52"/>
    <x v="305"/>
  </r>
  <r>
    <n v="343"/>
    <x v="191"/>
    <n v="9428165637"/>
    <s v="Empresa H"/>
    <s v="Riobamba"/>
    <x v="2"/>
    <x v="2"/>
    <s v="Empresa de embarque B"/>
    <s v="Cheque"/>
    <s v="Galletas de chocolate"/>
    <x v="2"/>
    <n v="128.79999999999998"/>
    <n v="40"/>
    <x v="306"/>
  </r>
  <r>
    <n v="344"/>
    <x v="11"/>
    <n v="9902612158"/>
    <s v="Empresa Y"/>
    <s v="Esmeraldas"/>
    <x v="7"/>
    <x v="6"/>
    <s v="Empresa de embarque A"/>
    <s v="Efectivo"/>
    <s v="Bolillos"/>
    <x v="2"/>
    <n v="140"/>
    <n v="100"/>
    <x v="117"/>
  </r>
  <r>
    <n v="345"/>
    <x v="56"/>
    <n v="9601886174"/>
    <s v="Empresa Z"/>
    <s v="Quito"/>
    <x v="9"/>
    <x v="5"/>
    <s v="Empresa de embarque C"/>
    <s v="Tarjeta de crédito"/>
    <s v="Aceite de oliva"/>
    <x v="13"/>
    <n v="298.90000000000003"/>
    <n v="88"/>
    <x v="307"/>
  </r>
  <r>
    <n v="346"/>
    <x v="220"/>
    <n v="9194823962"/>
    <s v="Empresa Z"/>
    <s v="Quito"/>
    <x v="9"/>
    <x v="5"/>
    <s v="Empresa de embarque C"/>
    <s v="Tarjeta de crédito"/>
    <s v="Almejas"/>
    <x v="4"/>
    <n v="135.1"/>
    <n v="46"/>
    <x v="264"/>
  </r>
  <r>
    <n v="347"/>
    <x v="217"/>
    <n v="3580433044"/>
    <s v="Empresa Z"/>
    <s v="Quito"/>
    <x v="9"/>
    <x v="5"/>
    <s v="Empresa de embarque C"/>
    <s v="Tarjeta de crédito"/>
    <s v="Carne de cangrejo"/>
    <x v="8"/>
    <n v="257.59999999999997"/>
    <n v="93"/>
    <x v="308"/>
  </r>
  <r>
    <n v="348"/>
    <x v="148"/>
    <n v="7020598503"/>
    <s v="Empresa CC"/>
    <s v="Guayaquil"/>
    <x v="3"/>
    <x v="3"/>
    <s v="Empresa de embarque B"/>
    <s v="Cheque"/>
    <s v="Cerveza"/>
    <x v="0"/>
    <n v="196"/>
    <n v="96"/>
    <x v="309"/>
  </r>
  <r>
    <n v="349"/>
    <x v="101"/>
    <n v="8040421717"/>
    <s v="Empresa F"/>
    <s v="Ibarra"/>
    <x v="5"/>
    <x v="4"/>
    <s v="Empresa de embarque C"/>
    <s v="Cheque"/>
    <s v="Chocolate"/>
    <x v="3"/>
    <n v="178.5"/>
    <n v="12"/>
    <x v="310"/>
  </r>
  <r>
    <n v="350"/>
    <x v="220"/>
    <n v="3654530055"/>
    <s v="Empresa D"/>
    <s v="Azogues"/>
    <x v="1"/>
    <x v="1"/>
    <s v="Empresa de embarque A"/>
    <s v="Tarjeta de crédito"/>
    <s v="Mermelada de zarzamora"/>
    <x v="6"/>
    <n v="1134"/>
    <n v="38"/>
    <x v="311"/>
  </r>
  <r>
    <n v="351"/>
    <x v="221"/>
    <n v="2061527783"/>
    <s v="Empresa D"/>
    <s v="Azogues"/>
    <x v="1"/>
    <x v="1"/>
    <s v="Empresa de embarque A"/>
    <s v="Tarjeta de crédito"/>
    <s v="Arroz de grano largo"/>
    <x v="14"/>
    <n v="98"/>
    <n v="42"/>
    <x v="109"/>
  </r>
  <r>
    <n v="352"/>
    <x v="220"/>
    <n v="7896754000"/>
    <s v="Empresa H"/>
    <s v="Riobamba"/>
    <x v="2"/>
    <x v="2"/>
    <s v="Empresa de embarque C"/>
    <s v="Tarjeta de crédito"/>
    <s v="Mozzarella"/>
    <x v="10"/>
    <n v="487.19999999999993"/>
    <n v="100"/>
    <x v="312"/>
  </r>
  <r>
    <n v="353"/>
    <x v="222"/>
    <n v="7608023281"/>
    <s v="Empresa C"/>
    <s v="Machala"/>
    <x v="4"/>
    <x v="0"/>
    <s v="Empresa de embarque B"/>
    <s v="Efectivo"/>
    <s v="Jarabe"/>
    <x v="7"/>
    <n v="140"/>
    <n v="89"/>
    <x v="313"/>
  </r>
  <r>
    <n v="354"/>
    <x v="8"/>
    <n v="1088259448"/>
    <s v="Empresa C"/>
    <s v="Machala"/>
    <x v="4"/>
    <x v="0"/>
    <s v="Empresa de embarque B"/>
    <s v="Efectivo"/>
    <s v="Salsa curry"/>
    <x v="5"/>
    <n v="560"/>
    <n v="12"/>
    <x v="61"/>
  </r>
  <r>
    <n v="355"/>
    <x v="223"/>
    <n v="8019968936"/>
    <s v="Empresa J"/>
    <s v="Esmeraldas"/>
    <x v="7"/>
    <x v="6"/>
    <s v="Empresa de embarque B"/>
    <s v="Tarjeta de crédito"/>
    <s v="Almendras"/>
    <x v="1"/>
    <n v="140"/>
    <n v="97"/>
    <x v="314"/>
  </r>
  <r>
    <n v="356"/>
    <x v="178"/>
    <n v="767630917"/>
    <s v="Empresa J"/>
    <s v="Esmeraldas"/>
    <x v="7"/>
    <x v="6"/>
    <s v="Empresa de embarque A"/>
    <m/>
    <s v="Ciruelas secas"/>
    <x v="1"/>
    <n v="49"/>
    <n v="53"/>
    <x v="315"/>
  </r>
  <r>
    <n v="357"/>
    <x v="224"/>
    <n v="8764802979"/>
    <s v="Empresa K"/>
    <s v="Quito"/>
    <x v="9"/>
    <x v="5"/>
    <s v="Empresa de embarque C"/>
    <m/>
    <s v="Salsa curry"/>
    <x v="5"/>
    <n v="560"/>
    <n v="61"/>
    <x v="316"/>
  </r>
  <r>
    <n v="358"/>
    <x v="225"/>
    <n v="1212476279"/>
    <s v="Empresa A"/>
    <s v="Ambato"/>
    <x v="10"/>
    <x v="2"/>
    <s v="Empresa de embarque C"/>
    <m/>
    <s v="Carne de cangrejo"/>
    <x v="8"/>
    <n v="257.59999999999997"/>
    <n v="45"/>
    <x v="317"/>
  </r>
  <r>
    <n v="359"/>
    <x v="201"/>
    <n v="8659179079"/>
    <s v="Empresa BB"/>
    <s v="Manta"/>
    <x v="6"/>
    <x v="5"/>
    <s v="Empresa de embarque C"/>
    <s v="Tarjeta de crédito"/>
    <s v="Café"/>
    <x v="0"/>
    <n v="644"/>
    <n v="43"/>
    <x v="318"/>
  </r>
  <r>
    <n v="360"/>
    <x v="226"/>
    <n v="4311827425"/>
    <s v="Empresa I"/>
    <s v="Guayaquil"/>
    <x v="3"/>
    <x v="7"/>
    <s v="Empresa de embarque A"/>
    <s v="Cheque"/>
    <s v="Almejas"/>
    <x v="4"/>
    <n v="135.1"/>
    <n v="18"/>
    <x v="319"/>
  </r>
  <r>
    <n v="361"/>
    <x v="65"/>
    <n v="7400116244"/>
    <s v="Empresa F"/>
    <s v="Ibarra"/>
    <x v="5"/>
    <x v="4"/>
    <s v="Empresa de embarque B"/>
    <s v="Tarjeta de crédito"/>
    <s v="Chocolate"/>
    <x v="3"/>
    <n v="178.5"/>
    <n v="41"/>
    <x v="88"/>
  </r>
  <r>
    <n v="362"/>
    <x v="128"/>
    <n v="8550780121"/>
    <s v="Empresa H"/>
    <s v="Riobamba"/>
    <x v="2"/>
    <x v="2"/>
    <s v="Empresa de embarque B"/>
    <s v="Cheque"/>
    <s v="Chocolate"/>
    <x v="3"/>
    <n v="178.5"/>
    <n v="19"/>
    <x v="110"/>
  </r>
  <r>
    <n v="363"/>
    <x v="106"/>
    <n v="9461451917"/>
    <s v="Empresa Y"/>
    <s v="Esmeraldas"/>
    <x v="7"/>
    <x v="6"/>
    <s v="Empresa de embarque A"/>
    <s v="Efectivo"/>
    <s v="Condimento cajún"/>
    <x v="7"/>
    <n v="308"/>
    <n v="65"/>
    <x v="320"/>
  </r>
  <r>
    <n v="364"/>
    <x v="141"/>
    <n v="3160888933"/>
    <s v="Empresa Z"/>
    <s v="Quito"/>
    <x v="9"/>
    <x v="5"/>
    <s v="Empresa de embarque C"/>
    <s v="Tarjeta de crédito"/>
    <s v="Jalea de fresa"/>
    <x v="6"/>
    <n v="350"/>
    <n v="13"/>
    <x v="321"/>
  </r>
  <r>
    <n v="365"/>
    <x v="125"/>
    <n v="6433254443"/>
    <s v="Empresa CC"/>
    <s v="Guayaquil"/>
    <x v="3"/>
    <x v="3"/>
    <s v="Empresa de embarque B"/>
    <s v="Cheque"/>
    <s v="Cóctel de frutas"/>
    <x v="12"/>
    <n v="546"/>
    <n v="54"/>
    <x v="322"/>
  </r>
  <r>
    <n v="366"/>
    <x v="116"/>
    <n v="8977261174"/>
    <s v="Empresa F"/>
    <s v="Ibarra"/>
    <x v="5"/>
    <x v="4"/>
    <s v="Empresa de embarque C"/>
    <s v="Cheque"/>
    <s v="Peras secas"/>
    <x v="1"/>
    <n v="420"/>
    <n v="33"/>
    <x v="83"/>
  </r>
  <r>
    <n v="367"/>
    <x v="67"/>
    <n v="7770716054"/>
    <s v="Empresa F"/>
    <s v="Ibarra"/>
    <x v="5"/>
    <x v="4"/>
    <s v="Empresa de embarque C"/>
    <s v="Cheque"/>
    <s v="Manzanas secas"/>
    <x v="1"/>
    <n v="742"/>
    <n v="34"/>
    <x v="323"/>
  </r>
  <r>
    <n v="368"/>
    <x v="227"/>
    <n v="2754807386"/>
    <s v="Empresa D"/>
    <s v="Azogues"/>
    <x v="1"/>
    <x v="1"/>
    <m/>
    <m/>
    <s v="Pasta penne"/>
    <x v="9"/>
    <n v="532"/>
    <n v="59"/>
    <x v="324"/>
  </r>
  <r>
    <n v="369"/>
    <x v="228"/>
    <n v="3873424489"/>
    <s v="Empresa C"/>
    <s v="Machala"/>
    <x v="4"/>
    <x v="0"/>
    <m/>
    <m/>
    <s v="Té verde"/>
    <x v="0"/>
    <n v="41.86"/>
    <n v="24"/>
    <x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"/>
    <x v="0"/>
    <n v="9259377217"/>
    <s v="Empresa AA"/>
    <s v="Cuenca"/>
    <s v="Azuay"/>
    <s v="Mayra Aguilar Sepúlveda"/>
    <x v="0"/>
    <s v="Cheque"/>
    <s v="Cerveza"/>
    <s v="Bebidas"/>
    <n v="14"/>
    <n v="10"/>
    <n v="140"/>
  </r>
  <r>
    <n v="2"/>
    <x v="1"/>
    <n v="6185253419"/>
    <s v="Empresa AA"/>
    <s v="Cuenca"/>
    <s v="Azuay"/>
    <s v="Mayra Aguilar Sepúlveda"/>
    <x v="0"/>
    <s v="Cheque"/>
    <s v="Ciruelas secas"/>
    <s v="Frutas secas"/>
    <n v="34"/>
    <n v="1"/>
    <n v="34"/>
  </r>
  <r>
    <n v="3"/>
    <x v="2"/>
    <n v="2308885942"/>
    <s v="Empresa D"/>
    <s v="Azogues"/>
    <s v="Canar"/>
    <s v="Andrés González Rico"/>
    <x v="1"/>
    <s v="Tarjeta de crédito"/>
    <s v="Peras secas"/>
    <s v="Frutas secas"/>
    <n v="14"/>
    <n v="57"/>
    <n v="798"/>
  </r>
  <r>
    <n v="4"/>
    <x v="3"/>
    <n v="6199717898"/>
    <s v="Empresa D"/>
    <s v="Azogues"/>
    <s v="Canar"/>
    <s v="Andrés González Rico"/>
    <x v="1"/>
    <s v="Tarjeta de crédito"/>
    <s v="Manzanas secas"/>
    <s v="Frutas secas"/>
    <n v="16"/>
    <n v="72"/>
    <n v="1152"/>
  </r>
  <r>
    <n v="5"/>
    <x v="4"/>
    <n v="5540683029"/>
    <s v="Empresa D"/>
    <s v="Azogues"/>
    <s v="Canar"/>
    <s v="Andrés González Rico"/>
    <x v="1"/>
    <s v="Tarjeta de crédito"/>
    <s v="Ciruelas secas"/>
    <s v="Frutas secas"/>
    <n v="12"/>
    <n v="68"/>
    <n v="816"/>
  </r>
  <r>
    <n v="6"/>
    <x v="5"/>
    <n v="6343955045"/>
    <s v="Empresa L"/>
    <s v="Cuenca"/>
    <s v="Azuay"/>
    <s v="Mayra Aguilar Sepúlveda"/>
    <x v="0"/>
    <s v="Tarjeta de crédito"/>
    <s v="Té chai"/>
    <s v="Bebidas"/>
    <n v="22"/>
    <n v="29"/>
    <n v="638"/>
  </r>
  <r>
    <n v="7"/>
    <x v="6"/>
    <n v="1572125717"/>
    <s v="Empresa L"/>
    <s v="Cuenca"/>
    <s v="Azuay"/>
    <s v="Mayra Aguilar Sepúlveda"/>
    <x v="0"/>
    <s v="Tarjeta de crédito"/>
    <s v="Café"/>
    <s v="Bebidas"/>
    <n v="42"/>
    <n v="41"/>
    <n v="1722"/>
  </r>
  <r>
    <n v="8"/>
    <x v="7"/>
    <n v="3776895536"/>
    <s v="Empresa H"/>
    <s v="Riobamba"/>
    <s v="Chimborazo"/>
    <s v="Nancy Gil de la Peña"/>
    <x v="2"/>
    <s v="Tarjeta de crédito"/>
    <s v="Galletas de chocolate"/>
    <s v="Productos horneados"/>
    <n v="11"/>
    <n v="18"/>
    <n v="198"/>
  </r>
  <r>
    <n v="9"/>
    <x v="8"/>
    <n v="390733860"/>
    <s v="Empresa D"/>
    <s v="Azogues"/>
    <s v="Canar"/>
    <s v="Andrés González Rico"/>
    <x v="2"/>
    <s v="Cheque"/>
    <s v="Galletas de chocolate"/>
    <s v="Productos horneados"/>
    <n v="29"/>
    <n v="73"/>
    <n v="2117"/>
  </r>
  <r>
    <n v="10"/>
    <x v="7"/>
    <n v="2456709195"/>
    <s v="Empresa CC"/>
    <s v="Guayaquil"/>
    <s v="Guayas"/>
    <s v="José de Jesús Morales"/>
    <x v="0"/>
    <s v="Cheque"/>
    <s v="Chocolate"/>
    <s v="Dulces"/>
    <n v="12"/>
    <n v="79"/>
    <n v="948"/>
  </r>
  <r>
    <n v="11"/>
    <x v="9"/>
    <n v="5766090086"/>
    <s v="Empresa C"/>
    <s v="Machala"/>
    <s v="El Oro"/>
    <s v="Mayra Aguilar Sepúlveda"/>
    <x v="0"/>
    <s v="Efectivo"/>
    <s v="Almejas"/>
    <s v="Sopas"/>
    <n v="28"/>
    <n v="37"/>
    <n v="1036"/>
  </r>
  <r>
    <n v="12"/>
    <x v="10"/>
    <n v="4872781256"/>
    <s v="Empresa F"/>
    <s v="Ibarra"/>
    <s v="Imbabura"/>
    <s v="Luis Miguel Valdés Garza"/>
    <x v="0"/>
    <s v="Tarjeta de crédito"/>
    <s v="Salsa curry"/>
    <s v="Salsas"/>
    <n v="33"/>
    <n v="64"/>
    <n v="2112"/>
  </r>
  <r>
    <n v="13"/>
    <x v="11"/>
    <n v="4213140599"/>
    <s v="Empresa BB"/>
    <s v="Manta"/>
    <s v="Manabi"/>
    <s v="Ana del Valle Hinojosa"/>
    <x v="2"/>
    <s v="Cheque"/>
    <s v="Café"/>
    <s v="Bebidas"/>
    <n v="21"/>
    <n v="96"/>
    <n v="2016"/>
  </r>
  <r>
    <n v="14"/>
    <x v="12"/>
    <n v="9433063552"/>
    <s v="Empresa H"/>
    <s v="Riobamba"/>
    <s v="Chimborazo"/>
    <s v="Nancy Gil de la Peña"/>
    <x v="2"/>
    <s v="Cheque"/>
    <s v="Chocolate"/>
    <s v="Dulces"/>
    <n v="46"/>
    <n v="86"/>
    <n v="3956"/>
  </r>
  <r>
    <n v="15"/>
    <x v="13"/>
    <n v="8539365209"/>
    <s v="Empresa J"/>
    <s v="Esmeraldas"/>
    <s v="Esmeraldas"/>
    <s v="Laura Gutiérrez Saenz"/>
    <x v="0"/>
    <s v="Tarjeta de crédito"/>
    <s v="Té verde"/>
    <s v="Bebidas"/>
    <n v="41"/>
    <n v="96"/>
    <n v="3936"/>
  </r>
  <r>
    <n v="16"/>
    <x v="14"/>
    <n v="6983099686"/>
    <s v="Empresa G"/>
    <s v="Guaranda"/>
    <s v="Guaranda"/>
    <s v="Nancy Gil de la Peña"/>
    <x v="3"/>
    <s v="Empresa de embarque D"/>
    <s v="Café"/>
    <s v="Bebidas"/>
    <n v="45"/>
    <n v="97"/>
    <n v="4365"/>
  </r>
  <r>
    <n v="17"/>
    <x v="15"/>
    <n v="3008945605"/>
    <s v="Empresa J"/>
    <s v="Esmeraldas"/>
    <s v="Esmeraldas"/>
    <s v="Laura Gutiérrez Saenz"/>
    <x v="1"/>
    <s v="Empresa de embarque D"/>
    <s v="Jalea de fresa"/>
    <s v="Mermeladas y jaleas"/>
    <n v="26"/>
    <n v="65"/>
    <n v="1690"/>
  </r>
  <r>
    <n v="18"/>
    <x v="16"/>
    <n v="5388305959"/>
    <s v="Empresa J"/>
    <s v="Esmeraldas"/>
    <s v="Esmeraldas"/>
    <s v="Laura Gutiérrez Saenz"/>
    <x v="1"/>
    <s v="Empresa de embarque D"/>
    <s v="Condimento cajún"/>
    <s v="Condimentos"/>
    <n v="40"/>
    <n v="88"/>
    <n v="3520"/>
  </r>
  <r>
    <n v="19"/>
    <x v="17"/>
    <n v="438272084"/>
    <s v="Empresa J"/>
    <s v="Esmeraldas"/>
    <s v="Esmeraldas"/>
    <s v="Laura Gutiérrez Saenz"/>
    <x v="1"/>
    <s v="Empresa de embarque D"/>
    <s v="Galletas de chocolate"/>
    <s v="Productos horneados"/>
    <n v="12"/>
    <n v="60"/>
    <n v="720"/>
  </r>
  <r>
    <n v="20"/>
    <x v="18"/>
    <n v="2536792311"/>
    <s v="Empresa K"/>
    <s v="Quito"/>
    <s v="Pichincha"/>
    <s v="Ana del Valle Hinojosa"/>
    <x v="2"/>
    <s v="Empresa de embarque D"/>
    <s v="Ciruelas secas"/>
    <s v="Frutas secas"/>
    <n v="35"/>
    <n v="96"/>
    <n v="3360"/>
  </r>
  <r>
    <n v="21"/>
    <x v="19"/>
    <n v="7813757711"/>
    <s v="Empresa K"/>
    <s v="Quito"/>
    <s v="Pichincha"/>
    <s v="Ana del Valle Hinojosa"/>
    <x v="2"/>
    <s v="Empresa de embarque D"/>
    <s v="Té verde"/>
    <s v="Bebidas"/>
    <n v="20"/>
    <n v="50"/>
    <n v="1000"/>
  </r>
  <r>
    <n v="22"/>
    <x v="20"/>
    <n v="4786931679"/>
    <s v="Empresa A"/>
    <s v="Ambato"/>
    <s v="Tungurahua"/>
    <s v="Nancy Gil de la Peña"/>
    <x v="3"/>
    <s v="Empresa de embarque D"/>
    <s v="Té chai"/>
    <s v="Bebidas"/>
    <n v="50"/>
    <n v="75"/>
    <n v="3750"/>
  </r>
  <r>
    <n v="23"/>
    <x v="21"/>
    <n v="3021659728"/>
    <s v="Empresa A"/>
    <s v="Ambato"/>
    <s v="Tungurahua"/>
    <s v="Nancy Gil de la Peña"/>
    <x v="3"/>
    <s v="Empresa de embarque D"/>
    <s v="Café"/>
    <s v="Bebidas"/>
    <n v="21"/>
    <n v="4"/>
    <n v="84"/>
  </r>
  <r>
    <n v="24"/>
    <x v="22"/>
    <n v="2591950684"/>
    <s v="Empresa A"/>
    <s v="Ambato"/>
    <s v="Tungurahua"/>
    <s v="Nancy Gil de la Peña"/>
    <x v="3"/>
    <s v="Empresa de embarque D"/>
    <s v="Té verde"/>
    <s v="Bebidas"/>
    <n v="43"/>
    <n v="18"/>
    <n v="774"/>
  </r>
  <r>
    <n v="25"/>
    <x v="23"/>
    <n v="9326361454"/>
    <s v="Empresa BB"/>
    <s v="Manta"/>
    <s v="Manabi"/>
    <s v="Ana del Valle Hinojosa"/>
    <x v="2"/>
    <s v="Tarjeta de crédito"/>
    <s v="Almejas"/>
    <s v="Sopas"/>
    <n v="26"/>
    <n v="49"/>
    <n v="1274"/>
  </r>
  <r>
    <n v="26"/>
    <x v="24"/>
    <n v="3769138349"/>
    <s v="Empresa BB"/>
    <s v="Manta"/>
    <s v="Manabi"/>
    <s v="Ana del Valle Hinojosa"/>
    <x v="2"/>
    <s v="Tarjeta de crédito"/>
    <s v="Carne de cangrejo"/>
    <s v="Carne enlatada"/>
    <n v="39"/>
    <n v="21"/>
    <n v="819"/>
  </r>
  <r>
    <n v="27"/>
    <x v="2"/>
    <n v="5871657714"/>
    <s v="Empresa I"/>
    <s v="Guayaquil"/>
    <s v="Guayas"/>
    <s v="Robert Zárate Carrillo"/>
    <x v="1"/>
    <s v="Cheque"/>
    <s v="Ravioli"/>
    <s v="Pasta"/>
    <n v="33"/>
    <n v="8"/>
    <n v="264"/>
  </r>
  <r>
    <n v="28"/>
    <x v="25"/>
    <n v="1534553307"/>
    <s v="Empresa I"/>
    <s v="Guayaquil"/>
    <s v="Guayas"/>
    <s v="Robert Zárate Carrillo"/>
    <x v="1"/>
    <s v="Cheque"/>
    <s v="Mozzarella"/>
    <s v="Productos lácteos"/>
    <n v="46"/>
    <n v="82"/>
    <n v="3772"/>
  </r>
  <r>
    <n v="29"/>
    <x v="26"/>
    <n v="8474620707"/>
    <s v="Empresa F"/>
    <s v="Ibarra"/>
    <s v="Imbabura"/>
    <s v="Luis Miguel Valdés Garza"/>
    <x v="0"/>
    <s v="Tarjeta de crédito"/>
    <s v="Cerveza"/>
    <s v="Bebidas"/>
    <n v="32"/>
    <n v="75"/>
    <n v="2400"/>
  </r>
  <r>
    <n v="30"/>
    <x v="27"/>
    <n v="3530767380"/>
    <s v="Empresa H"/>
    <s v="Riobamba"/>
    <s v="Chimborazo"/>
    <s v="Nancy Gil de la Peña"/>
    <x v="0"/>
    <s v="Cheque"/>
    <s v="Salsa curry"/>
    <s v="Salsas"/>
    <n v="34"/>
    <n v="3"/>
    <n v="102"/>
  </r>
  <r>
    <n v="31"/>
    <x v="28"/>
    <n v="6673950624"/>
    <s v="Empresa C"/>
    <s v="Machala"/>
    <s v="El Oro"/>
    <s v="Mayra Aguilar Sepúlveda"/>
    <x v="0"/>
    <s v="Efectivo"/>
    <s v="Jarabe"/>
    <s v="Condimentos"/>
    <n v="24"/>
    <n v="33"/>
    <n v="792"/>
  </r>
  <r>
    <n v="32"/>
    <x v="29"/>
    <n v="7137547321"/>
    <s v="Empresa C"/>
    <s v="Machala"/>
    <s v="El Oro"/>
    <s v="Mayra Aguilar Sepúlveda"/>
    <x v="0"/>
    <s v="Efectivo"/>
    <s v="Salsa curry"/>
    <s v="Salsas"/>
    <n v="21"/>
    <n v="51"/>
    <n v="1071"/>
  </r>
  <r>
    <n v="33"/>
    <x v="30"/>
    <n v="9655985375"/>
    <s v="Empresa F"/>
    <s v="Ibarra"/>
    <s v="Imbabura"/>
    <s v="Luis Miguel Valdés Garza"/>
    <x v="0"/>
    <s v="Tarjeta de crédito"/>
    <s v="Empresa de embarque D"/>
    <s v="Tarifa de envío"/>
    <s v="Empresa de embarque D"/>
    <s v="Empresa de embarque D"/>
    <s v="Empresa de embarque D"/>
  </r>
  <r>
    <n v="34"/>
    <x v="31"/>
    <n v="299812367"/>
    <s v="Empresa BB"/>
    <s v="Manta"/>
    <s v="Manabi"/>
    <s v="Ana del Valle Hinojosa"/>
    <x v="2"/>
    <s v="Cheque"/>
    <s v="Empresa de embarque D"/>
    <s v="Tarifa de envío"/>
    <s v="Empresa de embarque D"/>
    <s v="Empresa de embarque D"/>
    <s v="Empresa de embarque D"/>
  </r>
  <r>
    <n v="35"/>
    <x v="32"/>
    <n v="7779151222"/>
    <s v="Empresa H"/>
    <s v="Riobamba"/>
    <s v="Chimborazo"/>
    <s v="Nancy Gil de la Peña"/>
    <x v="2"/>
    <s v="Cheque"/>
    <s v="Empresa de embarque D"/>
    <s v="Tarifa de envío"/>
    <s v="Empresa de embarque D"/>
    <s v="Empresa de embarque D"/>
    <s v="Empresa de embarque D"/>
  </r>
  <r>
    <n v="36"/>
    <x v="33"/>
    <n v="9282360094"/>
    <s v="Empresa J"/>
    <s v="Esmeraldas"/>
    <s v="Esmeraldas"/>
    <s v="Laura Gutiérrez Saenz"/>
    <x v="0"/>
    <s v="Tarjeta de crédito"/>
    <s v="Almendras"/>
    <s v="Frutas secas"/>
    <n v="140"/>
    <n v="47"/>
    <n v="6580"/>
  </r>
  <r>
    <n v="37"/>
    <x v="34"/>
    <n v="6935804403"/>
    <s v="Empresa J"/>
    <s v="Esmeraldas"/>
    <s v="Esmeraldas"/>
    <s v="Laura Gutiérrez Saenz"/>
    <x v="1"/>
    <s v="Empresa de embarque D"/>
    <s v="Ciruelas secas"/>
    <s v="Frutas secas"/>
    <n v="49"/>
    <n v="49"/>
    <n v="2401"/>
  </r>
  <r>
    <n v="38"/>
    <x v="35"/>
    <n v="3650322132"/>
    <s v="Empresa K"/>
    <s v="Quito"/>
    <s v="Pichincha"/>
    <s v="Ana del Valle Hinojosa"/>
    <x v="2"/>
    <s v="Empresa de embarque D"/>
    <s v="Salsa curry"/>
    <s v="Salsas"/>
    <n v="560"/>
    <n v="72"/>
    <n v="40320"/>
  </r>
  <r>
    <n v="39"/>
    <x v="25"/>
    <n v="1985754250"/>
    <s v="Empresa A"/>
    <s v="Ambato"/>
    <s v="Tungurahua"/>
    <s v="Nancy Gil de la Peña"/>
    <x v="2"/>
    <s v="Empresa de embarque D"/>
    <s v="Carne de cangrejo"/>
    <s v="Carne enlatada"/>
    <n v="257.59999999999997"/>
    <n v="13"/>
    <n v="3348.7999999999997"/>
  </r>
  <r>
    <n v="40"/>
    <x v="36"/>
    <n v="7293507918"/>
    <s v="Empresa BB"/>
    <s v="Manta"/>
    <s v="Manabi"/>
    <s v="Ana del Valle Hinojosa"/>
    <x v="2"/>
    <s v="Tarjeta de crédito"/>
    <s v="Café"/>
    <s v="Bebidas"/>
    <n v="644"/>
    <n v="32"/>
    <n v="20608"/>
  </r>
  <r>
    <n v="41"/>
    <x v="37"/>
    <n v="3459323228"/>
    <s v="Empresa I"/>
    <s v="Guayaquil"/>
    <s v="Guayas"/>
    <s v="Robert Zárate Carrillo"/>
    <x v="1"/>
    <s v="Cheque"/>
    <s v="Almejas"/>
    <s v="Sopas"/>
    <n v="135.1"/>
    <n v="27"/>
    <n v="3647.7"/>
  </r>
  <r>
    <n v="42"/>
    <x v="9"/>
    <n v="1144627655"/>
    <s v="Empresa F"/>
    <s v="Ibarra"/>
    <s v="Imbabura"/>
    <s v="Luis Miguel Valdés Garza"/>
    <x v="0"/>
    <s v="Tarjeta de crédito"/>
    <s v="Chocolate"/>
    <s v="Dulces"/>
    <n v="178.5"/>
    <n v="71"/>
    <n v="12673.5"/>
  </r>
  <r>
    <n v="43"/>
    <x v="38"/>
    <n v="3986713828"/>
    <s v="Empresa H"/>
    <s v="Riobamba"/>
    <s v="Chimborazo"/>
    <s v="Nancy Gil de la Peña"/>
    <x v="0"/>
    <s v="Cheque"/>
    <s v="Chocolate"/>
    <s v="Dulces"/>
    <n v="178.5"/>
    <n v="13"/>
    <n v="2320.5"/>
  </r>
  <r>
    <n v="44"/>
    <x v="39"/>
    <n v="9350633665"/>
    <s v="Empresa Y"/>
    <s v="Esmeraldas"/>
    <s v="Esmeraldas"/>
    <s v="Laura Gutiérrez Saenz"/>
    <x v="1"/>
    <s v="Efectivo"/>
    <s v="Condimento cajún"/>
    <s v="Condimentos"/>
    <n v="308"/>
    <n v="98"/>
    <n v="30184"/>
  </r>
  <r>
    <n v="45"/>
    <x v="40"/>
    <n v="4918639925"/>
    <s v="Empresa Z"/>
    <s v="Quito"/>
    <s v="Pichincha"/>
    <s v="Ana del Valle Hinojosa"/>
    <x v="2"/>
    <s v="Tarjeta de crédito"/>
    <s v="Jalea de fresa"/>
    <s v="Mermeladas y jaleas"/>
    <n v="350"/>
    <n v="21"/>
    <n v="7350"/>
  </r>
  <r>
    <n v="46"/>
    <x v="41"/>
    <n v="9630006862"/>
    <s v="Empresa CC"/>
    <s v="Guayaquil"/>
    <s v="Guayas"/>
    <s v="José de Jesús Morales"/>
    <x v="0"/>
    <s v="Cheque"/>
    <s v="Cóctel de frutas"/>
    <s v="Frutas y vegetales"/>
    <n v="546"/>
    <n v="26"/>
    <n v="14196"/>
  </r>
  <r>
    <n v="47"/>
    <x v="42"/>
    <n v="9029002933"/>
    <s v="Empresa F"/>
    <s v="Ibarra"/>
    <s v="Imbabura"/>
    <s v="Luis Miguel Valdés Garza"/>
    <x v="2"/>
    <s v="Cheque"/>
    <s v="Peras secas"/>
    <s v="Frutas secas"/>
    <n v="420"/>
    <n v="96"/>
    <n v="40320"/>
  </r>
  <r>
    <n v="48"/>
    <x v="43"/>
    <n v="5702300844"/>
    <s v="Empresa F"/>
    <s v="Ibarra"/>
    <s v="Imbabura"/>
    <s v="Luis Miguel Valdés Garza"/>
    <x v="2"/>
    <s v="Cheque"/>
    <s v="Manzanas secas"/>
    <s v="Frutas secas"/>
    <n v="742"/>
    <n v="16"/>
    <n v="11872"/>
  </r>
  <r>
    <n v="49"/>
    <x v="44"/>
    <n v="6885713027"/>
    <s v="Empresa D"/>
    <s v="Azogues"/>
    <s v="Canar"/>
    <s v="Andrés González Rico"/>
    <x v="3"/>
    <s v="Empresa de embarque D"/>
    <s v="Pasta penne"/>
    <s v="Pasta"/>
    <n v="532"/>
    <n v="96"/>
    <n v="51072"/>
  </r>
  <r>
    <n v="50"/>
    <x v="12"/>
    <n v="5156178317"/>
    <s v="Empresa C"/>
    <s v="Machala"/>
    <s v="El Oro"/>
    <s v="Mayra Aguilar Sepúlveda"/>
    <x v="3"/>
    <s v="Empresa de embarque D"/>
    <s v="Té verde"/>
    <s v="Bebidas"/>
    <n v="41.86"/>
    <n v="75"/>
    <n v="3139.5"/>
  </r>
  <r>
    <n v="51"/>
    <x v="45"/>
    <n v="9993785470"/>
    <s v="Empresa I"/>
    <s v="Guayaquil"/>
    <s v="Guayas"/>
    <s v="Robert Zárate Carrillo"/>
    <x v="1"/>
    <s v="Cheque"/>
    <s v="Ravioli"/>
    <s v="Pasta"/>
    <n v="273"/>
    <n v="55"/>
    <n v="15015"/>
  </r>
  <r>
    <n v="52"/>
    <x v="46"/>
    <n v="2344903076"/>
    <s v="Empresa I"/>
    <s v="Guayaquil"/>
    <s v="Guayas"/>
    <s v="Robert Zárate Carrillo"/>
    <x v="1"/>
    <s v="Cheque"/>
    <s v="Mozzarella"/>
    <s v="Productos lácteos"/>
    <n v="487.19999999999993"/>
    <n v="11"/>
    <n v="5359.1999999999989"/>
  </r>
  <r>
    <n v="53"/>
    <x v="47"/>
    <n v="5773601950"/>
    <s v="Empresa F"/>
    <s v="Ibarra"/>
    <s v="Imbabura"/>
    <s v="Luis Miguel Valdés Garza"/>
    <x v="0"/>
    <s v="Tarjeta de crédito"/>
    <s v="Cerveza"/>
    <s v="Bebidas"/>
    <n v="196"/>
    <n v="53"/>
    <n v="10388"/>
  </r>
  <r>
    <n v="54"/>
    <x v="48"/>
    <n v="4818078168"/>
    <s v="Empresa H"/>
    <s v="Riobamba"/>
    <s v="Chimborazo"/>
    <s v="Nancy Gil de la Peña"/>
    <x v="0"/>
    <s v="Cheque"/>
    <s v="Salsa curry"/>
    <s v="Salsas"/>
    <n v="560"/>
    <n v="85"/>
    <n v="47600"/>
  </r>
  <r>
    <n v="55"/>
    <x v="49"/>
    <n v="9107195581"/>
    <s v="Empresa H"/>
    <s v="Riobamba"/>
    <s v="Chimborazo"/>
    <s v="Nancy Gil de la Peña"/>
    <x v="0"/>
    <s v="Cheque"/>
    <s v="Galletas de chocolate"/>
    <s v="Productos horneados"/>
    <n v="128.79999999999998"/>
    <n v="97"/>
    <n v="12493.599999999999"/>
  </r>
  <r>
    <n v="56"/>
    <x v="50"/>
    <n v="5806733138"/>
    <s v="Empresa Y"/>
    <s v="Esmeraldas"/>
    <s v="Esmeraldas"/>
    <s v="Laura Gutiérrez Saenz"/>
    <x v="1"/>
    <s v="Efectivo"/>
    <s v="Bolillos"/>
    <s v="Productos horneados"/>
    <n v="140"/>
    <n v="46"/>
    <n v="6440"/>
  </r>
  <r>
    <n v="57"/>
    <x v="51"/>
    <n v="3059258597"/>
    <s v="Empresa Z"/>
    <s v="Quito"/>
    <s v="Pichincha"/>
    <s v="Ana del Valle Hinojosa"/>
    <x v="2"/>
    <s v="Tarjeta de crédito"/>
    <s v="Aceite de oliva"/>
    <s v="Aceite"/>
    <n v="298.90000000000003"/>
    <n v="97"/>
    <n v="28993.300000000003"/>
  </r>
  <r>
    <n v="58"/>
    <x v="52"/>
    <n v="586395005"/>
    <s v="Empresa Z"/>
    <s v="Quito"/>
    <s v="Pichincha"/>
    <s v="Ana del Valle Hinojosa"/>
    <x v="2"/>
    <s v="Tarjeta de crédito"/>
    <s v="Almejas"/>
    <s v="Sopas"/>
    <n v="135.1"/>
    <n v="97"/>
    <n v="13104.699999999999"/>
  </r>
  <r>
    <n v="59"/>
    <x v="53"/>
    <n v="9281389647"/>
    <s v="Empresa Z"/>
    <s v="Quito"/>
    <s v="Pichincha"/>
    <s v="Ana del Valle Hinojosa"/>
    <x v="2"/>
    <s v="Tarjeta de crédito"/>
    <s v="Carne de cangrejo"/>
    <s v="Carne enlatada"/>
    <n v="257.59999999999997"/>
    <n v="65"/>
    <n v="16743.999999999996"/>
  </r>
  <r>
    <n v="60"/>
    <x v="54"/>
    <n v="2230409971"/>
    <s v="Empresa CC"/>
    <s v="Guayaquil"/>
    <s v="Guayas"/>
    <s v="José de Jesús Morales"/>
    <x v="0"/>
    <s v="Cheque"/>
    <s v="Cerveza"/>
    <s v="Bebidas"/>
    <n v="196"/>
    <n v="72"/>
    <n v="14112"/>
  </r>
  <r>
    <n v="61"/>
    <x v="34"/>
    <n v="498762200"/>
    <s v="Empresa F"/>
    <s v="Ibarra"/>
    <s v="Imbabura"/>
    <s v="Luis Miguel Valdés Garza"/>
    <x v="2"/>
    <s v="Cheque"/>
    <s v="Chocolate"/>
    <s v="Dulces"/>
    <n v="178.5"/>
    <n v="16"/>
    <n v="2856"/>
  </r>
  <r>
    <n v="62"/>
    <x v="55"/>
    <n v="5059332572"/>
    <s v="Empresa D"/>
    <s v="Azogues"/>
    <s v="Canar"/>
    <s v="Andrés González Rico"/>
    <x v="1"/>
    <s v="Tarjeta de crédito"/>
    <s v="Mermelada de zarzamora"/>
    <s v="Mermeladas y jaleas"/>
    <n v="1134"/>
    <n v="77"/>
    <n v="87318"/>
  </r>
  <r>
    <n v="63"/>
    <x v="56"/>
    <n v="807667000"/>
    <s v="Empresa D"/>
    <s v="Azogues"/>
    <s v="Canar"/>
    <s v="Andrés González Rico"/>
    <x v="1"/>
    <s v="Tarjeta de crédito"/>
    <s v="Arroz de grano largo"/>
    <s v="Granos"/>
    <n v="98"/>
    <n v="37"/>
    <n v="3626"/>
  </r>
  <r>
    <n v="64"/>
    <x v="57"/>
    <n v="4320869422"/>
    <s v="Empresa H"/>
    <s v="Riobamba"/>
    <s v="Chimborazo"/>
    <s v="Nancy Gil de la Peña"/>
    <x v="2"/>
    <s v="Tarjeta de crédito"/>
    <s v="Mozzarella"/>
    <s v="Productos lácteos"/>
    <n v="487.19999999999993"/>
    <n v="63"/>
    <n v="30693.599999999995"/>
  </r>
  <r>
    <n v="65"/>
    <x v="58"/>
    <n v="7227542762"/>
    <s v="Empresa C"/>
    <s v="Machala"/>
    <s v="El Oro"/>
    <s v="Mayra Aguilar Sepúlveda"/>
    <x v="0"/>
    <s v="Efectivo"/>
    <s v="Jarabe"/>
    <s v="Condimentos"/>
    <n v="140"/>
    <n v="48"/>
    <n v="6720"/>
  </r>
  <r>
    <n v="66"/>
    <x v="59"/>
    <n v="4844854212"/>
    <s v="Empresa C"/>
    <s v="Machala"/>
    <s v="El Oro"/>
    <s v="Mayra Aguilar Sepúlveda"/>
    <x v="0"/>
    <s v="Efectivo"/>
    <s v="Salsa curry"/>
    <s v="Salsas"/>
    <n v="560"/>
    <n v="71"/>
    <n v="39760"/>
  </r>
  <r>
    <n v="67"/>
    <x v="60"/>
    <n v="6476704094"/>
    <s v="Empresa J"/>
    <s v="Esmeraldas"/>
    <s v="Esmeraldas"/>
    <s v="Laura Gutiérrez Saenz"/>
    <x v="0"/>
    <s v="Tarjeta de crédito"/>
    <s v="Almendras"/>
    <s v="Frutas secas"/>
    <n v="140"/>
    <n v="55"/>
    <n v="7700"/>
  </r>
  <r>
    <n v="68"/>
    <x v="61"/>
    <n v="289513623"/>
    <s v="Empresa J"/>
    <s v="Esmeraldas"/>
    <s v="Esmeraldas"/>
    <s v="Laura Gutiérrez Saenz"/>
    <x v="1"/>
    <s v="Empresa de embarque D"/>
    <s v="Ciruelas secas"/>
    <s v="Frutas secas"/>
    <n v="49"/>
    <n v="21"/>
    <n v="1029"/>
  </r>
  <r>
    <n v="69"/>
    <x v="62"/>
    <n v="4360909288"/>
    <s v="Empresa K"/>
    <s v="Quito"/>
    <s v="Pichincha"/>
    <s v="Ana del Valle Hinojosa"/>
    <x v="2"/>
    <s v="Empresa de embarque D"/>
    <s v="Salsa curry"/>
    <s v="Salsas"/>
    <n v="560"/>
    <n v="67"/>
    <n v="37520"/>
  </r>
  <r>
    <n v="70"/>
    <x v="63"/>
    <n v="1569352924"/>
    <s v="Empresa A"/>
    <s v="Ambato"/>
    <s v="Tungurahua"/>
    <s v="Nancy Gil de la Peña"/>
    <x v="2"/>
    <s v="Empresa de embarque D"/>
    <s v="Carne de cangrejo"/>
    <s v="Carne enlatada"/>
    <n v="257.59999999999997"/>
    <n v="75"/>
    <n v="19319.999999999996"/>
  </r>
  <r>
    <n v="71"/>
    <x v="64"/>
    <n v="4417023777"/>
    <s v="Empresa BB"/>
    <s v="Manta"/>
    <s v="Manabi"/>
    <s v="Ana del Valle Hinojosa"/>
    <x v="2"/>
    <s v="Tarjeta de crédito"/>
    <s v="Café"/>
    <s v="Bebidas"/>
    <n v="644"/>
    <n v="17"/>
    <n v="10948"/>
  </r>
  <r>
    <n v="72"/>
    <x v="28"/>
    <n v="5213348963"/>
    <s v="Empresa D"/>
    <s v="Azogues"/>
    <s v="Canar"/>
    <s v="Andrés González Rico"/>
    <x v="1"/>
    <s v="Tarjeta de crédito"/>
    <s v="Ciruelas secas"/>
    <s v="Frutas secas"/>
    <n v="49"/>
    <n v="48"/>
    <n v="2352"/>
  </r>
  <r>
    <n v="73"/>
    <x v="65"/>
    <n v="6039525395"/>
    <s v="Empresa L"/>
    <s v="Cuenca"/>
    <s v="Azuay"/>
    <s v="Mayra Aguilar Sepúlveda"/>
    <x v="0"/>
    <s v="Tarjeta de crédito"/>
    <s v="Té chai"/>
    <s v="Bebidas"/>
    <n v="252"/>
    <n v="74"/>
    <n v="18648"/>
  </r>
  <r>
    <n v="74"/>
    <x v="47"/>
    <n v="7564866770"/>
    <s v="Empresa L"/>
    <s v="Cuenca"/>
    <s v="Azuay"/>
    <s v="Mayra Aguilar Sepúlveda"/>
    <x v="0"/>
    <s v="Tarjeta de crédito"/>
    <s v="Café"/>
    <s v="Bebidas"/>
    <n v="644"/>
    <n v="96"/>
    <n v="61824"/>
  </r>
  <r>
    <n v="75"/>
    <x v="66"/>
    <n v="9161740728"/>
    <s v="Empresa H"/>
    <s v="Riobamba"/>
    <s v="Chimborazo"/>
    <s v="Nancy Gil de la Peña"/>
    <x v="2"/>
    <s v="Tarjeta de crédito"/>
    <s v="Galletas de chocolate"/>
    <s v="Productos horneados"/>
    <n v="128.79999999999998"/>
    <n v="12"/>
    <n v="1545.6"/>
  </r>
  <r>
    <n v="76"/>
    <x v="67"/>
    <n v="5854661633"/>
    <s v="Empresa D"/>
    <s v="Azogues"/>
    <s v="Canar"/>
    <s v="Andrés González Rico"/>
    <x v="2"/>
    <s v="Cheque"/>
    <s v="Galletas de chocolate"/>
    <s v="Productos horneados"/>
    <n v="128.79999999999998"/>
    <n v="62"/>
    <n v="7985.5999999999985"/>
  </r>
  <r>
    <n v="77"/>
    <x v="68"/>
    <n v="9782824487"/>
    <s v="Empresa CC"/>
    <s v="Guayaquil"/>
    <s v="Guayas"/>
    <s v="José de Jesús Morales"/>
    <x v="0"/>
    <s v="Cheque"/>
    <s v="Chocolate"/>
    <s v="Dulces"/>
    <n v="178.5"/>
    <n v="35"/>
    <n v="6247.5"/>
  </r>
  <r>
    <n v="78"/>
    <x v="69"/>
    <n v="5368581132"/>
    <s v="Empresa C"/>
    <s v="Machala"/>
    <s v="El Oro"/>
    <s v="Mayra Aguilar Sepúlveda"/>
    <x v="0"/>
    <s v="Efectivo"/>
    <s v="Almejas"/>
    <s v="Sopas"/>
    <n v="135.1"/>
    <n v="95"/>
    <n v="12834.5"/>
  </r>
  <r>
    <n v="79"/>
    <x v="70"/>
    <n v="1972466220"/>
    <s v="Empresa F"/>
    <s v="Ibarra"/>
    <s v="Imbabura"/>
    <s v="Luis Miguel Valdés Garza"/>
    <x v="0"/>
    <s v="Tarjeta de crédito"/>
    <s v="Salsa curry"/>
    <s v="Salsas"/>
    <n v="560"/>
    <n v="17"/>
    <n v="9520"/>
  </r>
  <r>
    <n v="80"/>
    <x v="71"/>
    <n v="6835780904"/>
    <s v="Empresa BB"/>
    <s v="Manta"/>
    <s v="Manabi"/>
    <s v="Ana del Valle Hinojosa"/>
    <x v="2"/>
    <s v="Cheque"/>
    <s v="Café"/>
    <s v="Bebidas"/>
    <n v="644"/>
    <n v="96"/>
    <n v="61824"/>
  </r>
  <r>
    <n v="81"/>
    <x v="72"/>
    <n v="9361876990"/>
    <s v="Empresa H"/>
    <s v="Riobamba"/>
    <s v="Chimborazo"/>
    <s v="Nancy Gil de la Peña"/>
    <x v="2"/>
    <s v="Cheque"/>
    <s v="Chocolate"/>
    <s v="Dulces"/>
    <n v="178.5"/>
    <n v="83"/>
    <n v="14815.5"/>
  </r>
  <r>
    <n v="82"/>
    <x v="73"/>
    <n v="7655628230"/>
    <s v="Empresa J"/>
    <s v="Esmeraldas"/>
    <s v="Esmeraldas"/>
    <s v="Laura Gutiérrez Saenz"/>
    <x v="0"/>
    <s v="Tarjeta de crédito"/>
    <s v="Té verde"/>
    <s v="Bebidas"/>
    <n v="41.86"/>
    <n v="88"/>
    <n v="3683.68"/>
  </r>
  <r>
    <n v="83"/>
    <x v="35"/>
    <n v="6770397729"/>
    <s v="Empresa G"/>
    <s v="Guaranda"/>
    <s v="Guaranda"/>
    <s v="Nancy Gil de la Peña"/>
    <x v="3"/>
    <s v="Empresa de embarque D"/>
    <s v="Café"/>
    <s v="Bebidas"/>
    <n v="644"/>
    <n v="59"/>
    <n v="37996"/>
  </r>
  <r>
    <n v="84"/>
    <x v="74"/>
    <n v="6622149015"/>
    <s v="Empresa J"/>
    <s v="Esmeraldas"/>
    <s v="Esmeraldas"/>
    <s v="Laura Gutiérrez Saenz"/>
    <x v="1"/>
    <s v="Empresa de embarque D"/>
    <s v="Jalea de fresa"/>
    <s v="Mermeladas y jaleas"/>
    <n v="350"/>
    <n v="27"/>
    <n v="9450"/>
  </r>
  <r>
    <n v="85"/>
    <x v="75"/>
    <n v="8859429908"/>
    <s v="Empresa J"/>
    <s v="Esmeraldas"/>
    <s v="Esmeraldas"/>
    <s v="Laura Gutiérrez Saenz"/>
    <x v="1"/>
    <s v="Empresa de embarque D"/>
    <s v="Condimento cajún"/>
    <s v="Condimentos"/>
    <n v="308"/>
    <n v="37"/>
    <n v="11396"/>
  </r>
  <r>
    <n v="86"/>
    <x v="76"/>
    <n v="146252536"/>
    <s v="Empresa J"/>
    <s v="Esmeraldas"/>
    <s v="Esmeraldas"/>
    <s v="Laura Gutiérrez Saenz"/>
    <x v="1"/>
    <s v="Empresa de embarque D"/>
    <s v="Galletas de chocolate"/>
    <s v="Productos horneados"/>
    <n v="128.79999999999998"/>
    <n v="75"/>
    <n v="9659.9999999999982"/>
  </r>
  <r>
    <n v="87"/>
    <x v="77"/>
    <n v="9010865731"/>
    <s v="Empresa K"/>
    <s v="Quito"/>
    <s v="Pichincha"/>
    <s v="Ana del Valle Hinojosa"/>
    <x v="2"/>
    <s v="Empresa de embarque D"/>
    <s v="Ciruelas secas"/>
    <s v="Frutas secas"/>
    <n v="49"/>
    <n v="71"/>
    <n v="3479"/>
  </r>
  <r>
    <n v="88"/>
    <x v="78"/>
    <n v="9076170123"/>
    <s v="Empresa K"/>
    <s v="Quito"/>
    <s v="Pichincha"/>
    <s v="Ana del Valle Hinojosa"/>
    <x v="2"/>
    <s v="Empresa de embarque D"/>
    <s v="Té verde"/>
    <s v="Bebidas"/>
    <n v="41.86"/>
    <n v="88"/>
    <n v="3683.68"/>
  </r>
  <r>
    <n v="89"/>
    <x v="79"/>
    <n v="4412491838"/>
    <s v="Empresa A"/>
    <s v="Ambato"/>
    <s v="Tungurahua"/>
    <s v="Nancy Gil de la Peña"/>
    <x v="3"/>
    <s v="Empresa de embarque D"/>
    <s v="Té chai"/>
    <s v="Bebidas"/>
    <n v="252"/>
    <n v="55"/>
    <n v="13860"/>
  </r>
  <r>
    <n v="90"/>
    <x v="50"/>
    <n v="7223227521"/>
    <s v="Empresa CC"/>
    <s v="Guayaquil"/>
    <s v="Guayas"/>
    <s v="José de Jesús Morales"/>
    <x v="0"/>
    <s v="Cheque"/>
    <s v="Chocolate"/>
    <s v="Dulces"/>
    <n v="178.5"/>
    <n v="14"/>
    <n v="2499"/>
  </r>
  <r>
    <n v="91"/>
    <x v="80"/>
    <n v="9595973394"/>
    <s v="Empresa C"/>
    <s v="Machala"/>
    <s v="El Oro"/>
    <s v="Mayra Aguilar Sepúlveda"/>
    <x v="0"/>
    <s v="Efectivo"/>
    <s v="Almejas"/>
    <s v="Sopas"/>
    <n v="135.1"/>
    <n v="43"/>
    <n v="5809.3"/>
  </r>
  <r>
    <n v="92"/>
    <x v="81"/>
    <n v="2755531090"/>
    <s v="Empresa F"/>
    <s v="Ibarra"/>
    <s v="Imbabura"/>
    <s v="Luis Miguel Valdés Garza"/>
    <x v="0"/>
    <s v="Tarjeta de crédito"/>
    <s v="Salsa curry"/>
    <s v="Salsas"/>
    <n v="560"/>
    <n v="63"/>
    <n v="35280"/>
  </r>
  <r>
    <n v="93"/>
    <x v="82"/>
    <n v="5306800000"/>
    <s v="Empresa BB"/>
    <s v="Manta"/>
    <s v="Manabi"/>
    <s v="Ana del Valle Hinojosa"/>
    <x v="2"/>
    <s v="Cheque"/>
    <s v="Café"/>
    <s v="Bebidas"/>
    <n v="644"/>
    <n v="36"/>
    <n v="23184"/>
  </r>
  <r>
    <n v="94"/>
    <x v="54"/>
    <n v="6768826719"/>
    <s v="Empresa H"/>
    <s v="Riobamba"/>
    <s v="Chimborazo"/>
    <s v="Nancy Gil de la Peña"/>
    <x v="2"/>
    <s v="Cheque"/>
    <s v="Chocolate"/>
    <s v="Dulces"/>
    <n v="178.5"/>
    <n v="41"/>
    <n v="7318.5"/>
  </r>
  <r>
    <n v="95"/>
    <x v="83"/>
    <n v="7945500000"/>
    <s v="Empresa J"/>
    <s v="Esmeraldas"/>
    <s v="Esmeraldas"/>
    <s v="Laura Gutiérrez Saenz"/>
    <x v="0"/>
    <s v="Tarjeta de crédito"/>
    <s v="Té verde"/>
    <s v="Bebidas"/>
    <n v="41.86"/>
    <n v="35"/>
    <n v="1465.1"/>
  </r>
  <r>
    <n v="96"/>
    <x v="83"/>
    <n v="4671327569"/>
    <s v="Empresa G"/>
    <s v="Guaranda"/>
    <s v="Guaranda"/>
    <s v="Nancy Gil de la Peña"/>
    <x v="3"/>
    <s v="Empresa de embarque D"/>
    <s v="Café"/>
    <s v="Bebidas"/>
    <n v="644"/>
    <n v="31"/>
    <n v="19964"/>
  </r>
  <r>
    <n v="97"/>
    <x v="84"/>
    <n v="5750783013"/>
    <s v="Empresa J"/>
    <s v="Esmeraldas"/>
    <s v="Esmeraldas"/>
    <s v="Laura Gutiérrez Saenz"/>
    <x v="1"/>
    <s v="Empresa de embarque D"/>
    <s v="Jalea de fresa"/>
    <s v="Mermeladas y jaleas"/>
    <n v="350"/>
    <n v="52"/>
    <n v="18200"/>
  </r>
  <r>
    <n v="98"/>
    <x v="85"/>
    <n v="1216202808"/>
    <s v="Empresa J"/>
    <s v="Esmeraldas"/>
    <s v="Esmeraldas"/>
    <s v="Laura Gutiérrez Saenz"/>
    <x v="1"/>
    <s v="Empresa de embarque D"/>
    <s v="Condimento cajún"/>
    <s v="Condimentos"/>
    <n v="308"/>
    <n v="30"/>
    <n v="9240"/>
  </r>
  <r>
    <n v="99"/>
    <x v="86"/>
    <n v="7167041532"/>
    <s v="Empresa J"/>
    <s v="Esmeraldas"/>
    <s v="Esmeraldas"/>
    <s v="Laura Gutiérrez Saenz"/>
    <x v="1"/>
    <s v="Empresa de embarque D"/>
    <s v="Galletas de chocolate"/>
    <s v="Productos horneados"/>
    <n v="128.79999999999998"/>
    <n v="41"/>
    <n v="5280.7999999999993"/>
  </r>
  <r>
    <n v="100"/>
    <x v="87"/>
    <n v="2241191338"/>
    <s v="Empresa K"/>
    <s v="Quito"/>
    <s v="Pichincha"/>
    <s v="Ana del Valle Hinojosa"/>
    <x v="2"/>
    <s v="Empresa de embarque D"/>
    <s v="Ciruelas secas"/>
    <s v="Frutas secas"/>
    <n v="49"/>
    <n v="44"/>
    <n v="2156"/>
  </r>
  <r>
    <n v="101"/>
    <x v="88"/>
    <n v="806264266"/>
    <s v="Empresa K"/>
    <s v="Quito"/>
    <s v="Pichincha"/>
    <s v="Ana del Valle Hinojosa"/>
    <x v="2"/>
    <s v="Empresa de embarque D"/>
    <s v="Té verde"/>
    <s v="Bebidas"/>
    <n v="41.86"/>
    <n v="77"/>
    <n v="3223.22"/>
  </r>
  <r>
    <n v="102"/>
    <x v="89"/>
    <n v="3820174684"/>
    <s v="Empresa A"/>
    <s v="Ambato"/>
    <s v="Tungurahua"/>
    <s v="Nancy Gil de la Peña"/>
    <x v="3"/>
    <s v="Empresa de embarque D"/>
    <s v="Té chai"/>
    <s v="Bebidas"/>
    <n v="252"/>
    <n v="29"/>
    <n v="7308"/>
  </r>
  <r>
    <n v="103"/>
    <x v="90"/>
    <n v="5541796483"/>
    <s v="Empresa A"/>
    <s v="Ambato"/>
    <s v="Tungurahua"/>
    <s v="Nancy Gil de la Peña"/>
    <x v="3"/>
    <s v="Empresa de embarque D"/>
    <s v="Café"/>
    <s v="Bebidas"/>
    <n v="644"/>
    <n v="77"/>
    <n v="49588"/>
  </r>
  <r>
    <n v="104"/>
    <x v="91"/>
    <n v="7096714976"/>
    <s v="Empresa A"/>
    <s v="Ambato"/>
    <s v="Tungurahua"/>
    <s v="Nancy Gil de la Peña"/>
    <x v="3"/>
    <s v="Empresa de embarque D"/>
    <s v="Té verde"/>
    <s v="Bebidas"/>
    <n v="41.86"/>
    <n v="73"/>
    <n v="3055.7799999999997"/>
  </r>
  <r>
    <n v="105"/>
    <x v="92"/>
    <n v="2543114862"/>
    <s v="Empresa BB"/>
    <s v="Manta"/>
    <s v="Manabi"/>
    <s v="Ana del Valle Hinojosa"/>
    <x v="2"/>
    <s v="Tarjeta de crédito"/>
    <s v="Almejas"/>
    <s v="Sopas"/>
    <n v="135.1"/>
    <n v="74"/>
    <n v="9997.4"/>
  </r>
  <r>
    <n v="106"/>
    <x v="38"/>
    <n v="6501127347"/>
    <s v="Empresa BB"/>
    <s v="Manta"/>
    <s v="Manabi"/>
    <s v="Ana del Valle Hinojosa"/>
    <x v="2"/>
    <s v="Tarjeta de crédito"/>
    <s v="Carne de cangrejo"/>
    <s v="Carne enlatada"/>
    <n v="257.59999999999997"/>
    <n v="25"/>
    <n v="6439.9999999999991"/>
  </r>
  <r>
    <n v="107"/>
    <x v="93"/>
    <n v="1322296163"/>
    <s v="Empresa I"/>
    <s v="Guayaquil"/>
    <s v="Guayas"/>
    <s v="Robert Zárate Carrillo"/>
    <x v="1"/>
    <s v="Cheque"/>
    <s v="Ravioli"/>
    <s v="Pasta"/>
    <n v="273"/>
    <n v="82"/>
    <n v="22386"/>
  </r>
  <r>
    <n v="108"/>
    <x v="94"/>
    <n v="5162222472"/>
    <s v="Empresa I"/>
    <s v="Guayaquil"/>
    <s v="Guayas"/>
    <s v="Robert Zárate Carrillo"/>
    <x v="1"/>
    <s v="Cheque"/>
    <s v="Mozzarella"/>
    <s v="Productos lácteos"/>
    <n v="487.19999999999993"/>
    <n v="37"/>
    <n v="18026.399999999998"/>
  </r>
  <r>
    <n v="109"/>
    <x v="95"/>
    <n v="5752777715"/>
    <s v="Empresa F"/>
    <s v="Ibarra"/>
    <s v="Imbabura"/>
    <s v="Luis Miguel Valdés Garza"/>
    <x v="0"/>
    <s v="Tarjeta de crédito"/>
    <s v="Cerveza"/>
    <s v="Bebidas"/>
    <n v="196"/>
    <n v="84"/>
    <n v="16464"/>
  </r>
  <r>
    <n v="110"/>
    <x v="85"/>
    <n v="2261700341"/>
    <s v="Empresa H"/>
    <s v="Riobamba"/>
    <s v="Chimborazo"/>
    <s v="Nancy Gil de la Peña"/>
    <x v="0"/>
    <s v="Cheque"/>
    <s v="Salsa curry"/>
    <s v="Salsas"/>
    <n v="560"/>
    <n v="73"/>
    <n v="40880"/>
  </r>
  <r>
    <n v="111"/>
    <x v="96"/>
    <n v="9950546196"/>
    <s v="Empresa H"/>
    <s v="Riobamba"/>
    <s v="Chimborazo"/>
    <s v="Nancy Gil de la Peña"/>
    <x v="0"/>
    <s v="Cheque"/>
    <s v="Galletas de chocolate"/>
    <s v="Productos horneados"/>
    <n v="128.79999999999998"/>
    <n v="51"/>
    <n v="6568.7999999999993"/>
  </r>
  <r>
    <n v="112"/>
    <x v="97"/>
    <n v="9911266011"/>
    <s v="Empresa Y"/>
    <s v="Esmeraldas"/>
    <s v="Esmeraldas"/>
    <s v="Laura Gutiérrez Saenz"/>
    <x v="1"/>
    <s v="Efectivo"/>
    <s v="Bolillos"/>
    <s v="Productos horneados"/>
    <n v="140"/>
    <n v="66"/>
    <n v="9240"/>
  </r>
  <r>
    <n v="113"/>
    <x v="98"/>
    <n v="8455987495"/>
    <s v="Empresa Z"/>
    <s v="Quito"/>
    <s v="Pichincha"/>
    <s v="Ana del Valle Hinojosa"/>
    <x v="2"/>
    <s v="Tarjeta de crédito"/>
    <s v="Aceite de oliva"/>
    <s v="Aceite"/>
    <n v="298.90000000000003"/>
    <n v="36"/>
    <n v="10760.400000000001"/>
  </r>
  <r>
    <n v="114"/>
    <x v="63"/>
    <n v="6668567210"/>
    <s v="Empresa Z"/>
    <s v="Quito"/>
    <s v="Pichincha"/>
    <s v="Ana del Valle Hinojosa"/>
    <x v="2"/>
    <s v="Tarjeta de crédito"/>
    <s v="Almejas"/>
    <s v="Sopas"/>
    <n v="135.1"/>
    <n v="87"/>
    <n v="11753.699999999999"/>
  </r>
  <r>
    <n v="115"/>
    <x v="99"/>
    <n v="9528620750"/>
    <s v="Empresa Z"/>
    <s v="Quito"/>
    <s v="Pichincha"/>
    <s v="Ana del Valle Hinojosa"/>
    <x v="2"/>
    <s v="Tarjeta de crédito"/>
    <s v="Carne de cangrejo"/>
    <s v="Carne enlatada"/>
    <n v="257.59999999999997"/>
    <n v="64"/>
    <n v="16486.399999999998"/>
  </r>
  <r>
    <n v="116"/>
    <x v="100"/>
    <n v="1951835035"/>
    <s v="Empresa CC"/>
    <s v="Guayaquil"/>
    <s v="Guayas"/>
    <s v="José de Jesús Morales"/>
    <x v="0"/>
    <s v="Cheque"/>
    <s v="Cerveza"/>
    <s v="Bebidas"/>
    <n v="196"/>
    <n v="21"/>
    <n v="4116"/>
  </r>
  <r>
    <n v="117"/>
    <x v="101"/>
    <n v="8464805926"/>
    <s v="Empresa F"/>
    <s v="Ibarra"/>
    <s v="Imbabura"/>
    <s v="Luis Miguel Valdés Garza"/>
    <x v="2"/>
    <s v="Cheque"/>
    <s v="Chocolate"/>
    <s v="Dulces"/>
    <n v="178.5"/>
    <n v="19"/>
    <n v="3391.5"/>
  </r>
  <r>
    <n v="118"/>
    <x v="102"/>
    <n v="1040241832"/>
    <s v="Empresa D"/>
    <s v="Azogues"/>
    <s v="Canar"/>
    <s v="Andrés González Rico"/>
    <x v="1"/>
    <s v="Tarjeta de crédito"/>
    <s v="Mermelada de zarzamora"/>
    <s v="Mermeladas y jaleas"/>
    <n v="1134"/>
    <n v="23"/>
    <n v="26082"/>
  </r>
  <r>
    <n v="119"/>
    <x v="103"/>
    <n v="5032769390"/>
    <s v="Empresa D"/>
    <s v="Azogues"/>
    <s v="Canar"/>
    <s v="Andrés González Rico"/>
    <x v="1"/>
    <s v="Tarjeta de crédito"/>
    <s v="Arroz de grano largo"/>
    <s v="Granos"/>
    <n v="98"/>
    <n v="72"/>
    <n v="7056"/>
  </r>
  <r>
    <n v="120"/>
    <x v="104"/>
    <n v="5375997402"/>
    <s v="Empresa H"/>
    <s v="Riobamba"/>
    <s v="Chimborazo"/>
    <s v="Nancy Gil de la Peña"/>
    <x v="2"/>
    <s v="Tarjeta de crédito"/>
    <s v="Mozzarella"/>
    <s v="Productos lácteos"/>
    <n v="487.19999999999993"/>
    <n v="22"/>
    <n v="10718.399999999998"/>
  </r>
  <r>
    <n v="121"/>
    <x v="105"/>
    <n v="967566383"/>
    <s v="Empresa C"/>
    <s v="Machala"/>
    <s v="El Oro"/>
    <s v="Mayra Aguilar Sepúlveda"/>
    <x v="0"/>
    <s v="Efectivo"/>
    <s v="Jarabe"/>
    <s v="Condimentos"/>
    <n v="140"/>
    <n v="82"/>
    <n v="11480"/>
  </r>
  <r>
    <n v="122"/>
    <x v="106"/>
    <n v="7607007457"/>
    <s v="Empresa C"/>
    <s v="Machala"/>
    <s v="El Oro"/>
    <s v="Mayra Aguilar Sepúlveda"/>
    <x v="0"/>
    <s v="Efectivo"/>
    <s v="Salsa curry"/>
    <s v="Salsas"/>
    <n v="560"/>
    <n v="98"/>
    <n v="54880"/>
  </r>
  <r>
    <n v="123"/>
    <x v="107"/>
    <n v="6139722497"/>
    <s v="Empresa G"/>
    <s v="Guaranda"/>
    <s v="Guaranda"/>
    <s v="Nancy Gil de la Peña"/>
    <x v="3"/>
    <s v="Empresa de embarque D"/>
    <s v="Café"/>
    <s v="Bebidas"/>
    <n v="644"/>
    <n v="71"/>
    <n v="45724"/>
  </r>
  <r>
    <n v="124"/>
    <x v="79"/>
    <n v="6071133871"/>
    <s v="Empresa J"/>
    <s v="Esmeraldas"/>
    <s v="Esmeraldas"/>
    <s v="Laura Gutiérrez Saenz"/>
    <x v="1"/>
    <s v="Empresa de embarque D"/>
    <s v="Jalea de fresa"/>
    <s v="Mermeladas y jaleas"/>
    <n v="350"/>
    <n v="40"/>
    <n v="14000"/>
  </r>
  <r>
    <n v="125"/>
    <x v="108"/>
    <n v="8634772142"/>
    <s v="Empresa J"/>
    <s v="Esmeraldas"/>
    <s v="Esmeraldas"/>
    <s v="Laura Gutiérrez Saenz"/>
    <x v="1"/>
    <s v="Empresa de embarque D"/>
    <s v="Condimento cajún"/>
    <s v="Condimentos"/>
    <n v="308"/>
    <n v="80"/>
    <n v="24640"/>
  </r>
  <r>
    <n v="126"/>
    <x v="109"/>
    <n v="5431718510"/>
    <s v="Empresa J"/>
    <s v="Esmeraldas"/>
    <s v="Esmeraldas"/>
    <s v="Laura Gutiérrez Saenz"/>
    <x v="1"/>
    <s v="Empresa de embarque D"/>
    <s v="Galletas de chocolate"/>
    <s v="Productos horneados"/>
    <n v="128.79999999999998"/>
    <n v="38"/>
    <n v="4894.3999999999996"/>
  </r>
  <r>
    <n v="127"/>
    <x v="110"/>
    <n v="7109276915"/>
    <s v="Empresa K"/>
    <s v="Quito"/>
    <s v="Pichincha"/>
    <s v="Ana del Valle Hinojosa"/>
    <x v="2"/>
    <s v="Empresa de embarque D"/>
    <s v="Ciruelas secas"/>
    <s v="Frutas secas"/>
    <n v="49"/>
    <n v="28"/>
    <n v="1372"/>
  </r>
  <r>
    <n v="128"/>
    <x v="111"/>
    <n v="8479136081"/>
    <s v="Empresa K"/>
    <s v="Quito"/>
    <s v="Pichincha"/>
    <s v="Ana del Valle Hinojosa"/>
    <x v="2"/>
    <s v="Empresa de embarque D"/>
    <s v="Té verde"/>
    <s v="Bebidas"/>
    <n v="41.86"/>
    <n v="60"/>
    <n v="2511.6"/>
  </r>
  <r>
    <n v="129"/>
    <x v="26"/>
    <n v="7132355278"/>
    <s v="Empresa A"/>
    <s v="Ambato"/>
    <s v="Tungurahua"/>
    <s v="Nancy Gil de la Peña"/>
    <x v="3"/>
    <s v="Empresa de embarque D"/>
    <s v="Té chai"/>
    <s v="Bebidas"/>
    <n v="252"/>
    <n v="33"/>
    <n v="8316"/>
  </r>
  <r>
    <n v="130"/>
    <x v="78"/>
    <n v="2885792785"/>
    <s v="Empresa A"/>
    <s v="Ambato"/>
    <s v="Tungurahua"/>
    <s v="Nancy Gil de la Peña"/>
    <x v="3"/>
    <s v="Empresa de embarque D"/>
    <s v="Café"/>
    <s v="Bebidas"/>
    <n v="644"/>
    <n v="22"/>
    <n v="14168"/>
  </r>
  <r>
    <n v="131"/>
    <x v="112"/>
    <n v="3723941023"/>
    <s v="Empresa A"/>
    <s v="Ambato"/>
    <s v="Tungurahua"/>
    <s v="Nancy Gil de la Peña"/>
    <x v="3"/>
    <s v="Empresa de embarque D"/>
    <s v="Té verde"/>
    <s v="Bebidas"/>
    <n v="41.86"/>
    <n v="51"/>
    <n v="2134.86"/>
  </r>
  <r>
    <n v="132"/>
    <x v="113"/>
    <n v="4827836337"/>
    <s v="Empresa BB"/>
    <s v="Manta"/>
    <s v="Manabi"/>
    <s v="Ana del Valle Hinojosa"/>
    <x v="2"/>
    <s v="Tarjeta de crédito"/>
    <s v="Almejas"/>
    <s v="Sopas"/>
    <n v="135.1"/>
    <n v="60"/>
    <n v="8106"/>
  </r>
  <r>
    <n v="133"/>
    <x v="114"/>
    <n v="2633840866"/>
    <s v="Empresa BB"/>
    <s v="Manta"/>
    <s v="Manabi"/>
    <s v="Ana del Valle Hinojosa"/>
    <x v="2"/>
    <s v="Tarjeta de crédito"/>
    <s v="Carne de cangrejo"/>
    <s v="Carne enlatada"/>
    <n v="257.59999999999997"/>
    <n v="98"/>
    <n v="25244.799999999996"/>
  </r>
  <r>
    <n v="134"/>
    <x v="115"/>
    <n v="2489359003"/>
    <s v="Empresa I"/>
    <s v="Guayaquil"/>
    <s v="Guayas"/>
    <s v="Robert Zárate Carrillo"/>
    <x v="1"/>
    <s v="Cheque"/>
    <s v="Ravioli"/>
    <s v="Pasta"/>
    <n v="273"/>
    <n v="27"/>
    <n v="7371"/>
  </r>
  <r>
    <n v="135"/>
    <x v="116"/>
    <n v="2347277376"/>
    <s v="Empresa I"/>
    <s v="Guayaquil"/>
    <s v="Guayas"/>
    <s v="Robert Zárate Carrillo"/>
    <x v="1"/>
    <s v="Cheque"/>
    <s v="Mozzarella"/>
    <s v="Productos lácteos"/>
    <n v="487.19999999999993"/>
    <n v="88"/>
    <n v="42873.599999999991"/>
  </r>
  <r>
    <n v="136"/>
    <x v="117"/>
    <n v="2071690973"/>
    <s v="Empresa F"/>
    <s v="Ibarra"/>
    <s v="Imbabura"/>
    <s v="Luis Miguel Valdés Garza"/>
    <x v="0"/>
    <s v="Tarjeta de crédito"/>
    <s v="Cerveza"/>
    <s v="Bebidas"/>
    <n v="196"/>
    <n v="65"/>
    <n v="12740"/>
  </r>
  <r>
    <n v="137"/>
    <x v="118"/>
    <n v="1196729221"/>
    <s v="Empresa H"/>
    <s v="Riobamba"/>
    <s v="Chimborazo"/>
    <s v="Nancy Gil de la Peña"/>
    <x v="0"/>
    <s v="Cheque"/>
    <s v="Salsa curry"/>
    <s v="Salsas"/>
    <n v="560"/>
    <n v="38"/>
    <n v="21280"/>
  </r>
  <r>
    <n v="138"/>
    <x v="119"/>
    <n v="9020365601"/>
    <s v="Empresa H"/>
    <s v="Riobamba"/>
    <s v="Chimborazo"/>
    <s v="Nancy Gil de la Peña"/>
    <x v="0"/>
    <s v="Cheque"/>
    <s v="Galletas de chocolate"/>
    <s v="Productos horneados"/>
    <n v="128.79999999999998"/>
    <n v="80"/>
    <n v="10303.999999999998"/>
  </r>
  <r>
    <n v="139"/>
    <x v="120"/>
    <n v="4818692078"/>
    <s v="Empresa Y"/>
    <s v="Esmeraldas"/>
    <s v="Esmeraldas"/>
    <s v="Laura Gutiérrez Saenz"/>
    <x v="1"/>
    <s v="Efectivo"/>
    <s v="Bolillos"/>
    <s v="Productos horneados"/>
    <n v="140"/>
    <n v="49"/>
    <n v="6860"/>
  </r>
  <r>
    <n v="140"/>
    <x v="121"/>
    <n v="6502762369"/>
    <s v="Empresa Z"/>
    <s v="Quito"/>
    <s v="Pichincha"/>
    <s v="Ana del Valle Hinojosa"/>
    <x v="2"/>
    <s v="Tarjeta de crédito"/>
    <s v="Aceite de oliva"/>
    <s v="Aceite"/>
    <n v="298.90000000000003"/>
    <n v="90"/>
    <n v="26901.000000000004"/>
  </r>
  <r>
    <n v="141"/>
    <x v="122"/>
    <n v="924402492"/>
    <s v="Empresa Z"/>
    <s v="Quito"/>
    <s v="Pichincha"/>
    <s v="Ana del Valle Hinojosa"/>
    <x v="2"/>
    <s v="Tarjeta de crédito"/>
    <s v="Almejas"/>
    <s v="Sopas"/>
    <n v="135.1"/>
    <n v="60"/>
    <n v="8106"/>
  </r>
  <r>
    <n v="142"/>
    <x v="123"/>
    <n v="5633857209"/>
    <s v="Empresa Z"/>
    <s v="Quito"/>
    <s v="Pichincha"/>
    <s v="Ana del Valle Hinojosa"/>
    <x v="2"/>
    <s v="Tarjeta de crédito"/>
    <s v="Carne de cangrejo"/>
    <s v="Carne enlatada"/>
    <n v="257.59999999999997"/>
    <n v="39"/>
    <n v="10046.399999999998"/>
  </r>
  <r>
    <n v="143"/>
    <x v="124"/>
    <n v="9715216432"/>
    <s v="Empresa CC"/>
    <s v="Guayaquil"/>
    <s v="Guayas"/>
    <s v="José de Jesús Morales"/>
    <x v="0"/>
    <s v="Cheque"/>
    <s v="Cerveza"/>
    <s v="Bebidas"/>
    <n v="196"/>
    <n v="79"/>
    <n v="15484"/>
  </r>
  <r>
    <n v="144"/>
    <x v="84"/>
    <n v="2808433382"/>
    <s v="Empresa F"/>
    <s v="Ibarra"/>
    <s v="Imbabura"/>
    <s v="Luis Miguel Valdés Garza"/>
    <x v="2"/>
    <s v="Cheque"/>
    <s v="Chocolate"/>
    <s v="Dulces"/>
    <n v="178.5"/>
    <n v="44"/>
    <n v="7854"/>
  </r>
  <r>
    <n v="145"/>
    <x v="125"/>
    <n v="5585231955"/>
    <s v="Empresa D"/>
    <s v="Azogues"/>
    <s v="Canar"/>
    <s v="Andrés González Rico"/>
    <x v="1"/>
    <s v="Tarjeta de crédito"/>
    <s v="Mermelada de zarzamora"/>
    <s v="Mermeladas y jaleas"/>
    <n v="1134"/>
    <n v="98"/>
    <n v="111132"/>
  </r>
  <r>
    <n v="146"/>
    <x v="126"/>
    <n v="4338999814"/>
    <s v="Empresa D"/>
    <s v="Azogues"/>
    <s v="Canar"/>
    <s v="Andrés González Rico"/>
    <x v="1"/>
    <s v="Tarjeta de crédito"/>
    <s v="Arroz de grano largo"/>
    <s v="Granos"/>
    <n v="98"/>
    <n v="61"/>
    <n v="5978"/>
  </r>
  <r>
    <n v="147"/>
    <x v="127"/>
    <n v="3475726472"/>
    <s v="Empresa H"/>
    <s v="Riobamba"/>
    <s v="Chimborazo"/>
    <s v="Nancy Gil de la Peña"/>
    <x v="2"/>
    <s v="Tarjeta de crédito"/>
    <s v="Mozzarella"/>
    <s v="Productos lácteos"/>
    <n v="487.19999999999993"/>
    <n v="30"/>
    <n v="14615.999999999998"/>
  </r>
  <r>
    <n v="148"/>
    <x v="128"/>
    <n v="9727843310"/>
    <s v="Empresa C"/>
    <s v="Machala"/>
    <s v="El Oro"/>
    <s v="Mayra Aguilar Sepúlveda"/>
    <x v="0"/>
    <s v="Efectivo"/>
    <s v="Jarabe"/>
    <s v="Condimentos"/>
    <n v="140"/>
    <n v="24"/>
    <n v="3360"/>
  </r>
  <r>
    <n v="149"/>
    <x v="129"/>
    <n v="536031236"/>
    <s v="Empresa C"/>
    <s v="Machala"/>
    <s v="El Oro"/>
    <s v="Mayra Aguilar Sepúlveda"/>
    <x v="0"/>
    <s v="Efectivo"/>
    <s v="Salsa curry"/>
    <s v="Salsas"/>
    <n v="560"/>
    <n v="28"/>
    <n v="15680"/>
  </r>
  <r>
    <n v="150"/>
    <x v="21"/>
    <n v="1875435757"/>
    <s v="Empresa J"/>
    <s v="Esmeraldas"/>
    <s v="Esmeraldas"/>
    <s v="Laura Gutiérrez Saenz"/>
    <x v="0"/>
    <s v="Tarjeta de crédito"/>
    <s v="Almendras"/>
    <s v="Frutas secas"/>
    <n v="140"/>
    <n v="74"/>
    <n v="10360"/>
  </r>
  <r>
    <n v="151"/>
    <x v="130"/>
    <n v="8711973073"/>
    <s v="Empresa J"/>
    <s v="Esmeraldas"/>
    <s v="Esmeraldas"/>
    <s v="Laura Gutiérrez Saenz"/>
    <x v="1"/>
    <s v="Empresa de embarque D"/>
    <s v="Ciruelas secas"/>
    <s v="Frutas secas"/>
    <n v="49"/>
    <n v="90"/>
    <n v="4410"/>
  </r>
  <r>
    <n v="152"/>
    <x v="126"/>
    <n v="1214228285"/>
    <s v="Empresa K"/>
    <s v="Quito"/>
    <s v="Pichincha"/>
    <s v="Ana del Valle Hinojosa"/>
    <x v="2"/>
    <s v="Empresa de embarque D"/>
    <s v="Salsa curry"/>
    <s v="Salsas"/>
    <n v="560"/>
    <n v="27"/>
    <n v="15120"/>
  </r>
  <r>
    <n v="153"/>
    <x v="131"/>
    <n v="3447948983"/>
    <s v="Empresa A"/>
    <s v="Ambato"/>
    <s v="Tungurahua"/>
    <s v="Nancy Gil de la Peña"/>
    <x v="2"/>
    <s v="Empresa de embarque D"/>
    <s v="Carne de cangrejo"/>
    <s v="Carne enlatada"/>
    <n v="257.59999999999997"/>
    <n v="71"/>
    <n v="18289.599999999999"/>
  </r>
  <r>
    <n v="154"/>
    <x v="132"/>
    <n v="8753770178"/>
    <s v="Empresa BB"/>
    <s v="Manta"/>
    <s v="Manabi"/>
    <s v="Ana del Valle Hinojosa"/>
    <x v="2"/>
    <s v="Tarjeta de crédito"/>
    <s v="Café"/>
    <s v="Bebidas"/>
    <n v="644"/>
    <n v="74"/>
    <n v="47656"/>
  </r>
  <r>
    <n v="155"/>
    <x v="55"/>
    <n v="493013693"/>
    <s v="Empresa I"/>
    <s v="Guayaquil"/>
    <s v="Guayas"/>
    <s v="Robert Zárate Carrillo"/>
    <x v="1"/>
    <s v="Cheque"/>
    <s v="Almejas"/>
    <s v="Sopas"/>
    <n v="135.1"/>
    <n v="76"/>
    <n v="10267.6"/>
  </r>
  <r>
    <n v="156"/>
    <x v="133"/>
    <n v="4097578178"/>
    <s v="Empresa F"/>
    <s v="Ibarra"/>
    <s v="Imbabura"/>
    <s v="Luis Miguel Valdés Garza"/>
    <x v="0"/>
    <s v="Tarjeta de crédito"/>
    <s v="Chocolate"/>
    <s v="Dulces"/>
    <n v="178.5"/>
    <n v="96"/>
    <n v="17136"/>
  </r>
  <r>
    <n v="157"/>
    <x v="134"/>
    <n v="9949307477"/>
    <s v="Empresa H"/>
    <s v="Riobamba"/>
    <s v="Chimborazo"/>
    <s v="Nancy Gil de la Peña"/>
    <x v="0"/>
    <s v="Cheque"/>
    <s v="Chocolate"/>
    <s v="Dulces"/>
    <n v="178.5"/>
    <n v="92"/>
    <n v="16422"/>
  </r>
  <r>
    <n v="158"/>
    <x v="135"/>
    <n v="2521830520"/>
    <s v="Empresa Y"/>
    <s v="Esmeraldas"/>
    <s v="Esmeraldas"/>
    <s v="Laura Gutiérrez Saenz"/>
    <x v="1"/>
    <s v="Efectivo"/>
    <s v="Condimento cajún"/>
    <s v="Condimentos"/>
    <n v="308"/>
    <n v="93"/>
    <n v="28644"/>
  </r>
  <r>
    <n v="159"/>
    <x v="34"/>
    <n v="4224616034"/>
    <s v="Empresa Z"/>
    <s v="Quito"/>
    <s v="Pichincha"/>
    <s v="Ana del Valle Hinojosa"/>
    <x v="2"/>
    <s v="Tarjeta de crédito"/>
    <s v="Jalea de fresa"/>
    <s v="Mermeladas y jaleas"/>
    <n v="350"/>
    <n v="18"/>
    <n v="6300"/>
  </r>
  <r>
    <n v="160"/>
    <x v="136"/>
    <n v="7169314881"/>
    <s v="Empresa CC"/>
    <s v="Guayaquil"/>
    <s v="Guayas"/>
    <s v="José de Jesús Morales"/>
    <x v="0"/>
    <s v="Cheque"/>
    <s v="Cóctel de frutas"/>
    <s v="Frutas y vegetales"/>
    <n v="546"/>
    <n v="98"/>
    <n v="53508"/>
  </r>
  <r>
    <n v="161"/>
    <x v="134"/>
    <n v="8313545064"/>
    <s v="Empresa F"/>
    <s v="Ibarra"/>
    <s v="Imbabura"/>
    <s v="Luis Miguel Valdés Garza"/>
    <x v="2"/>
    <s v="Cheque"/>
    <s v="Peras secas"/>
    <s v="Frutas secas"/>
    <n v="420"/>
    <n v="46"/>
    <n v="19320"/>
  </r>
  <r>
    <n v="162"/>
    <x v="137"/>
    <n v="5739621013"/>
    <s v="Empresa F"/>
    <s v="Ibarra"/>
    <s v="Imbabura"/>
    <s v="Luis Miguel Valdés Garza"/>
    <x v="2"/>
    <s v="Cheque"/>
    <s v="Manzanas secas"/>
    <s v="Frutas secas"/>
    <n v="742"/>
    <n v="14"/>
    <n v="10388"/>
  </r>
  <r>
    <n v="163"/>
    <x v="138"/>
    <n v="1789830506"/>
    <s v="Empresa D"/>
    <s v="Azogues"/>
    <s v="Canar"/>
    <s v="Andrés González Rico"/>
    <x v="3"/>
    <s v="Empresa de embarque D"/>
    <s v="Pasta penne"/>
    <s v="Pasta"/>
    <n v="532"/>
    <n v="85"/>
    <n v="45220"/>
  </r>
  <r>
    <n v="164"/>
    <x v="139"/>
    <n v="6281652174"/>
    <s v="Empresa C"/>
    <s v="Machala"/>
    <s v="El Oro"/>
    <s v="Mayra Aguilar Sepúlveda"/>
    <x v="3"/>
    <s v="Empresa de embarque D"/>
    <s v="Té verde"/>
    <s v="Bebidas"/>
    <n v="41.86"/>
    <n v="88"/>
    <n v="3683.68"/>
  </r>
  <r>
    <n v="165"/>
    <x v="140"/>
    <n v="8126696083"/>
    <s v="Empresa A"/>
    <s v="Ambato"/>
    <s v="Tungurahua"/>
    <s v="Nancy Gil de la Peña"/>
    <x v="3"/>
    <s v="Empresa de embarque D"/>
    <s v="Té verde"/>
    <s v="Bebidas"/>
    <n v="41.86"/>
    <n v="81"/>
    <n v="3390.66"/>
  </r>
  <r>
    <n v="166"/>
    <x v="92"/>
    <n v="2706456269"/>
    <s v="Empresa BB"/>
    <s v="Manta"/>
    <s v="Manabi"/>
    <s v="Ana del Valle Hinojosa"/>
    <x v="2"/>
    <s v="Tarjeta de crédito"/>
    <s v="Almejas"/>
    <s v="Sopas"/>
    <n v="135.1"/>
    <n v="33"/>
    <n v="4458.3"/>
  </r>
  <r>
    <n v="167"/>
    <x v="31"/>
    <n v="6159315697"/>
    <s v="Empresa BB"/>
    <s v="Manta"/>
    <s v="Manabi"/>
    <s v="Ana del Valle Hinojosa"/>
    <x v="2"/>
    <s v="Tarjeta de crédito"/>
    <s v="Carne de cangrejo"/>
    <s v="Carne enlatada"/>
    <n v="257.59999999999997"/>
    <n v="47"/>
    <n v="12107.199999999999"/>
  </r>
  <r>
    <n v="168"/>
    <x v="141"/>
    <n v="2749029538"/>
    <s v="Empresa I"/>
    <s v="Guayaquil"/>
    <s v="Guayas"/>
    <s v="Robert Zárate Carrillo"/>
    <x v="1"/>
    <s v="Cheque"/>
    <s v="Ravioli"/>
    <s v="Pasta"/>
    <n v="273"/>
    <n v="61"/>
    <n v="16653"/>
  </r>
  <r>
    <n v="169"/>
    <x v="39"/>
    <n v="9017454158"/>
    <s v="Empresa I"/>
    <s v="Guayaquil"/>
    <s v="Guayas"/>
    <s v="Robert Zárate Carrillo"/>
    <x v="1"/>
    <s v="Cheque"/>
    <s v="Mozzarella"/>
    <s v="Productos lácteos"/>
    <n v="487.19999999999993"/>
    <n v="27"/>
    <n v="13154.399999999998"/>
  </r>
  <r>
    <n v="170"/>
    <x v="142"/>
    <n v="445300235"/>
    <s v="Empresa F"/>
    <s v="Ibarra"/>
    <s v="Imbabura"/>
    <s v="Luis Miguel Valdés Garza"/>
    <x v="0"/>
    <s v="Tarjeta de crédito"/>
    <s v="Cerveza"/>
    <s v="Bebidas"/>
    <n v="196"/>
    <n v="84"/>
    <n v="16464"/>
  </r>
  <r>
    <n v="171"/>
    <x v="143"/>
    <n v="3498781571"/>
    <s v="Empresa H"/>
    <s v="Riobamba"/>
    <s v="Chimborazo"/>
    <s v="Nancy Gil de la Peña"/>
    <x v="0"/>
    <s v="Cheque"/>
    <s v="Salsa curry"/>
    <s v="Salsas"/>
    <n v="560"/>
    <n v="91"/>
    <n v="50960"/>
  </r>
  <r>
    <n v="172"/>
    <x v="144"/>
    <n v="376477229"/>
    <s v="Empresa H"/>
    <s v="Riobamba"/>
    <s v="Chimborazo"/>
    <s v="Nancy Gil de la Peña"/>
    <x v="0"/>
    <s v="Cheque"/>
    <s v="Galletas de chocolate"/>
    <s v="Productos horneados"/>
    <n v="128.79999999999998"/>
    <n v="36"/>
    <n v="4636.7999999999993"/>
  </r>
  <r>
    <n v="173"/>
    <x v="111"/>
    <n v="1790721708"/>
    <s v="Empresa Y"/>
    <s v="Esmeraldas"/>
    <s v="Esmeraldas"/>
    <s v="Laura Gutiérrez Saenz"/>
    <x v="1"/>
    <s v="Efectivo"/>
    <s v="Bolillos"/>
    <s v="Productos horneados"/>
    <n v="140"/>
    <n v="34"/>
    <n v="4760"/>
  </r>
  <r>
    <n v="174"/>
    <x v="73"/>
    <n v="434033868"/>
    <s v="Empresa Z"/>
    <s v="Quito"/>
    <s v="Pichincha"/>
    <s v="Ana del Valle Hinojosa"/>
    <x v="2"/>
    <s v="Tarjeta de crédito"/>
    <s v="Aceite de oliva"/>
    <s v="Aceite"/>
    <n v="298.90000000000003"/>
    <n v="81"/>
    <n v="24210.9"/>
  </r>
  <r>
    <n v="175"/>
    <x v="120"/>
    <n v="3247684317"/>
    <s v="Empresa Z"/>
    <s v="Quito"/>
    <s v="Pichincha"/>
    <s v="Ana del Valle Hinojosa"/>
    <x v="2"/>
    <s v="Tarjeta de crédito"/>
    <s v="Almejas"/>
    <s v="Sopas"/>
    <n v="135.1"/>
    <n v="25"/>
    <n v="3377.5"/>
  </r>
  <r>
    <n v="176"/>
    <x v="145"/>
    <n v="6492121203"/>
    <s v="Empresa Z"/>
    <s v="Quito"/>
    <s v="Pichincha"/>
    <s v="Ana del Valle Hinojosa"/>
    <x v="2"/>
    <s v="Tarjeta de crédito"/>
    <s v="Carne de cangrejo"/>
    <s v="Carne enlatada"/>
    <n v="257.59999999999997"/>
    <n v="12"/>
    <n v="3091.2"/>
  </r>
  <r>
    <n v="177"/>
    <x v="140"/>
    <n v="1661667624"/>
    <s v="Empresa CC"/>
    <s v="Guayaquil"/>
    <s v="Guayas"/>
    <s v="José de Jesús Morales"/>
    <x v="0"/>
    <s v="Cheque"/>
    <s v="Cerveza"/>
    <s v="Bebidas"/>
    <n v="196"/>
    <n v="23"/>
    <n v="4508"/>
  </r>
  <r>
    <n v="178"/>
    <x v="146"/>
    <n v="1127190015"/>
    <s v="Empresa F"/>
    <s v="Ibarra"/>
    <s v="Imbabura"/>
    <s v="Luis Miguel Valdés Garza"/>
    <x v="2"/>
    <s v="Cheque"/>
    <s v="Chocolate"/>
    <s v="Dulces"/>
    <n v="178.5"/>
    <n v="76"/>
    <n v="13566"/>
  </r>
  <r>
    <n v="179"/>
    <x v="16"/>
    <n v="7862399002"/>
    <s v="Empresa D"/>
    <s v="Azogues"/>
    <s v="Canar"/>
    <s v="Andrés González Rico"/>
    <x v="1"/>
    <s v="Tarjeta de crédito"/>
    <s v="Mermelada de zarzamora"/>
    <s v="Mermeladas y jaleas"/>
    <n v="1134"/>
    <n v="55"/>
    <n v="62370"/>
  </r>
  <r>
    <n v="180"/>
    <x v="131"/>
    <n v="9568142105"/>
    <s v="Empresa D"/>
    <s v="Azogues"/>
    <s v="Canar"/>
    <s v="Andrés González Rico"/>
    <x v="1"/>
    <s v="Tarjeta de crédito"/>
    <s v="Arroz de grano largo"/>
    <s v="Granos"/>
    <n v="98"/>
    <n v="19"/>
    <n v="1862"/>
  </r>
  <r>
    <n v="181"/>
    <x v="147"/>
    <n v="1181634254"/>
    <s v="Empresa H"/>
    <s v="Riobamba"/>
    <s v="Chimborazo"/>
    <s v="Nancy Gil de la Peña"/>
    <x v="2"/>
    <s v="Tarjeta de crédito"/>
    <s v="Mozzarella"/>
    <s v="Productos lácteos"/>
    <n v="487.19999999999993"/>
    <n v="27"/>
    <n v="13154.399999999998"/>
  </r>
  <r>
    <n v="182"/>
    <x v="61"/>
    <n v="5404968765"/>
    <s v="Empresa C"/>
    <s v="Machala"/>
    <s v="El Oro"/>
    <s v="Mayra Aguilar Sepúlveda"/>
    <x v="0"/>
    <s v="Efectivo"/>
    <s v="Jarabe"/>
    <s v="Condimentos"/>
    <n v="140"/>
    <n v="99"/>
    <n v="13860"/>
  </r>
  <r>
    <n v="183"/>
    <x v="148"/>
    <n v="2431996009"/>
    <s v="Empresa C"/>
    <s v="Machala"/>
    <s v="El Oro"/>
    <s v="Mayra Aguilar Sepúlveda"/>
    <x v="0"/>
    <s v="Efectivo"/>
    <s v="Salsa curry"/>
    <s v="Salsas"/>
    <n v="560"/>
    <n v="10"/>
    <n v="5600"/>
  </r>
  <r>
    <n v="184"/>
    <x v="101"/>
    <n v="6373385557"/>
    <s v="Empresa J"/>
    <s v="Esmeraldas"/>
    <s v="Esmeraldas"/>
    <s v="Laura Gutiérrez Saenz"/>
    <x v="0"/>
    <s v="Tarjeta de crédito"/>
    <s v="Almendras"/>
    <s v="Frutas secas"/>
    <n v="140"/>
    <n v="80"/>
    <n v="11200"/>
  </r>
  <r>
    <n v="185"/>
    <x v="82"/>
    <n v="5411926783"/>
    <s v="Empresa J"/>
    <s v="Esmeraldas"/>
    <s v="Esmeraldas"/>
    <s v="Laura Gutiérrez Saenz"/>
    <x v="1"/>
    <s v="Empresa de embarque D"/>
    <s v="Ciruelas secas"/>
    <s v="Frutas secas"/>
    <n v="49"/>
    <n v="27"/>
    <n v="1323"/>
  </r>
  <r>
    <n v="186"/>
    <x v="149"/>
    <n v="8397590471"/>
    <s v="Empresa K"/>
    <s v="Quito"/>
    <s v="Pichincha"/>
    <s v="Ana del Valle Hinojosa"/>
    <x v="2"/>
    <s v="Empresa de embarque D"/>
    <s v="Salsa curry"/>
    <s v="Salsas"/>
    <n v="560"/>
    <n v="97"/>
    <n v="54320"/>
  </r>
  <r>
    <n v="187"/>
    <x v="150"/>
    <n v="5905399576"/>
    <s v="Empresa A"/>
    <s v="Ambato"/>
    <s v="Tungurahua"/>
    <s v="Nancy Gil de la Peña"/>
    <x v="2"/>
    <s v="Empresa de embarque D"/>
    <s v="Carne de cangrejo"/>
    <s v="Carne enlatada"/>
    <n v="257.59999999999997"/>
    <n v="42"/>
    <n v="10819.199999999999"/>
  </r>
  <r>
    <n v="188"/>
    <x v="93"/>
    <n v="168682758"/>
    <s v="Empresa BB"/>
    <s v="Manta"/>
    <s v="Manabi"/>
    <s v="Ana del Valle Hinojosa"/>
    <x v="2"/>
    <s v="Tarjeta de crédito"/>
    <s v="Café"/>
    <s v="Bebidas"/>
    <n v="644"/>
    <n v="24"/>
    <n v="15456"/>
  </r>
  <r>
    <n v="189"/>
    <x v="151"/>
    <n v="4992553897"/>
    <s v="Empresa I"/>
    <s v="Guayaquil"/>
    <s v="Guayas"/>
    <s v="Robert Zárate Carrillo"/>
    <x v="1"/>
    <s v="Cheque"/>
    <s v="Almejas"/>
    <s v="Sopas"/>
    <n v="135.1"/>
    <n v="90"/>
    <n v="12159"/>
  </r>
  <r>
    <n v="190"/>
    <x v="92"/>
    <n v="9609810399"/>
    <s v="Empresa F"/>
    <s v="Ibarra"/>
    <s v="Imbabura"/>
    <s v="Luis Miguel Valdés Garza"/>
    <x v="0"/>
    <s v="Tarjeta de crédito"/>
    <s v="Chocolate"/>
    <s v="Dulces"/>
    <n v="178.5"/>
    <n v="28"/>
    <n v="4998"/>
  </r>
  <r>
    <n v="191"/>
    <x v="10"/>
    <n v="1537469039"/>
    <s v="Empresa BB"/>
    <s v="Manta"/>
    <s v="Manabi"/>
    <s v="Ana del Valle Hinojosa"/>
    <x v="2"/>
    <s v="Cheque"/>
    <s v="Café"/>
    <s v="Bebidas"/>
    <n v="644"/>
    <n v="28"/>
    <n v="18032"/>
  </r>
  <r>
    <n v="192"/>
    <x v="136"/>
    <n v="2018401595"/>
    <s v="Empresa H"/>
    <s v="Riobamba"/>
    <s v="Chimborazo"/>
    <s v="Nancy Gil de la Peña"/>
    <x v="2"/>
    <s v="Cheque"/>
    <s v="Chocolate"/>
    <s v="Dulces"/>
    <n v="178.5"/>
    <n v="57"/>
    <n v="10174.5"/>
  </r>
  <r>
    <n v="193"/>
    <x v="152"/>
    <n v="1129934476"/>
    <s v="Empresa J"/>
    <s v="Esmeraldas"/>
    <s v="Esmeraldas"/>
    <s v="Laura Gutiérrez Saenz"/>
    <x v="0"/>
    <s v="Tarjeta de crédito"/>
    <s v="Té verde"/>
    <s v="Bebidas"/>
    <n v="41.86"/>
    <n v="23"/>
    <n v="962.78"/>
  </r>
  <r>
    <n v="194"/>
    <x v="115"/>
    <n v="878400496"/>
    <s v="Empresa G"/>
    <s v="Guaranda"/>
    <s v="Guaranda"/>
    <s v="Nancy Gil de la Peña"/>
    <x v="3"/>
    <s v="Empresa de embarque D"/>
    <s v="Café"/>
    <s v="Bebidas"/>
    <n v="644"/>
    <n v="86"/>
    <n v="55384"/>
  </r>
  <r>
    <n v="195"/>
    <x v="153"/>
    <n v="6271764467"/>
    <s v="Empresa J"/>
    <s v="Esmeraldas"/>
    <s v="Esmeraldas"/>
    <s v="Laura Gutiérrez Saenz"/>
    <x v="1"/>
    <s v="Empresa de embarque D"/>
    <s v="Jalea de fresa"/>
    <s v="Mermeladas y jaleas"/>
    <n v="350"/>
    <n v="47"/>
    <n v="16450"/>
  </r>
  <r>
    <n v="196"/>
    <x v="154"/>
    <n v="5954546839"/>
    <s v="Empresa J"/>
    <s v="Esmeraldas"/>
    <s v="Esmeraldas"/>
    <s v="Laura Gutiérrez Saenz"/>
    <x v="1"/>
    <s v="Empresa de embarque D"/>
    <s v="Condimento cajún"/>
    <s v="Condimentos"/>
    <n v="308"/>
    <n v="97"/>
    <n v="29876"/>
  </r>
  <r>
    <n v="197"/>
    <x v="155"/>
    <n v="1007419194"/>
    <s v="Empresa J"/>
    <s v="Esmeraldas"/>
    <s v="Esmeraldas"/>
    <s v="Laura Gutiérrez Saenz"/>
    <x v="1"/>
    <s v="Empresa de embarque D"/>
    <s v="Galletas de chocolate"/>
    <s v="Productos horneados"/>
    <n v="128.79999999999998"/>
    <n v="96"/>
    <n v="12364.8"/>
  </r>
  <r>
    <n v="198"/>
    <x v="81"/>
    <n v="2749506386"/>
    <s v="Empresa K"/>
    <s v="Quito"/>
    <s v="Pichincha"/>
    <s v="Ana del Valle Hinojosa"/>
    <x v="2"/>
    <s v="Empresa de embarque D"/>
    <s v="Ciruelas secas"/>
    <s v="Frutas secas"/>
    <n v="49"/>
    <n v="31"/>
    <n v="1519"/>
  </r>
  <r>
    <n v="199"/>
    <x v="156"/>
    <n v="3279160134"/>
    <s v="Empresa K"/>
    <s v="Quito"/>
    <s v="Pichincha"/>
    <s v="Ana del Valle Hinojosa"/>
    <x v="2"/>
    <s v="Empresa de embarque D"/>
    <s v="Té verde"/>
    <s v="Bebidas"/>
    <n v="41.86"/>
    <n v="52"/>
    <n v="2176.7199999999998"/>
  </r>
  <r>
    <n v="200"/>
    <x v="80"/>
    <n v="6789089883"/>
    <s v="Empresa A"/>
    <s v="Ambato"/>
    <s v="Tungurahua"/>
    <s v="Nancy Gil de la Peña"/>
    <x v="3"/>
    <s v="Empresa de embarque D"/>
    <s v="Té chai"/>
    <s v="Bebidas"/>
    <n v="252"/>
    <n v="91"/>
    <n v="22932"/>
  </r>
  <r>
    <n v="201"/>
    <x v="157"/>
    <n v="7775981065"/>
    <s v="Empresa A"/>
    <s v="Ambato"/>
    <s v="Tungurahua"/>
    <s v="Nancy Gil de la Peña"/>
    <x v="3"/>
    <s v="Empresa de embarque D"/>
    <s v="Café"/>
    <s v="Bebidas"/>
    <n v="644"/>
    <n v="14"/>
    <n v="9016"/>
  </r>
  <r>
    <n v="202"/>
    <x v="83"/>
    <n v="5357417804"/>
    <s v="Empresa A"/>
    <s v="Ambato"/>
    <s v="Tungurahua"/>
    <s v="Nancy Gil de la Peña"/>
    <x v="3"/>
    <s v="Empresa de embarque D"/>
    <s v="Té verde"/>
    <s v="Bebidas"/>
    <n v="41.86"/>
    <n v="44"/>
    <n v="1841.84"/>
  </r>
  <r>
    <n v="203"/>
    <x v="158"/>
    <n v="4986720222"/>
    <s v="Empresa BB"/>
    <s v="Manta"/>
    <s v="Manabi"/>
    <s v="Ana del Valle Hinojosa"/>
    <x v="2"/>
    <s v="Tarjeta de crédito"/>
    <s v="Almejas"/>
    <s v="Sopas"/>
    <n v="135.1"/>
    <n v="97"/>
    <n v="13104.699999999999"/>
  </r>
  <r>
    <n v="204"/>
    <x v="159"/>
    <n v="9264353300"/>
    <s v="Empresa BB"/>
    <s v="Manta"/>
    <s v="Manabi"/>
    <s v="Ana del Valle Hinojosa"/>
    <x v="2"/>
    <s v="Tarjeta de crédito"/>
    <s v="Carne de cangrejo"/>
    <s v="Carne enlatada"/>
    <n v="257.59999999999997"/>
    <n v="80"/>
    <n v="20607.999999999996"/>
  </r>
  <r>
    <n v="205"/>
    <x v="160"/>
    <n v="4507840734"/>
    <s v="Empresa I"/>
    <s v="Guayaquil"/>
    <s v="Guayas"/>
    <s v="Robert Zárate Carrillo"/>
    <x v="1"/>
    <s v="Cheque"/>
    <s v="Ravioli"/>
    <s v="Pasta"/>
    <n v="273"/>
    <n v="66"/>
    <n v="18018"/>
  </r>
  <r>
    <n v="206"/>
    <x v="161"/>
    <n v="1926814553"/>
    <s v="Empresa I"/>
    <s v="Guayaquil"/>
    <s v="Guayas"/>
    <s v="Robert Zárate Carrillo"/>
    <x v="1"/>
    <s v="Cheque"/>
    <s v="Mozzarella"/>
    <s v="Productos lácteos"/>
    <n v="487.19999999999993"/>
    <n v="32"/>
    <n v="15590.399999999998"/>
  </r>
  <r>
    <n v="207"/>
    <x v="162"/>
    <n v="1115906573"/>
    <s v="Empresa F"/>
    <s v="Ibarra"/>
    <s v="Imbabura"/>
    <s v="Luis Miguel Valdés Garza"/>
    <x v="0"/>
    <s v="Tarjeta de crédito"/>
    <s v="Cerveza"/>
    <s v="Bebidas"/>
    <n v="196"/>
    <n v="52"/>
    <n v="10192"/>
  </r>
  <r>
    <n v="208"/>
    <x v="155"/>
    <n v="4298972271"/>
    <s v="Empresa H"/>
    <s v="Riobamba"/>
    <s v="Chimborazo"/>
    <s v="Nancy Gil de la Peña"/>
    <x v="0"/>
    <s v="Cheque"/>
    <s v="Salsa curry"/>
    <s v="Salsas"/>
    <n v="560"/>
    <n v="78"/>
    <n v="43680"/>
  </r>
  <r>
    <n v="209"/>
    <x v="163"/>
    <n v="1419202858"/>
    <s v="Empresa H"/>
    <s v="Riobamba"/>
    <s v="Chimborazo"/>
    <s v="Nancy Gil de la Peña"/>
    <x v="0"/>
    <s v="Cheque"/>
    <s v="Galletas de chocolate"/>
    <s v="Productos horneados"/>
    <n v="128.79999999999998"/>
    <n v="54"/>
    <n v="6955.1999999999989"/>
  </r>
  <r>
    <n v="210"/>
    <x v="52"/>
    <n v="3516608759"/>
    <s v="Empresa Y"/>
    <s v="Esmeraldas"/>
    <s v="Esmeraldas"/>
    <s v="Laura Gutiérrez Saenz"/>
    <x v="1"/>
    <s v="Efectivo"/>
    <s v="Bolillos"/>
    <s v="Productos horneados"/>
    <n v="140"/>
    <n v="55"/>
    <n v="7700"/>
  </r>
  <r>
    <n v="211"/>
    <x v="164"/>
    <n v="8191358442"/>
    <s v="Empresa Z"/>
    <s v="Quito"/>
    <s v="Pichincha"/>
    <s v="Ana del Valle Hinojosa"/>
    <x v="2"/>
    <s v="Tarjeta de crédito"/>
    <s v="Aceite de oliva"/>
    <s v="Aceite"/>
    <n v="298.90000000000003"/>
    <n v="60"/>
    <n v="17934.000000000004"/>
  </r>
  <r>
    <n v="212"/>
    <x v="165"/>
    <n v="8451227157"/>
    <s v="Empresa Z"/>
    <s v="Quito"/>
    <s v="Pichincha"/>
    <s v="Ana del Valle Hinojosa"/>
    <x v="2"/>
    <s v="Tarjeta de crédito"/>
    <s v="Almejas"/>
    <s v="Sopas"/>
    <n v="135.1"/>
    <n v="19"/>
    <n v="2566.9"/>
  </r>
  <r>
    <n v="213"/>
    <x v="166"/>
    <n v="9847155245"/>
    <s v="Empresa Z"/>
    <s v="Quito"/>
    <s v="Pichincha"/>
    <s v="Ana del Valle Hinojosa"/>
    <x v="2"/>
    <s v="Tarjeta de crédito"/>
    <s v="Carne de cangrejo"/>
    <s v="Carne enlatada"/>
    <n v="257.59999999999997"/>
    <n v="66"/>
    <n v="17001.599999999999"/>
  </r>
  <r>
    <n v="214"/>
    <x v="167"/>
    <n v="5189485028"/>
    <s v="Empresa CC"/>
    <s v="Guayaquil"/>
    <s v="Guayas"/>
    <s v="José de Jesús Morales"/>
    <x v="0"/>
    <s v="Cheque"/>
    <s v="Cerveza"/>
    <s v="Bebidas"/>
    <n v="196"/>
    <n v="42"/>
    <n v="8232"/>
  </r>
  <r>
    <n v="215"/>
    <x v="13"/>
    <n v="2367569858"/>
    <s v="Empresa F"/>
    <s v="Ibarra"/>
    <s v="Imbabura"/>
    <s v="Luis Miguel Valdés Garza"/>
    <x v="2"/>
    <s v="Cheque"/>
    <s v="Chocolate"/>
    <s v="Dulces"/>
    <n v="178.5"/>
    <n v="72"/>
    <n v="12852"/>
  </r>
  <r>
    <n v="216"/>
    <x v="168"/>
    <n v="1241520334"/>
    <s v="Empresa D"/>
    <s v="Azogues"/>
    <s v="Canar"/>
    <s v="Andrés González Rico"/>
    <x v="1"/>
    <s v="Tarjeta de crédito"/>
    <s v="Mermelada de zarzamora"/>
    <s v="Mermeladas y jaleas"/>
    <n v="1134"/>
    <n v="32"/>
    <n v="36288"/>
  </r>
  <r>
    <n v="217"/>
    <x v="169"/>
    <n v="6999895697"/>
    <s v="Empresa D"/>
    <s v="Azogues"/>
    <s v="Canar"/>
    <s v="Andrés González Rico"/>
    <x v="1"/>
    <s v="Tarjeta de crédito"/>
    <s v="Arroz de grano largo"/>
    <s v="Granos"/>
    <n v="98"/>
    <n v="76"/>
    <n v="7448"/>
  </r>
  <r>
    <n v="218"/>
    <x v="141"/>
    <n v="2931440223"/>
    <s v="Empresa J"/>
    <s v="Esmeraldas"/>
    <s v="Esmeraldas"/>
    <s v="Laura Gutiérrez Saenz"/>
    <x v="1"/>
    <s v="Empresa de embarque D"/>
    <s v="Galletas de chocolate"/>
    <s v="Productos horneados"/>
    <n v="128.79999999999998"/>
    <n v="83"/>
    <n v="10690.399999999998"/>
  </r>
  <r>
    <n v="219"/>
    <x v="25"/>
    <n v="6045555436"/>
    <s v="Empresa K"/>
    <s v="Quito"/>
    <s v="Pichincha"/>
    <s v="Ana del Valle Hinojosa"/>
    <x v="2"/>
    <s v="Empresa de embarque D"/>
    <s v="Ciruelas secas"/>
    <s v="Frutas secas"/>
    <n v="49"/>
    <n v="91"/>
    <n v="4459"/>
  </r>
  <r>
    <n v="220"/>
    <x v="57"/>
    <n v="4985084204"/>
    <s v="Empresa K"/>
    <s v="Quito"/>
    <s v="Pichincha"/>
    <s v="Ana del Valle Hinojosa"/>
    <x v="2"/>
    <s v="Empresa de embarque D"/>
    <s v="Té verde"/>
    <s v="Bebidas"/>
    <n v="41.86"/>
    <n v="64"/>
    <n v="2679.04"/>
  </r>
  <r>
    <n v="221"/>
    <x v="99"/>
    <n v="8950774476"/>
    <s v="Empresa A"/>
    <s v="Ambato"/>
    <s v="Tungurahua"/>
    <s v="Nancy Gil de la Peña"/>
    <x v="3"/>
    <s v="Empresa de embarque D"/>
    <s v="Té chai"/>
    <s v="Bebidas"/>
    <n v="252"/>
    <n v="58"/>
    <n v="14616"/>
  </r>
  <r>
    <n v="222"/>
    <x v="170"/>
    <n v="4091794218"/>
    <s v="Empresa A"/>
    <s v="Ambato"/>
    <s v="Tungurahua"/>
    <s v="Nancy Gil de la Peña"/>
    <x v="3"/>
    <s v="Empresa de embarque D"/>
    <s v="Café"/>
    <s v="Bebidas"/>
    <n v="644"/>
    <n v="97"/>
    <n v="62468"/>
  </r>
  <r>
    <n v="223"/>
    <x v="153"/>
    <n v="2789876793"/>
    <s v="Empresa A"/>
    <s v="Ambato"/>
    <s v="Tungurahua"/>
    <s v="Nancy Gil de la Peña"/>
    <x v="3"/>
    <s v="Empresa de embarque D"/>
    <s v="Té verde"/>
    <s v="Bebidas"/>
    <n v="41.86"/>
    <n v="14"/>
    <n v="586.04"/>
  </r>
  <r>
    <n v="224"/>
    <x v="171"/>
    <n v="4338385582"/>
    <s v="Empresa BB"/>
    <s v="Manta"/>
    <s v="Manabi"/>
    <s v="Ana del Valle Hinojosa"/>
    <x v="2"/>
    <s v="Tarjeta de crédito"/>
    <s v="Almejas"/>
    <s v="Sopas"/>
    <n v="135.1"/>
    <n v="68"/>
    <n v="9186.7999999999993"/>
  </r>
  <r>
    <n v="225"/>
    <x v="144"/>
    <n v="9159410824"/>
    <s v="Empresa BB"/>
    <s v="Manta"/>
    <s v="Manabi"/>
    <s v="Ana del Valle Hinojosa"/>
    <x v="2"/>
    <s v="Tarjeta de crédito"/>
    <s v="Carne de cangrejo"/>
    <s v="Carne enlatada"/>
    <n v="257.59999999999997"/>
    <n v="32"/>
    <n v="8243.1999999999989"/>
  </r>
  <r>
    <n v="226"/>
    <x v="172"/>
    <n v="6562657766"/>
    <s v="Empresa I"/>
    <s v="Guayaquil"/>
    <s v="Guayas"/>
    <s v="Robert Zárate Carrillo"/>
    <x v="1"/>
    <s v="Cheque"/>
    <s v="Ravioli"/>
    <s v="Pasta"/>
    <n v="273"/>
    <n v="48"/>
    <n v="13104"/>
  </r>
  <r>
    <n v="227"/>
    <x v="173"/>
    <n v="4160634865"/>
    <s v="Empresa I"/>
    <s v="Guayaquil"/>
    <s v="Guayas"/>
    <s v="Robert Zárate Carrillo"/>
    <x v="1"/>
    <s v="Cheque"/>
    <s v="Mozzarella"/>
    <s v="Productos lácteos"/>
    <n v="487.19999999999993"/>
    <n v="57"/>
    <n v="27770.399999999998"/>
  </r>
  <r>
    <n v="228"/>
    <x v="147"/>
    <n v="142416687"/>
    <s v="Empresa F"/>
    <s v="Ibarra"/>
    <s v="Imbabura"/>
    <s v="Luis Miguel Valdés Garza"/>
    <x v="0"/>
    <s v="Tarjeta de crédito"/>
    <s v="Cerveza"/>
    <s v="Bebidas"/>
    <n v="196"/>
    <n v="67"/>
    <n v="13132"/>
  </r>
  <r>
    <n v="229"/>
    <x v="108"/>
    <n v="6114991349"/>
    <s v="Empresa H"/>
    <s v="Riobamba"/>
    <s v="Chimborazo"/>
    <s v="Nancy Gil de la Peña"/>
    <x v="0"/>
    <s v="Cheque"/>
    <s v="Salsa curry"/>
    <s v="Salsas"/>
    <n v="560"/>
    <n v="48"/>
    <n v="26880"/>
  </r>
  <r>
    <n v="230"/>
    <x v="174"/>
    <n v="6472352060"/>
    <s v="Empresa H"/>
    <s v="Riobamba"/>
    <s v="Chimborazo"/>
    <s v="Nancy Gil de la Peña"/>
    <x v="0"/>
    <s v="Cheque"/>
    <s v="Galletas de chocolate"/>
    <s v="Productos horneados"/>
    <n v="128.79999999999998"/>
    <n v="77"/>
    <n v="9917.5999999999985"/>
  </r>
  <r>
    <n v="231"/>
    <x v="138"/>
    <n v="5399077795"/>
    <s v="Empresa Y"/>
    <s v="Esmeraldas"/>
    <s v="Esmeraldas"/>
    <s v="Laura Gutiérrez Saenz"/>
    <x v="1"/>
    <s v="Efectivo"/>
    <s v="Bolillos"/>
    <s v="Productos horneados"/>
    <n v="140"/>
    <n v="94"/>
    <n v="13160"/>
  </r>
  <r>
    <n v="232"/>
    <x v="175"/>
    <n v="6275645168"/>
    <s v="Empresa Z"/>
    <s v="Quito"/>
    <s v="Pichincha"/>
    <s v="Ana del Valle Hinojosa"/>
    <x v="2"/>
    <s v="Tarjeta de crédito"/>
    <s v="Aceite de oliva"/>
    <s v="Aceite"/>
    <n v="298.90000000000003"/>
    <n v="54"/>
    <n v="16140.600000000002"/>
  </r>
  <r>
    <n v="233"/>
    <x v="51"/>
    <n v="597069969"/>
    <s v="Empresa Z"/>
    <s v="Quito"/>
    <s v="Pichincha"/>
    <s v="Ana del Valle Hinojosa"/>
    <x v="2"/>
    <s v="Tarjeta de crédito"/>
    <s v="Almejas"/>
    <s v="Sopas"/>
    <n v="135.1"/>
    <n v="43"/>
    <n v="5809.3"/>
  </r>
  <r>
    <n v="234"/>
    <x v="58"/>
    <n v="1323169656"/>
    <s v="Empresa Z"/>
    <s v="Quito"/>
    <s v="Pichincha"/>
    <s v="Ana del Valle Hinojosa"/>
    <x v="2"/>
    <s v="Tarjeta de crédito"/>
    <s v="Carne de cangrejo"/>
    <s v="Carne enlatada"/>
    <n v="257.59999999999997"/>
    <n v="71"/>
    <n v="18289.599999999999"/>
  </r>
  <r>
    <n v="235"/>
    <x v="176"/>
    <n v="2932971142"/>
    <s v="Empresa CC"/>
    <s v="Guayaquil"/>
    <s v="Guayas"/>
    <s v="José de Jesús Morales"/>
    <x v="0"/>
    <s v="Cheque"/>
    <s v="Cerveza"/>
    <s v="Bebidas"/>
    <n v="196"/>
    <n v="50"/>
    <n v="9800"/>
  </r>
  <r>
    <n v="236"/>
    <x v="177"/>
    <n v="3634141900"/>
    <s v="Empresa F"/>
    <s v="Ibarra"/>
    <s v="Imbabura"/>
    <s v="Luis Miguel Valdés Garza"/>
    <x v="2"/>
    <s v="Cheque"/>
    <s v="Chocolate"/>
    <s v="Dulces"/>
    <n v="178.5"/>
    <n v="96"/>
    <n v="17136"/>
  </r>
  <r>
    <n v="237"/>
    <x v="161"/>
    <n v="8872627168"/>
    <s v="Empresa D"/>
    <s v="Azogues"/>
    <s v="Canar"/>
    <s v="Andrés González Rico"/>
    <x v="1"/>
    <s v="Tarjeta de crédito"/>
    <s v="Mermelada de zarzamora"/>
    <s v="Mermeladas y jaleas"/>
    <n v="1134"/>
    <n v="54"/>
    <n v="61236"/>
  </r>
  <r>
    <n v="238"/>
    <x v="178"/>
    <n v="5571010485"/>
    <s v="Empresa D"/>
    <s v="Azogues"/>
    <s v="Canar"/>
    <s v="Andrés González Rico"/>
    <x v="1"/>
    <s v="Tarjeta de crédito"/>
    <s v="Arroz de grano largo"/>
    <s v="Granos"/>
    <n v="98"/>
    <n v="39"/>
    <n v="3822"/>
  </r>
  <r>
    <n v="239"/>
    <x v="66"/>
    <n v="7703467924"/>
    <s v="Empresa H"/>
    <s v="Riobamba"/>
    <s v="Chimborazo"/>
    <s v="Nancy Gil de la Peña"/>
    <x v="2"/>
    <s v="Tarjeta de crédito"/>
    <s v="Mozzarella"/>
    <s v="Productos lácteos"/>
    <n v="487.19999999999993"/>
    <n v="63"/>
    <n v="30693.599999999995"/>
  </r>
  <r>
    <n v="240"/>
    <x v="143"/>
    <n v="7747820326"/>
    <s v="Empresa C"/>
    <s v="Machala"/>
    <s v="El Oro"/>
    <s v="Mayra Aguilar Sepúlveda"/>
    <x v="0"/>
    <s v="Efectivo"/>
    <s v="Jarabe"/>
    <s v="Condimentos"/>
    <n v="140"/>
    <n v="71"/>
    <n v="9940"/>
  </r>
  <r>
    <n v="241"/>
    <x v="179"/>
    <n v="5769101754"/>
    <s v="Empresa C"/>
    <s v="Machala"/>
    <s v="El Oro"/>
    <s v="Mayra Aguilar Sepúlveda"/>
    <x v="0"/>
    <s v="Efectivo"/>
    <s v="Salsa curry"/>
    <s v="Salsas"/>
    <n v="560"/>
    <n v="88"/>
    <n v="49280"/>
  </r>
  <r>
    <n v="242"/>
    <x v="81"/>
    <n v="7427615835"/>
    <s v="Empresa J"/>
    <s v="Esmeraldas"/>
    <s v="Esmeraldas"/>
    <s v="Laura Gutiérrez Saenz"/>
    <x v="0"/>
    <s v="Tarjeta de crédito"/>
    <s v="Almendras"/>
    <s v="Frutas secas"/>
    <n v="140"/>
    <n v="59"/>
    <n v="8260"/>
  </r>
  <r>
    <n v="243"/>
    <x v="180"/>
    <n v="242336558"/>
    <s v="Empresa F"/>
    <s v="Ibarra"/>
    <s v="Imbabura"/>
    <s v="Luis Miguel Valdés Garza"/>
    <x v="0"/>
    <s v="Tarjeta de crédito"/>
    <s v="Salsa curry"/>
    <s v="Salsas"/>
    <n v="560"/>
    <n v="94"/>
    <n v="52640"/>
  </r>
  <r>
    <n v="244"/>
    <x v="139"/>
    <n v="2520819737"/>
    <s v="Empresa BB"/>
    <s v="Manta"/>
    <s v="Manabi"/>
    <s v="Ana del Valle Hinojosa"/>
    <x v="2"/>
    <s v="Cheque"/>
    <s v="Café"/>
    <s v="Bebidas"/>
    <n v="644"/>
    <n v="86"/>
    <n v="55384"/>
  </r>
  <r>
    <n v="245"/>
    <x v="181"/>
    <n v="8828389188"/>
    <s v="Empresa H"/>
    <s v="Riobamba"/>
    <s v="Chimborazo"/>
    <s v="Nancy Gil de la Peña"/>
    <x v="2"/>
    <s v="Cheque"/>
    <s v="Chocolate"/>
    <s v="Dulces"/>
    <n v="178.5"/>
    <n v="61"/>
    <n v="10888.5"/>
  </r>
  <r>
    <n v="246"/>
    <x v="182"/>
    <n v="164422904"/>
    <s v="Empresa J"/>
    <s v="Esmeraldas"/>
    <s v="Esmeraldas"/>
    <s v="Laura Gutiérrez Saenz"/>
    <x v="0"/>
    <s v="Tarjeta de crédito"/>
    <s v="Té verde"/>
    <s v="Bebidas"/>
    <n v="41.86"/>
    <n v="32"/>
    <n v="1339.52"/>
  </r>
  <r>
    <n v="247"/>
    <x v="32"/>
    <n v="7991995786"/>
    <s v="Empresa G"/>
    <s v="Guaranda"/>
    <s v="Guaranda"/>
    <s v="Nancy Gil de la Peña"/>
    <x v="3"/>
    <s v="Empresa de embarque D"/>
    <s v="Café"/>
    <s v="Bebidas"/>
    <n v="644"/>
    <n v="62"/>
    <n v="39928"/>
  </r>
  <r>
    <n v="248"/>
    <x v="183"/>
    <n v="4149364306"/>
    <s v="Empresa J"/>
    <s v="Esmeraldas"/>
    <s v="Esmeraldas"/>
    <s v="Laura Gutiérrez Saenz"/>
    <x v="1"/>
    <s v="Empresa de embarque D"/>
    <s v="Jalea de fresa"/>
    <s v="Mermeladas y jaleas"/>
    <n v="350"/>
    <n v="60"/>
    <n v="21000"/>
  </r>
  <r>
    <n v="249"/>
    <x v="97"/>
    <n v="6397472642"/>
    <s v="Empresa J"/>
    <s v="Esmeraldas"/>
    <s v="Esmeraldas"/>
    <s v="Laura Gutiérrez Saenz"/>
    <x v="1"/>
    <s v="Empresa de embarque D"/>
    <s v="Condimento cajún"/>
    <s v="Condimentos"/>
    <n v="308"/>
    <n v="51"/>
    <n v="15708"/>
  </r>
  <r>
    <n v="250"/>
    <x v="73"/>
    <n v="1168651383"/>
    <s v="Empresa J"/>
    <s v="Esmeraldas"/>
    <s v="Esmeraldas"/>
    <s v="Laura Gutiérrez Saenz"/>
    <x v="1"/>
    <s v="Empresa de embarque D"/>
    <s v="Galletas de chocolate"/>
    <s v="Productos horneados"/>
    <n v="128.79999999999998"/>
    <n v="49"/>
    <n v="6311.1999999999989"/>
  </r>
  <r>
    <n v="251"/>
    <x v="184"/>
    <n v="1309311215"/>
    <s v="Empresa K"/>
    <s v="Quito"/>
    <s v="Pichincha"/>
    <s v="Ana del Valle Hinojosa"/>
    <x v="2"/>
    <s v="Empresa de embarque D"/>
    <s v="Ciruelas secas"/>
    <s v="Frutas secas"/>
    <n v="49"/>
    <n v="20"/>
    <n v="980"/>
  </r>
  <r>
    <n v="252"/>
    <x v="185"/>
    <n v="4552083877"/>
    <s v="Empresa K"/>
    <s v="Quito"/>
    <s v="Pichincha"/>
    <s v="Ana del Valle Hinojosa"/>
    <x v="2"/>
    <s v="Empresa de embarque D"/>
    <s v="Té verde"/>
    <s v="Bebidas"/>
    <n v="41.86"/>
    <n v="49"/>
    <n v="2051.14"/>
  </r>
  <r>
    <n v="253"/>
    <x v="186"/>
    <n v="6119453494"/>
    <s v="Empresa A"/>
    <s v="Ambato"/>
    <s v="Tungurahua"/>
    <s v="Nancy Gil de la Peña"/>
    <x v="3"/>
    <s v="Empresa de embarque D"/>
    <s v="Té chai"/>
    <s v="Bebidas"/>
    <n v="252"/>
    <n v="22"/>
    <n v="5544"/>
  </r>
  <r>
    <n v="254"/>
    <x v="55"/>
    <n v="8815781249"/>
    <s v="Empresa A"/>
    <s v="Ambato"/>
    <s v="Tungurahua"/>
    <s v="Nancy Gil de la Peña"/>
    <x v="3"/>
    <s v="Empresa de embarque D"/>
    <s v="Café"/>
    <s v="Bebidas"/>
    <n v="644"/>
    <n v="73"/>
    <n v="47012"/>
  </r>
  <r>
    <n v="255"/>
    <x v="180"/>
    <n v="5308869510"/>
    <s v="Empresa A"/>
    <s v="Ambato"/>
    <s v="Tungurahua"/>
    <s v="Nancy Gil de la Peña"/>
    <x v="3"/>
    <s v="Empresa de embarque D"/>
    <s v="Té verde"/>
    <s v="Bebidas"/>
    <n v="41.86"/>
    <n v="85"/>
    <n v="3558.1"/>
  </r>
  <r>
    <n v="256"/>
    <x v="187"/>
    <n v="9623390930"/>
    <s v="Empresa BB"/>
    <s v="Manta"/>
    <s v="Manabi"/>
    <s v="Ana del Valle Hinojosa"/>
    <x v="2"/>
    <s v="Tarjeta de crédito"/>
    <s v="Almejas"/>
    <s v="Sopas"/>
    <n v="135.1"/>
    <n v="44"/>
    <n v="5944.4"/>
  </r>
  <r>
    <n v="257"/>
    <x v="179"/>
    <n v="9925453816"/>
    <s v="Empresa BB"/>
    <s v="Manta"/>
    <s v="Manabi"/>
    <s v="Ana del Valle Hinojosa"/>
    <x v="2"/>
    <s v="Tarjeta de crédito"/>
    <s v="Carne de cangrejo"/>
    <s v="Carne enlatada"/>
    <n v="257.59999999999997"/>
    <n v="24"/>
    <n v="6182.4"/>
  </r>
  <r>
    <n v="258"/>
    <x v="172"/>
    <n v="6948053333"/>
    <s v="Empresa I"/>
    <s v="Guayaquil"/>
    <s v="Guayas"/>
    <s v="Robert Zárate Carrillo"/>
    <x v="1"/>
    <s v="Cheque"/>
    <s v="Ravioli"/>
    <s v="Pasta"/>
    <n v="273"/>
    <n v="64"/>
    <n v="17472"/>
  </r>
  <r>
    <n v="259"/>
    <x v="150"/>
    <n v="2060963898"/>
    <s v="Empresa I"/>
    <s v="Guayaquil"/>
    <s v="Guayas"/>
    <s v="Robert Zárate Carrillo"/>
    <x v="1"/>
    <s v="Cheque"/>
    <s v="Mozzarella"/>
    <s v="Productos lácteos"/>
    <n v="487.19999999999993"/>
    <n v="70"/>
    <n v="34103.999999999993"/>
  </r>
  <r>
    <n v="260"/>
    <x v="176"/>
    <n v="2582781913"/>
    <s v="Empresa F"/>
    <s v="Ibarra"/>
    <s v="Imbabura"/>
    <s v="Luis Miguel Valdés Garza"/>
    <x v="0"/>
    <s v="Tarjeta de crédito"/>
    <s v="Cerveza"/>
    <s v="Bebidas"/>
    <n v="196"/>
    <n v="98"/>
    <n v="19208"/>
  </r>
  <r>
    <n v="261"/>
    <x v="26"/>
    <n v="2732649952"/>
    <s v="Empresa H"/>
    <s v="Riobamba"/>
    <s v="Chimborazo"/>
    <s v="Nancy Gil de la Peña"/>
    <x v="0"/>
    <s v="Cheque"/>
    <s v="Salsa curry"/>
    <s v="Salsas"/>
    <n v="560"/>
    <n v="48"/>
    <n v="26880"/>
  </r>
  <r>
    <n v="262"/>
    <x v="142"/>
    <n v="4179453952"/>
    <s v="Empresa H"/>
    <s v="Riobamba"/>
    <s v="Chimborazo"/>
    <s v="Nancy Gil de la Peña"/>
    <x v="0"/>
    <s v="Cheque"/>
    <s v="Galletas de chocolate"/>
    <s v="Productos horneados"/>
    <n v="128.79999999999998"/>
    <n v="100"/>
    <n v="12879.999999999998"/>
  </r>
  <r>
    <n v="263"/>
    <x v="188"/>
    <n v="4339665341"/>
    <s v="Empresa Y"/>
    <s v="Esmeraldas"/>
    <s v="Esmeraldas"/>
    <s v="Laura Gutiérrez Saenz"/>
    <x v="1"/>
    <s v="Efectivo"/>
    <s v="Bolillos"/>
    <s v="Productos horneados"/>
    <n v="140"/>
    <n v="90"/>
    <n v="12600"/>
  </r>
  <r>
    <n v="264"/>
    <x v="189"/>
    <n v="9193900326"/>
    <s v="Empresa Z"/>
    <s v="Quito"/>
    <s v="Pichincha"/>
    <s v="Ana del Valle Hinojosa"/>
    <x v="2"/>
    <s v="Tarjeta de crédito"/>
    <s v="Aceite de oliva"/>
    <s v="Aceite"/>
    <n v="298.90000000000003"/>
    <n v="49"/>
    <n v="14646.100000000002"/>
  </r>
  <r>
    <n v="265"/>
    <x v="96"/>
    <n v="7474169055"/>
    <s v="Empresa Z"/>
    <s v="Quito"/>
    <s v="Pichincha"/>
    <s v="Ana del Valle Hinojosa"/>
    <x v="2"/>
    <s v="Tarjeta de crédito"/>
    <s v="Almejas"/>
    <s v="Sopas"/>
    <n v="135.1"/>
    <n v="71"/>
    <n v="9592.1"/>
  </r>
  <r>
    <n v="266"/>
    <x v="59"/>
    <n v="9750138179"/>
    <s v="Empresa Z"/>
    <s v="Quito"/>
    <s v="Pichincha"/>
    <s v="Ana del Valle Hinojosa"/>
    <x v="2"/>
    <s v="Tarjeta de crédito"/>
    <s v="Carne de cangrejo"/>
    <s v="Carne enlatada"/>
    <n v="257.59999999999997"/>
    <n v="10"/>
    <n v="2575.9999999999995"/>
  </r>
  <r>
    <n v="267"/>
    <x v="190"/>
    <n v="2294414293"/>
    <s v="Empresa CC"/>
    <s v="Guayaquil"/>
    <s v="Guayas"/>
    <s v="José de Jesús Morales"/>
    <x v="0"/>
    <s v="Cheque"/>
    <s v="Cerveza"/>
    <s v="Bebidas"/>
    <n v="196"/>
    <n v="78"/>
    <n v="15288"/>
  </r>
  <r>
    <n v="268"/>
    <x v="191"/>
    <n v="776426288"/>
    <s v="Empresa F"/>
    <s v="Ibarra"/>
    <s v="Imbabura"/>
    <s v="Luis Miguel Valdés Garza"/>
    <x v="2"/>
    <s v="Cheque"/>
    <s v="Chocolate"/>
    <s v="Dulces"/>
    <n v="178.5"/>
    <n v="44"/>
    <n v="7854"/>
  </r>
  <r>
    <n v="269"/>
    <x v="158"/>
    <n v="1245231958"/>
    <s v="Empresa D"/>
    <s v="Azogues"/>
    <s v="Canar"/>
    <s v="Andrés González Rico"/>
    <x v="1"/>
    <s v="Tarjeta de crédito"/>
    <s v="Mermelada de zarzamora"/>
    <s v="Mermeladas y jaleas"/>
    <n v="1134"/>
    <n v="82"/>
    <n v="92988"/>
  </r>
  <r>
    <n v="270"/>
    <x v="192"/>
    <n v="2050724971"/>
    <s v="Empresa D"/>
    <s v="Azogues"/>
    <s v="Canar"/>
    <s v="Andrés González Rico"/>
    <x v="1"/>
    <s v="Tarjeta de crédito"/>
    <s v="Arroz de grano largo"/>
    <s v="Granos"/>
    <n v="98"/>
    <n v="29"/>
    <n v="2842"/>
  </r>
  <r>
    <n v="271"/>
    <x v="193"/>
    <n v="9478104719"/>
    <s v="Empresa H"/>
    <s v="Riobamba"/>
    <s v="Chimborazo"/>
    <s v="Nancy Gil de la Peña"/>
    <x v="2"/>
    <s v="Tarjeta de crédito"/>
    <s v="Mozzarella"/>
    <s v="Productos lácteos"/>
    <n v="487.19999999999993"/>
    <n v="93"/>
    <n v="45309.599999999991"/>
  </r>
  <r>
    <n v="272"/>
    <x v="160"/>
    <n v="7620759943"/>
    <s v="Empresa C"/>
    <s v="Machala"/>
    <s v="El Oro"/>
    <s v="Mayra Aguilar Sepúlveda"/>
    <x v="0"/>
    <s v="Efectivo"/>
    <s v="Jarabe"/>
    <s v="Condimentos"/>
    <n v="140"/>
    <n v="11"/>
    <n v="1540"/>
  </r>
  <r>
    <n v="273"/>
    <x v="194"/>
    <n v="9345003575"/>
    <s v="Empresa C"/>
    <s v="Machala"/>
    <s v="El Oro"/>
    <s v="Mayra Aguilar Sepúlveda"/>
    <x v="0"/>
    <s v="Efectivo"/>
    <s v="Salsa curry"/>
    <s v="Salsas"/>
    <n v="560"/>
    <n v="91"/>
    <n v="50960"/>
  </r>
  <r>
    <n v="274"/>
    <x v="47"/>
    <n v="5988072690"/>
    <s v="Empresa J"/>
    <s v="Esmeraldas"/>
    <s v="Esmeraldas"/>
    <s v="Laura Gutiérrez Saenz"/>
    <x v="0"/>
    <s v="Tarjeta de crédito"/>
    <s v="Almendras"/>
    <s v="Frutas secas"/>
    <n v="140"/>
    <n v="12"/>
    <n v="1680"/>
  </r>
  <r>
    <n v="275"/>
    <x v="195"/>
    <n v="5113488625"/>
    <s v="Empresa J"/>
    <s v="Esmeraldas"/>
    <s v="Esmeraldas"/>
    <s v="Laura Gutiérrez Saenz"/>
    <x v="1"/>
    <s v="Empresa de embarque D"/>
    <s v="Ciruelas secas"/>
    <s v="Frutas secas"/>
    <n v="49"/>
    <n v="78"/>
    <n v="3822"/>
  </r>
  <r>
    <n v="276"/>
    <x v="196"/>
    <n v="8021429259"/>
    <s v="Empresa K"/>
    <s v="Quito"/>
    <s v="Pichincha"/>
    <s v="Ana del Valle Hinojosa"/>
    <x v="2"/>
    <s v="Empresa de embarque D"/>
    <s v="Salsa curry"/>
    <s v="Salsas"/>
    <n v="560"/>
    <n v="60"/>
    <n v="33600"/>
  </r>
  <r>
    <n v="277"/>
    <x v="186"/>
    <n v="680211800"/>
    <s v="Empresa A"/>
    <s v="Ambato"/>
    <s v="Tungurahua"/>
    <s v="Nancy Gil de la Peña"/>
    <x v="2"/>
    <s v="Empresa de embarque D"/>
    <s v="Carne de cangrejo"/>
    <s v="Carne enlatada"/>
    <n v="257.59999999999997"/>
    <n v="23"/>
    <n v="5924.7999999999993"/>
  </r>
  <r>
    <n v="278"/>
    <x v="107"/>
    <n v="2635806056"/>
    <s v="Empresa BB"/>
    <s v="Manta"/>
    <s v="Manabi"/>
    <s v="Ana del Valle Hinojosa"/>
    <x v="2"/>
    <s v="Tarjeta de crédito"/>
    <s v="Café"/>
    <s v="Bebidas"/>
    <n v="644"/>
    <n v="34"/>
    <n v="21896"/>
  </r>
  <r>
    <n v="279"/>
    <x v="96"/>
    <n v="3338515953"/>
    <s v="Empresa I"/>
    <s v="Guayaquil"/>
    <s v="Guayas"/>
    <s v="Robert Zárate Carrillo"/>
    <x v="1"/>
    <s v="Cheque"/>
    <s v="Almejas"/>
    <s v="Sopas"/>
    <n v="135.1"/>
    <n v="89"/>
    <n v="12023.9"/>
  </r>
  <r>
    <n v="280"/>
    <x v="88"/>
    <n v="3075758565"/>
    <s v="Empresa F"/>
    <s v="Ibarra"/>
    <s v="Imbabura"/>
    <s v="Luis Miguel Valdés Garza"/>
    <x v="0"/>
    <s v="Tarjeta de crédito"/>
    <s v="Chocolate"/>
    <s v="Dulces"/>
    <n v="178.5"/>
    <n v="82"/>
    <n v="14637"/>
  </r>
  <r>
    <n v="281"/>
    <x v="92"/>
    <n v="5383209032"/>
    <s v="Empresa H"/>
    <s v="Riobamba"/>
    <s v="Chimborazo"/>
    <s v="Nancy Gil de la Peña"/>
    <x v="0"/>
    <s v="Cheque"/>
    <s v="Chocolate"/>
    <s v="Dulces"/>
    <n v="178.5"/>
    <n v="43"/>
    <n v="7675.5"/>
  </r>
  <r>
    <n v="282"/>
    <x v="1"/>
    <n v="9635546425"/>
    <s v="Empresa J"/>
    <s v="Esmeraldas"/>
    <s v="Esmeraldas"/>
    <s v="Laura Gutiérrez Saenz"/>
    <x v="1"/>
    <s v="Empresa de embarque D"/>
    <s v="Condimento cajún"/>
    <s v="Condimentos"/>
    <n v="308"/>
    <n v="96"/>
    <n v="29568"/>
  </r>
  <r>
    <n v="283"/>
    <x v="96"/>
    <n v="3501364052"/>
    <s v="Empresa J"/>
    <s v="Esmeraldas"/>
    <s v="Esmeraldas"/>
    <s v="Laura Gutiérrez Saenz"/>
    <x v="1"/>
    <s v="Empresa de embarque D"/>
    <s v="Galletas de chocolate"/>
    <s v="Productos horneados"/>
    <n v="128.79999999999998"/>
    <n v="34"/>
    <n v="4379.2"/>
  </r>
  <r>
    <n v="284"/>
    <x v="45"/>
    <n v="2226825043"/>
    <s v="Empresa K"/>
    <s v="Quito"/>
    <s v="Pichincha"/>
    <s v="Ana del Valle Hinojosa"/>
    <x v="2"/>
    <s v="Empresa de embarque D"/>
    <s v="Ciruelas secas"/>
    <s v="Frutas secas"/>
    <n v="49"/>
    <n v="42"/>
    <n v="2058"/>
  </r>
  <r>
    <n v="285"/>
    <x v="197"/>
    <n v="6321323029"/>
    <s v="Empresa K"/>
    <s v="Quito"/>
    <s v="Pichincha"/>
    <s v="Ana del Valle Hinojosa"/>
    <x v="2"/>
    <s v="Empresa de embarque D"/>
    <s v="Té verde"/>
    <s v="Bebidas"/>
    <n v="41.86"/>
    <n v="100"/>
    <n v="4186"/>
  </r>
  <r>
    <n v="286"/>
    <x v="172"/>
    <n v="3775524143"/>
    <s v="Empresa A"/>
    <s v="Ambato"/>
    <s v="Tungurahua"/>
    <s v="Nancy Gil de la Peña"/>
    <x v="3"/>
    <s v="Empresa de embarque D"/>
    <s v="Té chai"/>
    <s v="Bebidas"/>
    <n v="252"/>
    <n v="42"/>
    <n v="10584"/>
  </r>
  <r>
    <n v="287"/>
    <x v="198"/>
    <n v="9543041808"/>
    <s v="Empresa A"/>
    <s v="Ambato"/>
    <s v="Tungurahua"/>
    <s v="Nancy Gil de la Peña"/>
    <x v="3"/>
    <s v="Empresa de embarque D"/>
    <s v="Café"/>
    <s v="Bebidas"/>
    <n v="644"/>
    <n v="16"/>
    <n v="10304"/>
  </r>
  <r>
    <n v="288"/>
    <x v="199"/>
    <n v="547647770"/>
    <s v="Empresa A"/>
    <s v="Ambato"/>
    <s v="Tungurahua"/>
    <s v="Nancy Gil de la Peña"/>
    <x v="3"/>
    <s v="Empresa de embarque D"/>
    <s v="Té verde"/>
    <s v="Bebidas"/>
    <n v="41.86"/>
    <n v="22"/>
    <n v="920.92"/>
  </r>
  <r>
    <n v="289"/>
    <x v="88"/>
    <n v="7120228607"/>
    <s v="Empresa BB"/>
    <s v="Manta"/>
    <s v="Manabi"/>
    <s v="Ana del Valle Hinojosa"/>
    <x v="2"/>
    <s v="Tarjeta de crédito"/>
    <s v="Almejas"/>
    <s v="Sopas"/>
    <n v="135.1"/>
    <n v="46"/>
    <n v="6214.5999999999995"/>
  </r>
  <r>
    <n v="290"/>
    <x v="105"/>
    <n v="5554565190"/>
    <s v="Empresa BB"/>
    <s v="Manta"/>
    <s v="Manabi"/>
    <s v="Ana del Valle Hinojosa"/>
    <x v="2"/>
    <s v="Tarjeta de crédito"/>
    <s v="Carne de cangrejo"/>
    <s v="Carne enlatada"/>
    <n v="257.59999999999997"/>
    <n v="100"/>
    <n v="25759.999999999996"/>
  </r>
  <r>
    <n v="291"/>
    <x v="77"/>
    <n v="1644848787"/>
    <s v="Empresa I"/>
    <s v="Guayaquil"/>
    <s v="Guayas"/>
    <s v="Robert Zárate Carrillo"/>
    <x v="1"/>
    <s v="Cheque"/>
    <s v="Ravioli"/>
    <s v="Pasta"/>
    <n v="273"/>
    <n v="87"/>
    <n v="23751"/>
  </r>
  <r>
    <n v="292"/>
    <x v="83"/>
    <n v="8273786477"/>
    <s v="Empresa I"/>
    <s v="Guayaquil"/>
    <s v="Guayas"/>
    <s v="Robert Zárate Carrillo"/>
    <x v="1"/>
    <s v="Cheque"/>
    <s v="Mozzarella"/>
    <s v="Productos lácteos"/>
    <n v="487.19999999999993"/>
    <n v="58"/>
    <n v="28257.599999999995"/>
  </r>
  <r>
    <n v="293"/>
    <x v="200"/>
    <n v="1397118248"/>
    <s v="Empresa F"/>
    <s v="Ibarra"/>
    <s v="Imbabura"/>
    <s v="Luis Miguel Valdés Garza"/>
    <x v="0"/>
    <s v="Tarjeta de crédito"/>
    <s v="Cerveza"/>
    <s v="Bebidas"/>
    <n v="196"/>
    <n v="85"/>
    <n v="16660"/>
  </r>
  <r>
    <n v="294"/>
    <x v="148"/>
    <n v="4468604310"/>
    <s v="Empresa H"/>
    <s v="Riobamba"/>
    <s v="Chimborazo"/>
    <s v="Nancy Gil de la Peña"/>
    <x v="0"/>
    <s v="Cheque"/>
    <s v="Salsa curry"/>
    <s v="Salsas"/>
    <n v="560"/>
    <n v="28"/>
    <n v="15680"/>
  </r>
  <r>
    <n v="295"/>
    <x v="49"/>
    <n v="457458721"/>
    <s v="Empresa H"/>
    <s v="Riobamba"/>
    <s v="Chimborazo"/>
    <s v="Nancy Gil de la Peña"/>
    <x v="0"/>
    <s v="Cheque"/>
    <s v="Galletas de chocolate"/>
    <s v="Productos horneados"/>
    <n v="128.79999999999998"/>
    <n v="19"/>
    <n v="2447.1999999999998"/>
  </r>
  <r>
    <n v="296"/>
    <x v="201"/>
    <n v="7184663808"/>
    <s v="Empresa Y"/>
    <s v="Esmeraldas"/>
    <s v="Esmeraldas"/>
    <s v="Laura Gutiérrez Saenz"/>
    <x v="1"/>
    <s v="Efectivo"/>
    <s v="Bolillos"/>
    <s v="Productos horneados"/>
    <n v="140"/>
    <n v="99"/>
    <n v="13860"/>
  </r>
  <r>
    <n v="297"/>
    <x v="202"/>
    <n v="3449599231"/>
    <s v="Empresa Z"/>
    <s v="Quito"/>
    <s v="Pichincha"/>
    <s v="Ana del Valle Hinojosa"/>
    <x v="2"/>
    <s v="Tarjeta de crédito"/>
    <s v="Aceite de oliva"/>
    <s v="Aceite"/>
    <n v="298.90000000000003"/>
    <n v="69"/>
    <n v="20624.100000000002"/>
  </r>
  <r>
    <n v="298"/>
    <x v="172"/>
    <n v="3901461858"/>
    <s v="Empresa Z"/>
    <s v="Quito"/>
    <s v="Pichincha"/>
    <s v="Ana del Valle Hinojosa"/>
    <x v="2"/>
    <s v="Tarjeta de crédito"/>
    <s v="Almejas"/>
    <s v="Sopas"/>
    <n v="135.1"/>
    <n v="37"/>
    <n v="4998.7"/>
  </r>
  <r>
    <n v="299"/>
    <x v="44"/>
    <n v="6798892819"/>
    <s v="Empresa Z"/>
    <s v="Quito"/>
    <s v="Pichincha"/>
    <s v="Ana del Valle Hinojosa"/>
    <x v="2"/>
    <s v="Tarjeta de crédito"/>
    <s v="Carne de cangrejo"/>
    <s v="Carne enlatada"/>
    <n v="257.59999999999997"/>
    <n v="64"/>
    <n v="16486.399999999998"/>
  </r>
  <r>
    <n v="300"/>
    <x v="188"/>
    <n v="6897506437"/>
    <s v="Empresa CC"/>
    <s v="Guayaquil"/>
    <s v="Guayas"/>
    <s v="José de Jesús Morales"/>
    <x v="0"/>
    <s v="Cheque"/>
    <s v="Cerveza"/>
    <s v="Bebidas"/>
    <n v="196"/>
    <n v="38"/>
    <n v="7448"/>
  </r>
  <r>
    <n v="301"/>
    <x v="203"/>
    <n v="6298594113"/>
    <s v="Empresa F"/>
    <s v="Ibarra"/>
    <s v="Imbabura"/>
    <s v="Luis Miguel Valdés Garza"/>
    <x v="2"/>
    <s v="Cheque"/>
    <s v="Chocolate"/>
    <s v="Dulces"/>
    <n v="178.5"/>
    <n v="15"/>
    <n v="2677.5"/>
  </r>
  <r>
    <n v="302"/>
    <x v="180"/>
    <n v="6972691420"/>
    <s v="Empresa D"/>
    <s v="Azogues"/>
    <s v="Canar"/>
    <s v="Andrés González Rico"/>
    <x v="1"/>
    <s v="Tarjeta de crédito"/>
    <s v="Mermelada de zarzamora"/>
    <s v="Mermeladas y jaleas"/>
    <n v="1134"/>
    <n v="52"/>
    <n v="58968"/>
  </r>
  <r>
    <n v="303"/>
    <x v="204"/>
    <n v="677992170"/>
    <s v="Empresa D"/>
    <s v="Azogues"/>
    <s v="Canar"/>
    <s v="Andrés González Rico"/>
    <x v="1"/>
    <s v="Tarjeta de crédito"/>
    <s v="Arroz de grano largo"/>
    <s v="Granos"/>
    <n v="98"/>
    <n v="37"/>
    <n v="3626"/>
  </r>
  <r>
    <n v="304"/>
    <x v="205"/>
    <n v="3501827064"/>
    <s v="Empresa H"/>
    <s v="Riobamba"/>
    <s v="Chimborazo"/>
    <s v="Nancy Gil de la Peña"/>
    <x v="2"/>
    <s v="Tarjeta de crédito"/>
    <s v="Mozzarella"/>
    <s v="Productos lácteos"/>
    <n v="487.19999999999993"/>
    <n v="24"/>
    <n v="11692.8"/>
  </r>
  <r>
    <n v="305"/>
    <x v="206"/>
    <n v="9140892367"/>
    <s v="Empresa C"/>
    <s v="Machala"/>
    <s v="El Oro"/>
    <s v="Mayra Aguilar Sepúlveda"/>
    <x v="0"/>
    <s v="Efectivo"/>
    <s v="Jarabe"/>
    <s v="Condimentos"/>
    <n v="140"/>
    <n v="36"/>
    <n v="5040"/>
  </r>
  <r>
    <n v="306"/>
    <x v="13"/>
    <n v="7570396760"/>
    <s v="Empresa C"/>
    <s v="Machala"/>
    <s v="El Oro"/>
    <s v="Mayra Aguilar Sepúlveda"/>
    <x v="0"/>
    <s v="Efectivo"/>
    <s v="Salsa curry"/>
    <s v="Salsas"/>
    <n v="560"/>
    <n v="24"/>
    <n v="13440"/>
  </r>
  <r>
    <n v="307"/>
    <x v="112"/>
    <n v="5368769086"/>
    <s v="Empresa J"/>
    <s v="Esmeraldas"/>
    <s v="Esmeraldas"/>
    <s v="Laura Gutiérrez Saenz"/>
    <x v="0"/>
    <s v="Tarjeta de crédito"/>
    <s v="Almendras"/>
    <s v="Frutas secas"/>
    <n v="140"/>
    <n v="20"/>
    <n v="2800"/>
  </r>
  <r>
    <n v="308"/>
    <x v="151"/>
    <n v="443042127"/>
    <s v="Empresa J"/>
    <s v="Esmeraldas"/>
    <s v="Esmeraldas"/>
    <s v="Laura Gutiérrez Saenz"/>
    <x v="1"/>
    <s v="Empresa de embarque D"/>
    <s v="Ciruelas secas"/>
    <s v="Frutas secas"/>
    <n v="49"/>
    <n v="11"/>
    <n v="539"/>
  </r>
  <r>
    <n v="309"/>
    <x v="207"/>
    <n v="3198859022"/>
    <s v="Empresa K"/>
    <s v="Quito"/>
    <s v="Pichincha"/>
    <s v="Ana del Valle Hinojosa"/>
    <x v="2"/>
    <s v="Empresa de embarque D"/>
    <s v="Salsa curry"/>
    <s v="Salsas"/>
    <n v="560"/>
    <n v="78"/>
    <n v="43680"/>
  </r>
  <r>
    <n v="310"/>
    <x v="153"/>
    <n v="2982674072"/>
    <s v="Empresa A"/>
    <s v="Ambato"/>
    <s v="Tungurahua"/>
    <s v="Nancy Gil de la Peña"/>
    <x v="2"/>
    <s v="Empresa de embarque D"/>
    <s v="Carne de cangrejo"/>
    <s v="Carne enlatada"/>
    <n v="257.59999999999997"/>
    <n v="76"/>
    <n v="19577.599999999999"/>
  </r>
  <r>
    <n v="311"/>
    <x v="149"/>
    <n v="1636086310"/>
    <s v="Empresa BB"/>
    <s v="Manta"/>
    <s v="Manabi"/>
    <s v="Ana del Valle Hinojosa"/>
    <x v="2"/>
    <s v="Tarjeta de crédito"/>
    <s v="Café"/>
    <s v="Bebidas"/>
    <n v="644"/>
    <n v="57"/>
    <n v="36708"/>
  </r>
  <r>
    <n v="312"/>
    <x v="82"/>
    <n v="9879315200"/>
    <s v="Empresa I"/>
    <s v="Guayaquil"/>
    <s v="Guayas"/>
    <s v="Robert Zárate Carrillo"/>
    <x v="1"/>
    <s v="Cheque"/>
    <s v="Almejas"/>
    <s v="Sopas"/>
    <n v="135.1"/>
    <n v="14"/>
    <n v="1891.3999999999999"/>
  </r>
  <r>
    <n v="313"/>
    <x v="208"/>
    <n v="3833780472"/>
    <s v="Empresa AA"/>
    <s v="Cuenca"/>
    <s v="Azuay"/>
    <s v="Mayra Aguilar Sepúlveda"/>
    <x v="0"/>
    <s v="Cheque"/>
    <s v="Cerveza"/>
    <s v="Bebidas"/>
    <n v="196"/>
    <n v="14"/>
    <n v="2744"/>
  </r>
  <r>
    <n v="314"/>
    <x v="209"/>
    <n v="1343389818"/>
    <s v="Empresa AA"/>
    <s v="Cuenca"/>
    <s v="Azuay"/>
    <s v="Mayra Aguilar Sepúlveda"/>
    <x v="0"/>
    <s v="Cheque"/>
    <s v="Ciruelas secas"/>
    <s v="Frutas secas"/>
    <n v="49"/>
    <n v="70"/>
    <n v="3430"/>
  </r>
  <r>
    <n v="315"/>
    <x v="210"/>
    <n v="3066920858"/>
    <s v="Empresa D"/>
    <s v="Azogues"/>
    <s v="Canar"/>
    <s v="Andrés González Rico"/>
    <x v="1"/>
    <s v="Tarjeta de crédito"/>
    <s v="Peras secas"/>
    <s v="Frutas secas"/>
    <n v="420"/>
    <n v="100"/>
    <n v="42000"/>
  </r>
  <r>
    <n v="316"/>
    <x v="53"/>
    <n v="3596038071"/>
    <s v="Empresa D"/>
    <s v="Azogues"/>
    <s v="Canar"/>
    <s v="Andrés González Rico"/>
    <x v="1"/>
    <s v="Tarjeta de crédito"/>
    <s v="Manzanas secas"/>
    <s v="Frutas secas"/>
    <n v="742"/>
    <n v="27"/>
    <n v="20034"/>
  </r>
  <r>
    <n v="317"/>
    <x v="24"/>
    <n v="8280434895"/>
    <s v="Empresa D"/>
    <s v="Azogues"/>
    <s v="Canar"/>
    <s v="Andrés González Rico"/>
    <x v="1"/>
    <s v="Tarjeta de crédito"/>
    <s v="Ciruelas secas"/>
    <s v="Frutas secas"/>
    <n v="49"/>
    <n v="70"/>
    <n v="3430"/>
  </r>
  <r>
    <n v="318"/>
    <x v="26"/>
    <n v="7983505639"/>
    <s v="Empresa L"/>
    <s v="Cuenca"/>
    <s v="Azuay"/>
    <s v="Mayra Aguilar Sepúlveda"/>
    <x v="0"/>
    <s v="Tarjeta de crédito"/>
    <s v="Té chai"/>
    <s v="Bebidas"/>
    <n v="252"/>
    <n v="57"/>
    <n v="14364"/>
  </r>
  <r>
    <n v="319"/>
    <x v="156"/>
    <n v="4943792001"/>
    <s v="Empresa L"/>
    <s v="Cuenca"/>
    <s v="Azuay"/>
    <s v="Mayra Aguilar Sepúlveda"/>
    <x v="0"/>
    <s v="Tarjeta de crédito"/>
    <s v="Café"/>
    <s v="Bebidas"/>
    <n v="644"/>
    <n v="83"/>
    <n v="53452"/>
  </r>
  <r>
    <n v="320"/>
    <x v="211"/>
    <n v="2679766092"/>
    <s v="Empresa H"/>
    <s v="Riobamba"/>
    <s v="Chimborazo"/>
    <s v="Nancy Gil de la Peña"/>
    <x v="2"/>
    <s v="Tarjeta de crédito"/>
    <s v="Galletas de chocolate"/>
    <s v="Productos horneados"/>
    <n v="128.79999999999998"/>
    <n v="76"/>
    <n v="9788.7999999999993"/>
  </r>
  <r>
    <n v="321"/>
    <x v="212"/>
    <n v="6256032641"/>
    <s v="Empresa D"/>
    <s v="Azogues"/>
    <s v="Canar"/>
    <s v="Andrés González Rico"/>
    <x v="2"/>
    <s v="Cheque"/>
    <s v="Galletas de chocolate"/>
    <s v="Productos horneados"/>
    <n v="128.79999999999998"/>
    <n v="80"/>
    <n v="10303.999999999998"/>
  </r>
  <r>
    <n v="322"/>
    <x v="213"/>
    <n v="8317306577"/>
    <s v="Empresa CC"/>
    <s v="Guayaquil"/>
    <s v="Guayas"/>
    <s v="José de Jesús Morales"/>
    <x v="0"/>
    <s v="Cheque"/>
    <s v="Chocolate"/>
    <s v="Dulces"/>
    <n v="178.5"/>
    <n v="47"/>
    <n v="8389.5"/>
  </r>
  <r>
    <n v="323"/>
    <x v="121"/>
    <n v="4952054948"/>
    <s v="Empresa C"/>
    <s v="Machala"/>
    <s v="El Oro"/>
    <s v="Mayra Aguilar Sepúlveda"/>
    <x v="0"/>
    <s v="Efectivo"/>
    <s v="Almejas"/>
    <s v="Sopas"/>
    <n v="135.1"/>
    <n v="96"/>
    <n v="12969.599999999999"/>
  </r>
  <r>
    <n v="324"/>
    <x v="214"/>
    <n v="7792270317"/>
    <s v="Empresa F"/>
    <s v="Ibarra"/>
    <s v="Imbabura"/>
    <s v="Luis Miguel Valdés Garza"/>
    <x v="0"/>
    <s v="Tarjeta de crédito"/>
    <s v="Salsa curry"/>
    <s v="Salsas"/>
    <n v="560"/>
    <n v="32"/>
    <n v="17920"/>
  </r>
  <r>
    <n v="325"/>
    <x v="10"/>
    <n v="8753687299"/>
    <s v="Empresa BB"/>
    <s v="Manta"/>
    <s v="Manabi"/>
    <s v="Ana del Valle Hinojosa"/>
    <x v="2"/>
    <s v="Cheque"/>
    <s v="Café"/>
    <s v="Bebidas"/>
    <n v="644"/>
    <n v="16"/>
    <n v="10304"/>
  </r>
  <r>
    <n v="326"/>
    <x v="213"/>
    <n v="3276376437"/>
    <s v="Empresa H"/>
    <s v="Riobamba"/>
    <s v="Chimborazo"/>
    <s v="Nancy Gil de la Peña"/>
    <x v="2"/>
    <s v="Cheque"/>
    <s v="Chocolate"/>
    <s v="Dulces"/>
    <n v="178.5"/>
    <n v="41"/>
    <n v="7318.5"/>
  </r>
  <r>
    <n v="327"/>
    <x v="202"/>
    <n v="6189400875"/>
    <s v="Empresa J"/>
    <s v="Esmeraldas"/>
    <s v="Esmeraldas"/>
    <s v="Laura Gutiérrez Saenz"/>
    <x v="0"/>
    <s v="Tarjeta de crédito"/>
    <s v="Té verde"/>
    <s v="Bebidas"/>
    <n v="41.86"/>
    <n v="41"/>
    <n v="1716.26"/>
  </r>
  <r>
    <n v="328"/>
    <x v="124"/>
    <n v="3440571177"/>
    <s v="Empresa G"/>
    <s v="Guaranda"/>
    <s v="Guaranda"/>
    <s v="Nancy Gil de la Peña"/>
    <x v="3"/>
    <s v="Empresa de embarque D"/>
    <s v="Café"/>
    <s v="Bebidas"/>
    <n v="644"/>
    <n v="41"/>
    <n v="26404"/>
  </r>
  <r>
    <n v="329"/>
    <x v="215"/>
    <n v="8874798513"/>
    <s v="Empresa J"/>
    <s v="Esmeraldas"/>
    <s v="Esmeraldas"/>
    <s v="Laura Gutiérrez Saenz"/>
    <x v="1"/>
    <s v="Empresa de embarque D"/>
    <s v="Jalea de fresa"/>
    <s v="Mermeladas y jaleas"/>
    <n v="350"/>
    <n v="94"/>
    <n v="32900"/>
  </r>
  <r>
    <n v="330"/>
    <x v="45"/>
    <n v="9730368433"/>
    <s v="Empresa J"/>
    <s v="Esmeraldas"/>
    <s v="Esmeraldas"/>
    <s v="Laura Gutiérrez Saenz"/>
    <x v="1"/>
    <s v="Empresa de embarque D"/>
    <s v="Condimento cajún"/>
    <s v="Condimentos"/>
    <n v="308"/>
    <n v="20"/>
    <n v="6160"/>
  </r>
  <r>
    <n v="331"/>
    <x v="32"/>
    <n v="6592275352"/>
    <s v="Empresa J"/>
    <s v="Esmeraldas"/>
    <s v="Esmeraldas"/>
    <s v="Laura Gutiérrez Saenz"/>
    <x v="1"/>
    <s v="Empresa de embarque D"/>
    <s v="Galletas de chocolate"/>
    <s v="Productos horneados"/>
    <n v="128.79999999999998"/>
    <n v="13"/>
    <n v="1674.3999999999999"/>
  </r>
  <r>
    <n v="332"/>
    <x v="51"/>
    <n v="9303282439"/>
    <s v="Empresa K"/>
    <s v="Quito"/>
    <s v="Pichincha"/>
    <s v="Ana del Valle Hinojosa"/>
    <x v="2"/>
    <s v="Empresa de embarque D"/>
    <s v="Ciruelas secas"/>
    <s v="Frutas secas"/>
    <n v="49"/>
    <n v="74"/>
    <n v="3626"/>
  </r>
  <r>
    <n v="333"/>
    <x v="171"/>
    <n v="8998167680"/>
    <s v="Empresa K"/>
    <s v="Quito"/>
    <s v="Pichincha"/>
    <s v="Ana del Valle Hinojosa"/>
    <x v="2"/>
    <s v="Empresa de embarque D"/>
    <s v="Té verde"/>
    <s v="Bebidas"/>
    <n v="41.86"/>
    <n v="53"/>
    <n v="2218.58"/>
  </r>
  <r>
    <n v="334"/>
    <x v="216"/>
    <n v="2058395697"/>
    <s v="Empresa A"/>
    <s v="Ambato"/>
    <s v="Tungurahua"/>
    <s v="Nancy Gil de la Peña"/>
    <x v="3"/>
    <s v="Empresa de embarque D"/>
    <s v="Té chai"/>
    <s v="Bebidas"/>
    <n v="252"/>
    <n v="99"/>
    <n v="24948"/>
  </r>
  <r>
    <n v="335"/>
    <x v="217"/>
    <n v="5534305664"/>
    <s v="Empresa A"/>
    <s v="Ambato"/>
    <s v="Tungurahua"/>
    <s v="Nancy Gil de la Peña"/>
    <x v="3"/>
    <s v="Empresa de embarque D"/>
    <s v="Café"/>
    <s v="Bebidas"/>
    <n v="644"/>
    <n v="89"/>
    <n v="57316"/>
  </r>
  <r>
    <n v="336"/>
    <x v="181"/>
    <n v="5417309832"/>
    <s v="Empresa A"/>
    <s v="Ambato"/>
    <s v="Tungurahua"/>
    <s v="Nancy Gil de la Peña"/>
    <x v="3"/>
    <s v="Empresa de embarque D"/>
    <s v="Té verde"/>
    <s v="Bebidas"/>
    <n v="41.86"/>
    <n v="64"/>
    <n v="2679.04"/>
  </r>
  <r>
    <n v="337"/>
    <x v="101"/>
    <n v="7626114952"/>
    <s v="Empresa BB"/>
    <s v="Manta"/>
    <s v="Manabi"/>
    <s v="Ana del Valle Hinojosa"/>
    <x v="2"/>
    <s v="Tarjeta de crédito"/>
    <s v="Almejas"/>
    <s v="Sopas"/>
    <n v="135.1"/>
    <n v="98"/>
    <n v="13239.8"/>
  </r>
  <r>
    <n v="338"/>
    <x v="218"/>
    <n v="7075151442"/>
    <s v="Empresa BB"/>
    <s v="Manta"/>
    <s v="Manabi"/>
    <s v="Ana del Valle Hinojosa"/>
    <x v="2"/>
    <s v="Tarjeta de crédito"/>
    <s v="Carne de cangrejo"/>
    <s v="Carne enlatada"/>
    <n v="257.59999999999997"/>
    <n v="86"/>
    <n v="22153.599999999999"/>
  </r>
  <r>
    <n v="339"/>
    <x v="31"/>
    <n v="4170346813"/>
    <s v="Empresa I"/>
    <s v="Guayaquil"/>
    <s v="Guayas"/>
    <s v="Robert Zárate Carrillo"/>
    <x v="1"/>
    <s v="Cheque"/>
    <s v="Ravioli"/>
    <s v="Pasta"/>
    <n v="273"/>
    <n v="20"/>
    <n v="5460"/>
  </r>
  <r>
    <n v="340"/>
    <x v="34"/>
    <n v="7181884746"/>
    <s v="Empresa I"/>
    <s v="Guayaquil"/>
    <s v="Guayas"/>
    <s v="Robert Zárate Carrillo"/>
    <x v="1"/>
    <s v="Cheque"/>
    <s v="Mozzarella"/>
    <s v="Productos lácteos"/>
    <n v="487.19999999999993"/>
    <n v="69"/>
    <n v="33616.799999999996"/>
  </r>
  <r>
    <n v="341"/>
    <x v="219"/>
    <n v="654398232"/>
    <s v="Empresa F"/>
    <s v="Ibarra"/>
    <s v="Imbabura"/>
    <s v="Luis Miguel Valdés Garza"/>
    <x v="0"/>
    <s v="Tarjeta de crédito"/>
    <s v="Cerveza"/>
    <s v="Bebidas"/>
    <n v="196"/>
    <n v="68"/>
    <n v="13328"/>
  </r>
  <r>
    <n v="342"/>
    <x v="81"/>
    <n v="6559752885"/>
    <s v="Empresa H"/>
    <s v="Riobamba"/>
    <s v="Chimborazo"/>
    <s v="Nancy Gil de la Peña"/>
    <x v="0"/>
    <s v="Cheque"/>
    <s v="Salsa curry"/>
    <s v="Salsas"/>
    <n v="560"/>
    <n v="52"/>
    <n v="29120"/>
  </r>
  <r>
    <n v="343"/>
    <x v="191"/>
    <n v="9428165637"/>
    <s v="Empresa H"/>
    <s v="Riobamba"/>
    <s v="Chimborazo"/>
    <s v="Nancy Gil de la Peña"/>
    <x v="0"/>
    <s v="Cheque"/>
    <s v="Galletas de chocolate"/>
    <s v="Productos horneados"/>
    <n v="128.79999999999998"/>
    <n v="40"/>
    <n v="5151.9999999999991"/>
  </r>
  <r>
    <n v="344"/>
    <x v="11"/>
    <n v="9902612158"/>
    <s v="Empresa Y"/>
    <s v="Esmeraldas"/>
    <s v="Esmeraldas"/>
    <s v="Laura Gutiérrez Saenz"/>
    <x v="1"/>
    <s v="Efectivo"/>
    <s v="Bolillos"/>
    <s v="Productos horneados"/>
    <n v="140"/>
    <n v="100"/>
    <n v="14000"/>
  </r>
  <r>
    <n v="345"/>
    <x v="56"/>
    <n v="9601886174"/>
    <s v="Empresa Z"/>
    <s v="Quito"/>
    <s v="Pichincha"/>
    <s v="Ana del Valle Hinojosa"/>
    <x v="2"/>
    <s v="Tarjeta de crédito"/>
    <s v="Aceite de oliva"/>
    <s v="Aceite"/>
    <n v="298.90000000000003"/>
    <n v="88"/>
    <n v="26303.200000000004"/>
  </r>
  <r>
    <n v="346"/>
    <x v="220"/>
    <n v="9194823962"/>
    <s v="Empresa Z"/>
    <s v="Quito"/>
    <s v="Pichincha"/>
    <s v="Ana del Valle Hinojosa"/>
    <x v="2"/>
    <s v="Tarjeta de crédito"/>
    <s v="Almejas"/>
    <s v="Sopas"/>
    <n v="135.1"/>
    <n v="46"/>
    <n v="6214.5999999999995"/>
  </r>
  <r>
    <n v="347"/>
    <x v="217"/>
    <n v="3580433044"/>
    <s v="Empresa Z"/>
    <s v="Quito"/>
    <s v="Pichincha"/>
    <s v="Ana del Valle Hinojosa"/>
    <x v="2"/>
    <s v="Tarjeta de crédito"/>
    <s v="Carne de cangrejo"/>
    <s v="Carne enlatada"/>
    <n v="257.59999999999997"/>
    <n v="93"/>
    <n v="23956.799999999996"/>
  </r>
  <r>
    <n v="348"/>
    <x v="148"/>
    <n v="7020598503"/>
    <s v="Empresa CC"/>
    <s v="Guayaquil"/>
    <s v="Guayas"/>
    <s v="José de Jesús Morales"/>
    <x v="0"/>
    <s v="Cheque"/>
    <s v="Cerveza"/>
    <s v="Bebidas"/>
    <n v="196"/>
    <n v="96"/>
    <n v="18816"/>
  </r>
  <r>
    <n v="349"/>
    <x v="101"/>
    <n v="8040421717"/>
    <s v="Empresa F"/>
    <s v="Ibarra"/>
    <s v="Imbabura"/>
    <s v="Luis Miguel Valdés Garza"/>
    <x v="2"/>
    <s v="Cheque"/>
    <s v="Chocolate"/>
    <s v="Dulces"/>
    <n v="178.5"/>
    <n v="12"/>
    <n v="2142"/>
  </r>
  <r>
    <n v="350"/>
    <x v="220"/>
    <n v="3654530055"/>
    <s v="Empresa D"/>
    <s v="Azogues"/>
    <s v="Canar"/>
    <s v="Andrés González Rico"/>
    <x v="1"/>
    <s v="Tarjeta de crédito"/>
    <s v="Mermelada de zarzamora"/>
    <s v="Mermeladas y jaleas"/>
    <n v="1134"/>
    <n v="38"/>
    <n v="43092"/>
  </r>
  <r>
    <n v="351"/>
    <x v="221"/>
    <n v="2061527783"/>
    <s v="Empresa D"/>
    <s v="Azogues"/>
    <s v="Canar"/>
    <s v="Andrés González Rico"/>
    <x v="1"/>
    <s v="Tarjeta de crédito"/>
    <s v="Arroz de grano largo"/>
    <s v="Granos"/>
    <n v="98"/>
    <n v="42"/>
    <n v="4116"/>
  </r>
  <r>
    <n v="352"/>
    <x v="220"/>
    <n v="7896754000"/>
    <s v="Empresa H"/>
    <s v="Riobamba"/>
    <s v="Chimborazo"/>
    <s v="Nancy Gil de la Peña"/>
    <x v="2"/>
    <s v="Tarjeta de crédito"/>
    <s v="Mozzarella"/>
    <s v="Productos lácteos"/>
    <n v="487.19999999999993"/>
    <n v="100"/>
    <n v="48719.999999999993"/>
  </r>
  <r>
    <n v="353"/>
    <x v="222"/>
    <n v="7608023281"/>
    <s v="Empresa C"/>
    <s v="Machala"/>
    <s v="El Oro"/>
    <s v="Mayra Aguilar Sepúlveda"/>
    <x v="0"/>
    <s v="Efectivo"/>
    <s v="Jarabe"/>
    <s v="Condimentos"/>
    <n v="140"/>
    <n v="89"/>
    <n v="12460"/>
  </r>
  <r>
    <n v="354"/>
    <x v="8"/>
    <n v="1088259448"/>
    <s v="Empresa C"/>
    <s v="Machala"/>
    <s v="El Oro"/>
    <s v="Mayra Aguilar Sepúlveda"/>
    <x v="0"/>
    <s v="Efectivo"/>
    <s v="Salsa curry"/>
    <s v="Salsas"/>
    <n v="560"/>
    <n v="12"/>
    <n v="6720"/>
  </r>
  <r>
    <n v="355"/>
    <x v="223"/>
    <n v="8019968936"/>
    <s v="Empresa J"/>
    <s v="Esmeraldas"/>
    <s v="Esmeraldas"/>
    <s v="Laura Gutiérrez Saenz"/>
    <x v="0"/>
    <s v="Tarjeta de crédito"/>
    <s v="Almendras"/>
    <s v="Frutas secas"/>
    <n v="140"/>
    <n v="97"/>
    <n v="13580"/>
  </r>
  <r>
    <n v="356"/>
    <x v="178"/>
    <n v="767630917"/>
    <s v="Empresa J"/>
    <s v="Esmeraldas"/>
    <s v="Esmeraldas"/>
    <s v="Laura Gutiérrez Saenz"/>
    <x v="1"/>
    <s v="Empresa de embarque D"/>
    <s v="Ciruelas secas"/>
    <s v="Frutas secas"/>
    <n v="49"/>
    <n v="53"/>
    <n v="2597"/>
  </r>
  <r>
    <n v="357"/>
    <x v="224"/>
    <n v="8764802979"/>
    <s v="Empresa K"/>
    <s v="Quito"/>
    <s v="Pichincha"/>
    <s v="Ana del Valle Hinojosa"/>
    <x v="2"/>
    <s v="Empresa de embarque D"/>
    <s v="Salsa curry"/>
    <s v="Salsas"/>
    <n v="560"/>
    <n v="61"/>
    <n v="34160"/>
  </r>
  <r>
    <n v="358"/>
    <x v="225"/>
    <n v="1212476279"/>
    <s v="Empresa A"/>
    <s v="Ambato"/>
    <s v="Tungurahua"/>
    <s v="Nancy Gil de la Peña"/>
    <x v="2"/>
    <s v="Empresa de embarque D"/>
    <s v="Carne de cangrejo"/>
    <s v="Carne enlatada"/>
    <n v="257.59999999999997"/>
    <n v="45"/>
    <n v="11591.999999999998"/>
  </r>
  <r>
    <n v="359"/>
    <x v="201"/>
    <n v="8659179079"/>
    <s v="Empresa BB"/>
    <s v="Manta"/>
    <s v="Manabi"/>
    <s v="Ana del Valle Hinojosa"/>
    <x v="2"/>
    <s v="Tarjeta de crédito"/>
    <s v="Café"/>
    <s v="Bebidas"/>
    <n v="644"/>
    <n v="43"/>
    <n v="27692"/>
  </r>
  <r>
    <n v="360"/>
    <x v="226"/>
    <n v="4311827425"/>
    <s v="Empresa I"/>
    <s v="Guayaquil"/>
    <s v="Guayas"/>
    <s v="Robert Zárate Carrillo"/>
    <x v="1"/>
    <s v="Cheque"/>
    <s v="Almejas"/>
    <s v="Sopas"/>
    <n v="135.1"/>
    <n v="18"/>
    <n v="2431.7999999999997"/>
  </r>
  <r>
    <n v="361"/>
    <x v="65"/>
    <n v="7400116244"/>
    <s v="Empresa F"/>
    <s v="Ibarra"/>
    <s v="Imbabura"/>
    <s v="Luis Miguel Valdés Garza"/>
    <x v="0"/>
    <s v="Tarjeta de crédito"/>
    <s v="Chocolate"/>
    <s v="Dulces"/>
    <n v="178.5"/>
    <n v="41"/>
    <n v="7318.5"/>
  </r>
  <r>
    <n v="362"/>
    <x v="128"/>
    <n v="8550780121"/>
    <s v="Empresa H"/>
    <s v="Riobamba"/>
    <s v="Chimborazo"/>
    <s v="Nancy Gil de la Peña"/>
    <x v="0"/>
    <s v="Cheque"/>
    <s v="Chocolate"/>
    <s v="Dulces"/>
    <n v="178.5"/>
    <n v="19"/>
    <n v="3391.5"/>
  </r>
  <r>
    <n v="363"/>
    <x v="106"/>
    <n v="9461451917"/>
    <s v="Empresa Y"/>
    <s v="Esmeraldas"/>
    <s v="Esmeraldas"/>
    <s v="Laura Gutiérrez Saenz"/>
    <x v="1"/>
    <s v="Efectivo"/>
    <s v="Condimento cajún"/>
    <s v="Condimentos"/>
    <n v="308"/>
    <n v="65"/>
    <n v="20020"/>
  </r>
  <r>
    <n v="364"/>
    <x v="141"/>
    <n v="3160888933"/>
    <s v="Empresa Z"/>
    <s v="Quito"/>
    <s v="Pichincha"/>
    <s v="Ana del Valle Hinojosa"/>
    <x v="2"/>
    <s v="Tarjeta de crédito"/>
    <s v="Jalea de fresa"/>
    <s v="Mermeladas y jaleas"/>
    <n v="350"/>
    <n v="13"/>
    <n v="4550"/>
  </r>
  <r>
    <n v="365"/>
    <x v="125"/>
    <n v="6433254443"/>
    <s v="Empresa CC"/>
    <s v="Guayaquil"/>
    <s v="Guayas"/>
    <s v="José de Jesús Morales"/>
    <x v="0"/>
    <s v="Cheque"/>
    <s v="Cóctel de frutas"/>
    <s v="Frutas y vegetales"/>
    <n v="546"/>
    <n v="54"/>
    <n v="29484"/>
  </r>
  <r>
    <n v="366"/>
    <x v="116"/>
    <n v="8977261174"/>
    <s v="Empresa F"/>
    <s v="Ibarra"/>
    <s v="Imbabura"/>
    <s v="Luis Miguel Valdés Garza"/>
    <x v="2"/>
    <s v="Cheque"/>
    <s v="Peras secas"/>
    <s v="Frutas secas"/>
    <n v="420"/>
    <n v="33"/>
    <n v="13860"/>
  </r>
  <r>
    <n v="367"/>
    <x v="67"/>
    <n v="7770716054"/>
    <s v="Empresa F"/>
    <s v="Ibarra"/>
    <s v="Imbabura"/>
    <s v="Luis Miguel Valdés Garza"/>
    <x v="2"/>
    <s v="Cheque"/>
    <s v="Manzanas secas"/>
    <s v="Frutas secas"/>
    <n v="742"/>
    <n v="34"/>
    <n v="25228"/>
  </r>
  <r>
    <n v="368"/>
    <x v="227"/>
    <n v="2754807386"/>
    <s v="Empresa D"/>
    <s v="Azogues"/>
    <s v="Canar"/>
    <s v="Andrés González Rico"/>
    <x v="3"/>
    <s v="Empresa de embarque D"/>
    <s v="Pasta penne"/>
    <s v="Pasta"/>
    <n v="532"/>
    <n v="59"/>
    <n v="31388"/>
  </r>
  <r>
    <n v="369"/>
    <x v="228"/>
    <n v="3873424489"/>
    <s v="Empresa C"/>
    <s v="Machala"/>
    <s v="El Oro"/>
    <s v="Mayra Aguilar Sepúlveda"/>
    <x v="3"/>
    <s v="Empresa de embarque D"/>
    <s v="Té verde"/>
    <s v="Bebidas"/>
    <n v="41.86"/>
    <n v="24"/>
    <n v="1004.64"/>
  </r>
  <r>
    <n v="370"/>
    <x v="134"/>
    <n v="3823774876"/>
    <s v="Empresa A"/>
    <s v="Cuenca"/>
    <s v="Guayas"/>
    <s v="Laura Gutiérrez Saenz"/>
    <x v="2"/>
    <s v="Tarjeta de crédito"/>
    <s v="Almejas"/>
    <s v="Sopas"/>
    <n v="12"/>
    <n v="23"/>
    <n v="2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D02D-A37A-481E-AB3A-832DE33863CE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F20" firstHeaderRow="1" firstDataRow="2" firstDataCol="1"/>
  <pivotFields count="16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5"/>
    <field x="14"/>
    <field x="1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a de Ventas" fld="13" baseField="1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2825D-EC47-47F1-A29D-2D00F3277952}" name="TablaDinámica5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64:B67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h="1" x="1"/>
        <item h="1" x="3"/>
        <item h="1" x="6"/>
        <item h="1" x="4"/>
        <item h="1" x="0"/>
        <item h="1" x="2"/>
        <item h="1"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5"/>
  </rowFields>
  <rowItems count="3">
    <i>
      <x v="8"/>
    </i>
    <i>
      <x v="9"/>
    </i>
    <i t="grand">
      <x/>
    </i>
  </rowItems>
  <colItems count="1">
    <i/>
  </colItems>
  <dataFields count="1">
    <dataField name="Cuenta de Venta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4924F-3D43-4D06-BBD0-8175945560C8}" name="TablaDinámica4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6">
  <location ref="A51:B56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h="1" x="1"/>
        <item h="1" x="3"/>
        <item h="1" x="6"/>
        <item h="1" x="4"/>
        <item h="1" x="0"/>
        <item h="1" x="2"/>
        <item h="1"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1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s" fld="13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4D607-8028-4049-BDA2-6D942AA7952D}" name="TablaDinámica3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A31:B40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h="1" x="1"/>
        <item h="1" x="3"/>
        <item h="1" x="6"/>
        <item h="1" x="4"/>
        <item h="1" x="0"/>
        <item h="1" x="2"/>
        <item h="1" x="7"/>
        <item t="default"/>
      </items>
    </pivotField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10"/>
  </rowFields>
  <rowItems count="9">
    <i>
      <x/>
    </i>
    <i>
      <x v="1"/>
    </i>
    <i>
      <x v="2"/>
    </i>
    <i>
      <x v="5"/>
    </i>
    <i>
      <x v="8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C7216-6072-4311-A472-D24DC0546361}" name="TablaDinámica2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6">
  <location ref="A18:B20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axis="axisRow" showAll="0">
      <items count="9">
        <item x="5"/>
        <item h="1" x="1"/>
        <item h="1" x="3"/>
        <item h="1" x="6"/>
        <item h="1" x="4"/>
        <item h="1" x="0"/>
        <item h="1" x="2"/>
        <item h="1"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6"/>
  </rowFields>
  <rowItems count="2">
    <i>
      <x/>
    </i>
    <i t="grand">
      <x/>
    </i>
  </rowItems>
  <colItems count="1">
    <i/>
  </colItems>
  <dataFields count="1">
    <dataField name="Suma de Ventas" fld="1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A6210-5439-4EFE-B45A-AF0820B70CD8}" name="TablaDinámica1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5">
  <location ref="A1:B14" firstHeaderRow="1" firstDataRow="1" firstDataCol="1"/>
  <pivotFields count="15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h="1" x="1"/>
        <item h="1" x="3"/>
        <item h="1" x="6"/>
        <item h="1" x="4"/>
        <item h="1" x="0"/>
        <item h="1" x="2"/>
        <item h="1"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83D1BB63-2542-4352-A571-10E61E3176A4}" sourceName="Provincia">
  <pivotTables>
    <pivotTable tabId="9" name="TablaDinámica1"/>
    <pivotTable tabId="9" name="TablaDinámica3"/>
    <pivotTable tabId="9" name="TablaDinámica2"/>
    <pivotTable tabId="9" name="TablaDinámica4"/>
    <pivotTable tabId="9" name="TablaDinámica5"/>
  </pivotTables>
  <data>
    <tabular pivotCacheId="153937183">
      <items count="11">
        <i x="6" s="1"/>
        <i x="9" s="1"/>
        <i x="0" s="1" nd="1"/>
        <i x="1" s="1" nd="1"/>
        <i x="2" s="1" nd="1"/>
        <i x="4" s="1" nd="1"/>
        <i x="7" s="1" nd="1"/>
        <i x="8" s="1" nd="1"/>
        <i x="3" s="1" nd="1"/>
        <i x="5" s="1" nd="1"/>
        <i x="1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2C69D981-A622-4972-B366-487EF6F5B174}" sourceName="Vendedor">
  <pivotTables>
    <pivotTable tabId="9" name="TablaDinámica1"/>
    <pivotTable tabId="9" name="TablaDinámica3"/>
    <pivotTable tabId="9" name="TablaDinámica2"/>
    <pivotTable tabId="9" name="TablaDinámica4"/>
    <pivotTable tabId="9" name="TablaDinámica5"/>
  </pivotTables>
  <data>
    <tabular pivotCacheId="153937183">
      <items count="8">
        <i x="5" s="1"/>
        <i x="1"/>
        <i x="3"/>
        <i x="6"/>
        <i x="4"/>
        <i x="0"/>
        <i x="2"/>
        <i x="7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50D798C1-FD75-4D28-8B16-0CAC0C8995F5}" sourceName="Categoría">
  <pivotTables>
    <pivotTable tabId="9" name="TablaDinámica1"/>
    <pivotTable tabId="9" name="TablaDinámica3"/>
    <pivotTable tabId="9" name="TablaDinámica2"/>
    <pivotTable tabId="9" name="TablaDinámica4"/>
    <pivotTable tabId="9" name="TablaDinámica5"/>
  </pivotTables>
  <data>
    <tabular pivotCacheId="153937183">
      <items count="15">
        <i x="13" s="1"/>
        <i x="0" s="1"/>
        <i x="8" s="1"/>
        <i x="1" s="1"/>
        <i x="6" s="1"/>
        <i x="5" s="1"/>
        <i x="4" s="1"/>
        <i x="11" s="1"/>
        <i x="7" s="1" nd="1"/>
        <i x="3" s="1" nd="1"/>
        <i x="12" s="1" nd="1"/>
        <i x="14" s="1" nd="1"/>
        <i x="9" s="1" nd="1"/>
        <i x="2" s="1" nd="1"/>
        <i x="1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50B4C40A-AC0B-47AB-BB4A-8EE103CC570E}" sourceName="Fecha">
  <pivotTables>
    <pivotTable tabId="9" name="TablaDinámica1"/>
    <pivotTable tabId="9" name="TablaDinámica3"/>
    <pivotTable tabId="9" name="TablaDinámica2"/>
    <pivotTable tabId="9" name="TablaDinámica4"/>
    <pivotTable tabId="9" name="TablaDinámica5"/>
  </pivotTables>
  <data>
    <tabular pivotCacheId="153937183">
      <items count="368">
        <i x="10" s="1"/>
        <i x="162" s="1"/>
        <i x="102" s="1"/>
        <i x="224" s="1"/>
        <i x="132" s="1"/>
        <i x="285" s="1"/>
        <i x="103" s="1"/>
        <i x="225" s="1"/>
        <i x="133" s="1"/>
        <i x="13" s="1"/>
        <i x="318" s="1"/>
        <i x="287" s="1"/>
        <i x="257" s="1"/>
        <i x="227" s="1"/>
        <i x="45" s="1"/>
        <i x="196" s="1"/>
        <i x="135" s="1"/>
        <i x="319" s="1"/>
        <i x="288" s="1"/>
        <i x="167" s="1"/>
        <i x="136" s="1"/>
        <i x="289" s="1"/>
        <i x="16" s="1"/>
        <i x="47" s="1"/>
        <i x="290" s="1"/>
        <i x="260" s="1"/>
        <i x="48" s="1"/>
        <i x="353" s="1"/>
        <i x="49" s="1"/>
        <i x="170" s="1"/>
        <i x="262" s="1"/>
        <i x="110" s="1"/>
        <i x="171" s="1"/>
        <i x="324" s="1"/>
        <i x="263" s="1"/>
        <i x="92" s="1"/>
        <i x="1" s="1"/>
        <i x="61" s="1"/>
        <i x="122" s="1"/>
        <i x="245" s="1"/>
        <i x="21" s="1"/>
        <i x="52" s="1"/>
        <i x="113" s="1"/>
        <i x="53" s="1"/>
        <i x="204" s="1"/>
        <i x="266" s="1"/>
        <i x="55" s="1"/>
        <i x="268" s="1"/>
        <i x="85" s="1"/>
        <i x="330" s="1"/>
        <i x="299" s="1"/>
        <i x="117" s="1"/>
        <i x="239" s="1"/>
        <i x="178" s="1"/>
        <i x="240" s="1"/>
        <i x="271" s="1"/>
        <i x="28" s="1"/>
        <i x="60" s="1"/>
        <i x="215" s="1"/>
        <i x="337" s="1"/>
        <i x="2" s="1"/>
        <i x="276" s="1"/>
        <i x="246" s="1"/>
        <i x="243" s="1"/>
        <i x="152" s="1"/>
        <i x="338" s="1"/>
        <i x="308" s="1"/>
        <i x="247" s="1"/>
        <i x="339" s="1"/>
        <i x="36" s="1"/>
        <i x="187" s="1"/>
        <i x="279" s="1"/>
        <i x="249" s="1"/>
        <i x="7" s="1"/>
        <i x="189" s="1"/>
        <i x="128" s="1"/>
        <i x="160" s="1"/>
        <i x="313" s="1"/>
        <i x="344" s="1"/>
        <i x="0" s="1" nd="1"/>
        <i x="367" s="1" nd="1"/>
        <i x="101" s="1" nd="1"/>
        <i x="223" s="1" nd="1"/>
        <i x="345" s="1" nd="1"/>
        <i x="41" s="1" nd="1"/>
        <i x="192" s="1" nd="1"/>
        <i x="70" s="1" nd="1"/>
        <i x="131" s="1" nd="1"/>
        <i x="315" s="1" nd="1"/>
        <i x="284" s="1" nd="1"/>
        <i x="254" s="1" nd="1"/>
        <i x="346" s="1" nd="1"/>
        <i x="11" s="1" nd="1"/>
        <i x="42" s="1" nd="1"/>
        <i x="193" s="1" nd="1"/>
        <i x="163" s="1" nd="1"/>
        <i x="71" s="1" nd="1"/>
        <i x="316" s="1" nd="1"/>
        <i x="255" s="1" nd="1"/>
        <i x="347" s="1" nd="1"/>
        <i x="12" s="1" nd="1"/>
        <i x="43" s="1" nd="1"/>
        <i x="194" s="1" nd="1"/>
        <i x="164" s="1" nd="1"/>
        <i x="72" s="1" nd="1"/>
        <i x="317" s="1" nd="1"/>
        <i x="286" s="1" nd="1"/>
        <i x="256" s="1" nd="1"/>
        <i x="104" s="1" nd="1"/>
        <i x="226" s="1" nd="1"/>
        <i x="348" s="1" nd="1"/>
        <i x="44" s="1" nd="1"/>
        <i x="195" s="1" nd="1"/>
        <i x="165" s="1" nd="1"/>
        <i x="73" s="1" nd="1"/>
        <i x="134" s="1" nd="1"/>
        <i x="105" s="1" nd="1"/>
        <i x="349" s="1" nd="1"/>
        <i x="14" s="1" nd="1"/>
        <i x="166" s="1" nd="1"/>
        <i x="74" s="1" nd="1"/>
        <i x="258" s="1" nd="1"/>
        <i x="106" s="1" nd="1"/>
        <i x="228" s="1" nd="1"/>
        <i x="350" s="1" nd="1"/>
        <i x="15" s="1" nd="1"/>
        <i x="46" s="1" nd="1"/>
        <i x="197" s="1" nd="1"/>
        <i x="75" s="1" nd="1"/>
        <i x="320" s="1" nd="1"/>
        <i x="259" s="1" nd="1"/>
        <i x="107" s="1" nd="1"/>
        <i x="229" s="1" nd="1"/>
        <i x="351" s="1" nd="1"/>
        <i x="198" s="1" nd="1"/>
        <i x="168" s="1" nd="1"/>
        <i x="76" s="1" nd="1"/>
        <i x="137" s="1" nd="1"/>
        <i x="321" s="1" nd="1"/>
        <i x="108" s="1" nd="1"/>
        <i x="230" s="1" nd="1"/>
        <i x="352" s="1" nd="1"/>
        <i x="17" s="1" nd="1"/>
        <i x="199" s="1" nd="1"/>
        <i x="169" s="1" nd="1"/>
        <i x="77" s="1" nd="1"/>
        <i x="138" s="1" nd="1"/>
        <i x="322" s="1" nd="1"/>
        <i x="291" s="1" nd="1"/>
        <i x="261" s="1" nd="1"/>
        <i x="109" s="1" nd="1"/>
        <i x="231" s="1" nd="1"/>
        <i x="18" s="1" nd="1"/>
        <i x="200" s="1" nd="1"/>
        <i x="78" s="1" nd="1"/>
        <i x="139" s="1" nd="1"/>
        <i x="323" s="1" nd="1"/>
        <i x="292" s="1" nd="1"/>
        <i x="232" s="1" nd="1"/>
        <i x="354" s="1" nd="1"/>
        <i x="19" s="1" nd="1"/>
        <i x="50" s="1" nd="1"/>
        <i x="201" s="1" nd="1"/>
        <i x="79" s="1" nd="1"/>
        <i x="140" s="1" nd="1"/>
        <i x="293" s="1" nd="1"/>
        <i x="214" s="1" nd="1"/>
        <i x="336" s="1" nd="1"/>
        <i x="32" s="1" nd="1"/>
        <i x="183" s="1" nd="1"/>
        <i x="153" s="1" nd="1"/>
        <i x="306" s="1" nd="1"/>
        <i x="275" s="1" nd="1"/>
        <i x="111" s="1" nd="1"/>
        <i x="233" s="1" nd="1"/>
        <i x="355" s="1" nd="1"/>
        <i x="20" s="1" nd="1"/>
        <i x="51" s="1" nd="1"/>
        <i x="202" s="1" nd="1"/>
        <i x="172" s="1" nd="1"/>
        <i x="80" s="1" nd="1"/>
        <i x="141" s="1" nd="1"/>
        <i x="325" s="1" nd="1"/>
        <i x="294" s="1" nd="1"/>
        <i x="264" s="1" nd="1"/>
        <i x="112" s="1" nd="1"/>
        <i x="234" s="1" nd="1"/>
        <i x="356" s="1" nd="1"/>
        <i x="203" s="1" nd="1"/>
        <i x="173" s="1" nd="1"/>
        <i x="81" s="1" nd="1"/>
        <i x="142" s="1" nd="1"/>
        <i x="326" s="1" nd="1"/>
        <i x="295" s="1" nd="1"/>
        <i x="265" s="1" nd="1"/>
        <i x="235" s="1" nd="1"/>
        <i x="357" s="1" nd="1"/>
        <i x="22" s="1" nd="1"/>
        <i x="174" s="1" nd="1"/>
        <i x="82" s="1" nd="1"/>
        <i x="143" s="1" nd="1"/>
        <i x="327" s="1" nd="1"/>
        <i x="296" s="1" nd="1"/>
        <i x="114" s="1" nd="1"/>
        <i x="236" s="1" nd="1"/>
        <i x="358" s="1" nd="1"/>
        <i x="23" s="1" nd="1"/>
        <i x="54" s="1" nd="1"/>
        <i x="205" s="1" nd="1"/>
        <i x="175" s="1" nd="1"/>
        <i x="83" s="1" nd="1"/>
        <i x="144" s="1" nd="1"/>
        <i x="328" s="1" nd="1"/>
        <i x="297" s="1" nd="1"/>
        <i x="267" s="1" nd="1"/>
        <i x="115" s="1" nd="1"/>
        <i x="237" s="1" nd="1"/>
        <i x="359" s="1" nd="1"/>
        <i x="24" s="1" nd="1"/>
        <i x="206" s="1" nd="1"/>
        <i x="176" s="1" nd="1"/>
        <i x="84" s="1" nd="1"/>
        <i x="145" s="1" nd="1"/>
        <i x="329" s="1" nd="1"/>
        <i x="298" s="1" nd="1"/>
        <i x="116" s="1" nd="1"/>
        <i x="238" s="1" nd="1"/>
        <i x="360" s="1" nd="1"/>
        <i x="25" s="1" nd="1"/>
        <i x="56" s="1" nd="1"/>
        <i x="207" s="1" nd="1"/>
        <i x="177" s="1" nd="1"/>
        <i x="146" s="1" nd="1"/>
        <i x="269" s="1" nd="1"/>
        <i x="361" s="1" nd="1"/>
        <i x="26" s="1" nd="1"/>
        <i x="57" s="1" nd="1"/>
        <i x="208" s="1" nd="1"/>
        <i x="86" s="1" nd="1"/>
        <i x="147" s="1" nd="1"/>
        <i x="331" s="1" nd="1"/>
        <i x="300" s="1" nd="1"/>
        <i x="270" s="1" nd="1"/>
        <i x="118" s="1" nd="1"/>
        <i x="362" s="1" nd="1"/>
        <i x="27" s="1" nd="1"/>
        <i x="58" s="1" nd="1"/>
        <i x="209" s="1" nd="1"/>
        <i x="179" s="1" nd="1"/>
        <i x="87" s="1" nd="1"/>
        <i x="148" s="1" nd="1"/>
        <i x="332" s="1" nd="1"/>
        <i x="301" s="1" nd="1"/>
        <i x="119" s="1" nd="1"/>
        <i x="241" s="1" nd="1"/>
        <i x="363" s="1" nd="1"/>
        <i x="59" s="1" nd="1"/>
        <i x="210" s="1" nd="1"/>
        <i x="180" s="1" nd="1"/>
        <i x="88" s="1" nd="1"/>
        <i x="149" s="1" nd="1"/>
        <i x="333" s="1" nd="1"/>
        <i x="302" s="1" nd="1"/>
        <i x="272" s="1" nd="1"/>
        <i x="120" s="1" nd="1"/>
        <i x="242" s="1" nd="1"/>
        <i x="364" s="1" nd="1"/>
        <i x="29" s="1" nd="1"/>
        <i x="211" s="1" nd="1"/>
        <i x="181" s="1" nd="1"/>
        <i x="89" s="1" nd="1"/>
        <i x="150" s="1" nd="1"/>
        <i x="334" s="1" nd="1"/>
        <i x="303" s="1" nd="1"/>
        <i x="273" s="1" nd="1"/>
        <i x="93" s="1" nd="1"/>
        <i x="33" s="1" nd="1"/>
        <i x="184" s="1" nd="1"/>
        <i x="154" s="1" nd="1"/>
        <i x="62" s="1" nd="1"/>
        <i x="123" s="1" nd="1"/>
        <i x="307" s="1" nd="1"/>
        <i x="121" s="1" nd="1"/>
        <i x="365" s="1" nd="1"/>
        <i x="30" s="1" nd="1"/>
        <i x="212" s="1" nd="1"/>
        <i x="182" s="1" nd="1"/>
        <i x="90" s="1" nd="1"/>
        <i x="151" s="1" nd="1"/>
        <i x="335" s="1" nd="1"/>
        <i x="304" s="1" nd="1"/>
        <i x="274" s="1" nd="1"/>
        <i x="244" s="1" nd="1"/>
        <i x="366" s="1" nd="1"/>
        <i x="31" s="1" nd="1"/>
        <i x="213" s="1" nd="1"/>
        <i x="91" s="1" nd="1"/>
        <i x="305" s="1" nd="1"/>
        <i x="94" s="1" nd="1"/>
        <i x="216" s="1" nd="1"/>
        <i x="3" s="1" nd="1"/>
        <i x="34" s="1" nd="1"/>
        <i x="185" s="1" nd="1"/>
        <i x="155" s="1" nd="1"/>
        <i x="63" s="1" nd="1"/>
        <i x="124" s="1" nd="1"/>
        <i x="277" s="1" nd="1"/>
        <i x="95" s="1" nd="1"/>
        <i x="217" s="1" nd="1"/>
        <i x="4" s="1" nd="1"/>
        <i x="35" s="1" nd="1"/>
        <i x="186" s="1" nd="1"/>
        <i x="156" s="1" nd="1"/>
        <i x="64" s="1" nd="1"/>
        <i x="125" s="1" nd="1"/>
        <i x="309" s="1" nd="1"/>
        <i x="278" s="1" nd="1"/>
        <i x="248" s="1" nd="1"/>
        <i x="96" s="1" nd="1"/>
        <i x="218" s="1" nd="1"/>
        <i x="340" s="1" nd="1"/>
        <i x="5" s="1" nd="1"/>
        <i x="157" s="1" nd="1"/>
        <i x="65" s="1" nd="1"/>
        <i x="126" s="1" nd="1"/>
        <i x="310" s="1" nd="1"/>
        <i x="97" s="1" nd="1"/>
        <i x="219" s="1" nd="1"/>
        <i x="341" s="1" nd="1"/>
        <i x="6" s="1" nd="1"/>
        <i x="37" s="1" nd="1"/>
        <i x="188" s="1" nd="1"/>
        <i x="158" s="1" nd="1"/>
        <i x="66" s="1" nd="1"/>
        <i x="127" s="1" nd="1"/>
        <i x="311" s="1" nd="1"/>
        <i x="280" s="1" nd="1"/>
        <i x="250" s="1" nd="1"/>
        <i x="98" s="1" nd="1"/>
        <i x="220" s="1" nd="1"/>
        <i x="342" s="1" nd="1"/>
        <i x="38" s="1" nd="1"/>
        <i x="159" s="1" nd="1"/>
        <i x="67" s="1" nd="1"/>
        <i x="312" s="1" nd="1"/>
        <i x="281" s="1" nd="1"/>
        <i x="251" s="1" nd="1"/>
        <i x="99" s="1" nd="1"/>
        <i x="221" s="1" nd="1"/>
        <i x="343" s="1" nd="1"/>
        <i x="8" s="1" nd="1"/>
        <i x="39" s="1" nd="1"/>
        <i x="190" s="1" nd="1"/>
        <i x="68" s="1" nd="1"/>
        <i x="129" s="1" nd="1"/>
        <i x="282" s="1" nd="1"/>
        <i x="252" s="1" nd="1"/>
        <i x="100" s="1" nd="1"/>
        <i x="222" s="1" nd="1"/>
        <i x="9" s="1" nd="1"/>
        <i x="40" s="1" nd="1"/>
        <i x="191" s="1" nd="1"/>
        <i x="161" s="1" nd="1"/>
        <i x="69" s="1" nd="1"/>
        <i x="130" s="1" nd="1"/>
        <i x="314" s="1" nd="1"/>
        <i x="283" s="1" nd="1"/>
        <i x="25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882DA3F5-BF8E-4F07-8ACA-A67844A9AA10}" cache="SegmentaciónDeDatos_Provincia" caption="Provincia" style="SlicerStyleDark1" rowHeight="241300"/>
  <slicer name="Vendedor" xr10:uid="{3834331F-6E7B-40D3-BB79-D55169B4EE27}" cache="SegmentaciónDeDatos_Vendedor" caption="Vendedor" style="SlicerStyleDark1" rowHeight="241300"/>
  <slicer name="Categoría" xr10:uid="{61644130-BA66-4234-9213-B2BD13858E5E}" cache="SegmentaciónDeDatos_Categoría" caption="Categoría" style="SlicerStyleDark1" rowHeight="241300"/>
  <slicer name="Fecha 1" xr10:uid="{96229E8E-39A6-4AF3-87B5-7CE49BC6B4F9}" cache="SegmentaciónDeDatos_Fecha" caption="Fecha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25A72-4825-4302-A370-87701AAD6776}" name="Tabla1" displayName="Tabla1" ref="A1:N372" totalsRowShown="0" headerRowDxfId="5" dataDxfId="4" headerRowCellStyle="Millares" dataCellStyle="Millares">
  <autoFilter ref="A1:N372" xr:uid="{B824E5A0-EDC9-48A3-BA93-972324DF256C}"/>
  <tableColumns count="14">
    <tableColumn id="1" xr3:uid="{A81714CF-DC94-4E9D-B1D1-664DDCB01177}" name="Documento"/>
    <tableColumn id="2" xr3:uid="{906E13B9-8C97-4950-A582-C177D19BBB7E}" name="Fecha" dataDxfId="3"/>
    <tableColumn id="3" xr3:uid="{BCF4333D-940F-49D0-B47C-79C03868E5AB}" name="Id Cliente"/>
    <tableColumn id="4" xr3:uid="{C4691AD3-545E-4E6D-BE25-F2FC3CC2417E}" name="Cliente"/>
    <tableColumn id="5" xr3:uid="{E8A80C22-62D8-4E58-B566-2B8E2B5AC26A}" name="Ciudad"/>
    <tableColumn id="6" xr3:uid="{1369FD5B-03B2-4345-8E75-2B66A1A3A649}" name="Provincia"/>
    <tableColumn id="7" xr3:uid="{B919F6E9-5706-4CE7-8BFE-7BB54B97C2E8}" name="Vendedor"/>
    <tableColumn id="8" xr3:uid="{B0D2DCFD-CCDE-49DE-90F5-BCE81778E4DC}" name="Empresa"/>
    <tableColumn id="9" xr3:uid="{4D1C7265-7CF9-43D9-97AE-3F14A7CF47AF}" name="Forma de pago"/>
    <tableColumn id="10" xr3:uid="{94E242BF-5CDA-49E7-9C22-85293598FAA8}" name="Producto"/>
    <tableColumn id="11" xr3:uid="{8112DF7C-E6AB-45BA-9B12-A5DBBC172459}" name="Categoría"/>
    <tableColumn id="12" xr3:uid="{0C9323BD-48AE-47DB-8255-A5A11B64DC6D}" name="Precio" dataDxfId="2" dataCellStyle="Millares"/>
    <tableColumn id="13" xr3:uid="{4AD6AA6F-FE81-40FE-817D-2B96EBD8123F}" name="Cantidad" dataDxfId="1" dataCellStyle="Millares"/>
    <tableColumn id="14" xr3:uid="{9770B028-9868-4DE4-9D36-1D31F70617FD}" name="Ventas" dataDxfId="0" dataCellStyle="Millares">
      <calculatedColumnFormula>normalizar!$L2*normalizar!$M2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2F38FDD-67CB-4BC7-89AA-DF9F55929D35}" sourceName="Fecha">
  <pivotTables>
    <pivotTable tabId="9" name="TablaDinámica1"/>
    <pivotTable tabId="9" name="TablaDinámica3"/>
    <pivotTable tabId="9" name="TablaDinámica2"/>
    <pivotTable tabId="9" name="TablaDinámica4"/>
    <pivotTable tabId="9" name="TablaDinámica5"/>
  </pivotTables>
  <state minimalRefreshVersion="6" lastRefreshVersion="6" pivotCacheId="153937183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D8637915-F3D5-476F-9A10-648C9894443F}" cache="NativeTimeline_Fecha" caption="Fecha" level="2" selectionLevel="2" scrollPosition="2020-01-01T00:00:00" style="TimeSlicerStyleLight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AED6-E63F-4CE1-B054-C252CEE4EE86}">
  <sheetPr codeName="Hoja2"/>
  <dimension ref="A2:F20"/>
  <sheetViews>
    <sheetView zoomScale="82" zoomScaleNormal="82" workbookViewId="0">
      <selection activeCell="A19" sqref="A19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4" width="22.7109375" bestFit="1" customWidth="1"/>
    <col min="5" max="5" width="22.85546875" bestFit="1" customWidth="1"/>
    <col min="6" max="7" width="12.5703125" bestFit="1" customWidth="1"/>
    <col min="8" max="13" width="12.140625" bestFit="1" customWidth="1"/>
    <col min="14" max="14" width="13.7109375" bestFit="1" customWidth="1"/>
    <col min="15" max="15" width="11.140625" bestFit="1" customWidth="1"/>
    <col min="16" max="18" width="10.140625" bestFit="1" customWidth="1"/>
    <col min="19" max="24" width="11.140625" bestFit="1" customWidth="1"/>
    <col min="25" max="26" width="10.140625" bestFit="1" customWidth="1"/>
    <col min="27" max="27" width="8.5703125" bestFit="1" customWidth="1"/>
    <col min="28" max="31" width="11.140625" bestFit="1" customWidth="1"/>
    <col min="32" max="35" width="10.140625" bestFit="1" customWidth="1"/>
    <col min="36" max="40" width="11.140625" bestFit="1" customWidth="1"/>
    <col min="41" max="41" width="10.140625" bestFit="1" customWidth="1"/>
    <col min="42" max="42" width="11.140625" bestFit="1" customWidth="1"/>
    <col min="43" max="44" width="10.140625" bestFit="1" customWidth="1"/>
    <col min="45" max="47" width="11.140625" bestFit="1" customWidth="1"/>
    <col min="48" max="48" width="10.140625" bestFit="1" customWidth="1"/>
    <col min="49" max="50" width="11.140625" bestFit="1" customWidth="1"/>
    <col min="51" max="51" width="10.140625" bestFit="1" customWidth="1"/>
    <col min="52" max="55" width="11.140625" bestFit="1" customWidth="1"/>
    <col min="56" max="56" width="10.140625" bestFit="1" customWidth="1"/>
    <col min="57" max="59" width="11.140625" bestFit="1" customWidth="1"/>
    <col min="60" max="60" width="8.5703125" bestFit="1" customWidth="1"/>
    <col min="61" max="61" width="10.140625" bestFit="1" customWidth="1"/>
    <col min="62" max="62" width="11.140625" bestFit="1" customWidth="1"/>
    <col min="63" max="64" width="10.140625" bestFit="1" customWidth="1"/>
    <col min="65" max="65" width="11.140625" bestFit="1" customWidth="1"/>
    <col min="66" max="66" width="10.140625" bestFit="1" customWidth="1"/>
    <col min="67" max="69" width="11.140625" bestFit="1" customWidth="1"/>
    <col min="70" max="70" width="10.140625" bestFit="1" customWidth="1"/>
    <col min="71" max="71" width="8.5703125" bestFit="1" customWidth="1"/>
    <col min="72" max="73" width="10.140625" bestFit="1" customWidth="1"/>
    <col min="74" max="77" width="11.140625" bestFit="1" customWidth="1"/>
    <col min="78" max="78" width="10.140625" bestFit="1" customWidth="1"/>
    <col min="79" max="79" width="8.5703125" bestFit="1" customWidth="1"/>
    <col min="80" max="81" width="11.140625" bestFit="1" customWidth="1"/>
    <col min="82" max="82" width="9.42578125" bestFit="1" customWidth="1"/>
    <col min="83" max="84" width="11.140625" bestFit="1" customWidth="1"/>
    <col min="85" max="85" width="10.140625" bestFit="1" customWidth="1"/>
    <col min="86" max="87" width="11.140625" bestFit="1" customWidth="1"/>
    <col min="88" max="88" width="10.140625" bestFit="1" customWidth="1"/>
    <col min="89" max="89" width="11.140625" bestFit="1" customWidth="1"/>
    <col min="90" max="90" width="10.140625" bestFit="1" customWidth="1"/>
    <col min="91" max="93" width="11.140625" bestFit="1" customWidth="1"/>
    <col min="94" max="94" width="10.140625" bestFit="1" customWidth="1"/>
    <col min="95" max="95" width="11.140625" bestFit="1" customWidth="1"/>
    <col min="96" max="96" width="10.140625" bestFit="1" customWidth="1"/>
    <col min="97" max="97" width="12.140625" bestFit="1" customWidth="1"/>
    <col min="98" max="98" width="11.140625" bestFit="1" customWidth="1"/>
    <col min="99" max="99" width="10.140625" bestFit="1" customWidth="1"/>
    <col min="100" max="101" width="11.140625" bestFit="1" customWidth="1"/>
    <col min="102" max="102" width="10.140625" bestFit="1" customWidth="1"/>
    <col min="103" max="103" width="11.140625" bestFit="1" customWidth="1"/>
    <col min="104" max="104" width="8.5703125" bestFit="1" customWidth="1"/>
    <col min="105" max="105" width="11.140625" bestFit="1" customWidth="1"/>
    <col min="106" max="106" width="10.140625" bestFit="1" customWidth="1"/>
    <col min="107" max="109" width="11.140625" bestFit="1" customWidth="1"/>
    <col min="110" max="110" width="10.140625" bestFit="1" customWidth="1"/>
    <col min="111" max="111" width="11.140625" bestFit="1" customWidth="1"/>
    <col min="112" max="112" width="10.140625" bestFit="1" customWidth="1"/>
    <col min="113" max="113" width="11.140625" bestFit="1" customWidth="1"/>
    <col min="114" max="114" width="10.140625" bestFit="1" customWidth="1"/>
    <col min="115" max="120" width="11.140625" bestFit="1" customWidth="1"/>
    <col min="121" max="121" width="10.140625" bestFit="1" customWidth="1"/>
    <col min="122" max="122" width="11.140625" bestFit="1" customWidth="1"/>
    <col min="123" max="123" width="10.140625" bestFit="1" customWidth="1"/>
    <col min="124" max="133" width="11.140625" bestFit="1" customWidth="1"/>
    <col min="134" max="134" width="12.140625" bestFit="1" customWidth="1"/>
    <col min="135" max="138" width="11.140625" bestFit="1" customWidth="1"/>
    <col min="139" max="139" width="10.140625" bestFit="1" customWidth="1"/>
    <col min="140" max="146" width="11.140625" bestFit="1" customWidth="1"/>
    <col min="147" max="147" width="10.140625" bestFit="1" customWidth="1"/>
    <col min="148" max="149" width="11.140625" bestFit="1" customWidth="1"/>
    <col min="150" max="150" width="10.140625" bestFit="1" customWidth="1"/>
    <col min="151" max="156" width="11.140625" bestFit="1" customWidth="1"/>
    <col min="157" max="157" width="10.140625" bestFit="1" customWidth="1"/>
    <col min="158" max="158" width="11.140625" bestFit="1" customWidth="1"/>
    <col min="159" max="159" width="10.140625" bestFit="1" customWidth="1"/>
    <col min="160" max="160" width="11.140625" bestFit="1" customWidth="1"/>
    <col min="161" max="161" width="10.140625" bestFit="1" customWidth="1"/>
    <col min="162" max="165" width="11.140625" bestFit="1" customWidth="1"/>
    <col min="166" max="166" width="10.140625" bestFit="1" customWidth="1"/>
    <col min="167" max="167" width="11.140625" bestFit="1" customWidth="1"/>
    <col min="168" max="169" width="10.140625" bestFit="1" customWidth="1"/>
    <col min="170" max="171" width="11.140625" bestFit="1" customWidth="1"/>
    <col min="172" max="172" width="10.140625" bestFit="1" customWidth="1"/>
    <col min="173" max="175" width="11.140625" bestFit="1" customWidth="1"/>
    <col min="176" max="176" width="10.140625" bestFit="1" customWidth="1"/>
    <col min="177" max="177" width="11.140625" bestFit="1" customWidth="1"/>
    <col min="178" max="178" width="10.140625" bestFit="1" customWidth="1"/>
    <col min="179" max="179" width="12.140625" bestFit="1" customWidth="1"/>
    <col min="180" max="183" width="11.140625" bestFit="1" customWidth="1"/>
    <col min="184" max="184" width="10.140625" bestFit="1" customWidth="1"/>
    <col min="185" max="187" width="11.140625" bestFit="1" customWidth="1"/>
    <col min="188" max="189" width="10.140625" bestFit="1" customWidth="1"/>
    <col min="190" max="192" width="11.140625" bestFit="1" customWidth="1"/>
    <col min="193" max="193" width="10.140625" bestFit="1" customWidth="1"/>
    <col min="194" max="194" width="11.140625" bestFit="1" customWidth="1"/>
    <col min="195" max="195" width="10.140625" bestFit="1" customWidth="1"/>
    <col min="196" max="196" width="11.140625" bestFit="1" customWidth="1"/>
    <col min="197" max="197" width="10.140625" bestFit="1" customWidth="1"/>
    <col min="198" max="198" width="11.140625" bestFit="1" customWidth="1"/>
    <col min="199" max="199" width="10.140625" bestFit="1" customWidth="1"/>
    <col min="200" max="200" width="8.5703125" bestFit="1" customWidth="1"/>
    <col min="201" max="206" width="11.140625" bestFit="1" customWidth="1"/>
    <col min="207" max="208" width="10.140625" bestFit="1" customWidth="1"/>
    <col min="209" max="209" width="11.140625" bestFit="1" customWidth="1"/>
    <col min="210" max="210" width="10.140625" bestFit="1" customWidth="1"/>
    <col min="211" max="216" width="11.140625" bestFit="1" customWidth="1"/>
    <col min="217" max="217" width="8.5703125" bestFit="1" customWidth="1"/>
    <col min="218" max="223" width="11.140625" bestFit="1" customWidth="1"/>
    <col min="224" max="224" width="8.5703125" bestFit="1" customWidth="1"/>
    <col min="225" max="227" width="11.140625" bestFit="1" customWidth="1"/>
    <col min="228" max="228" width="10.140625" bestFit="1" customWidth="1"/>
    <col min="229" max="229" width="11.140625" bestFit="1" customWidth="1"/>
    <col min="230" max="230" width="13.7109375" bestFit="1" customWidth="1"/>
    <col min="231" max="231" width="12.5703125" bestFit="1" customWidth="1"/>
  </cols>
  <sheetData>
    <row r="2" spans="1:6" x14ac:dyDescent="0.25">
      <c r="A2" s="6" t="s">
        <v>119</v>
      </c>
      <c r="B2" s="6" t="s">
        <v>126</v>
      </c>
    </row>
    <row r="3" spans="1:6" x14ac:dyDescent="0.25">
      <c r="A3" s="6" t="s">
        <v>101</v>
      </c>
      <c r="B3" t="s">
        <v>16</v>
      </c>
      <c r="C3" t="s">
        <v>8</v>
      </c>
      <c r="D3" t="s">
        <v>25</v>
      </c>
      <c r="E3" t="s">
        <v>127</v>
      </c>
      <c r="F3" t="s">
        <v>102</v>
      </c>
    </row>
    <row r="4" spans="1:6" x14ac:dyDescent="0.25">
      <c r="A4" s="7" t="s">
        <v>129</v>
      </c>
      <c r="B4" s="8">
        <v>273600</v>
      </c>
      <c r="C4" s="8">
        <v>426442.88</v>
      </c>
      <c r="D4" s="8">
        <v>368287.7</v>
      </c>
      <c r="E4" s="8">
        <v>192336.16</v>
      </c>
      <c r="F4" s="8">
        <v>1260666.74</v>
      </c>
    </row>
    <row r="5" spans="1:6" x14ac:dyDescent="0.25">
      <c r="A5" s="11" t="s">
        <v>103</v>
      </c>
      <c r="B5" s="8">
        <v>156543.80000000002</v>
      </c>
      <c r="C5" s="8">
        <v>130643.68</v>
      </c>
      <c r="D5" s="8">
        <v>150223.79999999999</v>
      </c>
      <c r="E5" s="8">
        <v>110858.16</v>
      </c>
      <c r="F5" s="8">
        <v>548269.43999999994</v>
      </c>
    </row>
    <row r="6" spans="1:6" x14ac:dyDescent="0.25">
      <c r="A6" s="11" t="s">
        <v>104</v>
      </c>
      <c r="B6" s="8">
        <v>54181.4</v>
      </c>
      <c r="C6" s="8">
        <v>127872</v>
      </c>
      <c r="D6" s="8">
        <v>125981.69999999998</v>
      </c>
      <c r="E6" s="8">
        <v>64876</v>
      </c>
      <c r="F6" s="8">
        <v>372911.1</v>
      </c>
    </row>
    <row r="7" spans="1:6" x14ac:dyDescent="0.25">
      <c r="A7" s="11" t="s">
        <v>105</v>
      </c>
      <c r="B7" s="8">
        <v>62874.8</v>
      </c>
      <c r="C7" s="8">
        <v>167927.2</v>
      </c>
      <c r="D7" s="8">
        <v>92082.2</v>
      </c>
      <c r="E7" s="8">
        <v>16602</v>
      </c>
      <c r="F7" s="8">
        <v>339486.2</v>
      </c>
    </row>
    <row r="8" spans="1:6" x14ac:dyDescent="0.25">
      <c r="A8" s="7" t="s">
        <v>130</v>
      </c>
      <c r="B8" s="8">
        <v>575142.1</v>
      </c>
      <c r="C8" s="8">
        <v>291836.58</v>
      </c>
      <c r="D8" s="8">
        <v>419517.83999999997</v>
      </c>
      <c r="E8" s="8">
        <v>359459.54000000004</v>
      </c>
      <c r="F8" s="8">
        <v>1645956.06</v>
      </c>
    </row>
    <row r="9" spans="1:6" x14ac:dyDescent="0.25">
      <c r="A9" s="11" t="s">
        <v>106</v>
      </c>
      <c r="B9" s="8">
        <v>239261.6</v>
      </c>
      <c r="C9" s="8">
        <v>67442.2</v>
      </c>
      <c r="D9" s="8">
        <v>108366.58</v>
      </c>
      <c r="E9" s="8">
        <v>213745.84</v>
      </c>
      <c r="F9" s="8">
        <v>628816.22</v>
      </c>
    </row>
    <row r="10" spans="1:6" x14ac:dyDescent="0.25">
      <c r="A10" s="11" t="s">
        <v>107</v>
      </c>
      <c r="B10" s="8">
        <v>152017.79999999999</v>
      </c>
      <c r="C10" s="8">
        <v>52412.78</v>
      </c>
      <c r="D10" s="8">
        <v>234135.30000000002</v>
      </c>
      <c r="E10" s="8">
        <v>101384.92</v>
      </c>
      <c r="F10" s="8">
        <v>539950.80000000005</v>
      </c>
    </row>
    <row r="11" spans="1:6" x14ac:dyDescent="0.25">
      <c r="A11" s="11" t="s">
        <v>108</v>
      </c>
      <c r="B11" s="8">
        <v>183862.69999999998</v>
      </c>
      <c r="C11" s="8">
        <v>171981.6</v>
      </c>
      <c r="D11" s="8">
        <v>77015.959999999992</v>
      </c>
      <c r="E11" s="8">
        <v>44328.78</v>
      </c>
      <c r="F11" s="8">
        <v>477189.04000000004</v>
      </c>
    </row>
    <row r="12" spans="1:6" x14ac:dyDescent="0.25">
      <c r="A12" s="7" t="s">
        <v>131</v>
      </c>
      <c r="B12" s="8">
        <v>429424.30000000005</v>
      </c>
      <c r="C12" s="8">
        <v>402677.07999999996</v>
      </c>
      <c r="D12" s="8">
        <v>558133.58000000007</v>
      </c>
      <c r="E12" s="8">
        <v>143944.36000000002</v>
      </c>
      <c r="F12" s="8">
        <v>1534179.32</v>
      </c>
    </row>
    <row r="13" spans="1:6" x14ac:dyDescent="0.25">
      <c r="A13" s="11" t="s">
        <v>109</v>
      </c>
      <c r="B13" s="8">
        <v>150893.4</v>
      </c>
      <c r="C13" s="8">
        <v>145070</v>
      </c>
      <c r="D13" s="8">
        <v>136537.58000000002</v>
      </c>
      <c r="E13" s="8">
        <v>32509.82</v>
      </c>
      <c r="F13" s="8">
        <v>465010.80000000005</v>
      </c>
    </row>
    <row r="14" spans="1:6" x14ac:dyDescent="0.25">
      <c r="A14" s="11" t="s">
        <v>110</v>
      </c>
      <c r="B14" s="8">
        <v>184722.5</v>
      </c>
      <c r="C14" s="8">
        <v>176487.3</v>
      </c>
      <c r="D14" s="8">
        <v>143864.69999999998</v>
      </c>
      <c r="E14" s="8">
        <v>59892</v>
      </c>
      <c r="F14" s="8">
        <v>564966.5</v>
      </c>
    </row>
    <row r="15" spans="1:6" x14ac:dyDescent="0.25">
      <c r="A15" s="11" t="s">
        <v>111</v>
      </c>
      <c r="B15" s="8">
        <v>93808.4</v>
      </c>
      <c r="C15" s="8">
        <v>81119.78</v>
      </c>
      <c r="D15" s="8">
        <v>277731.3</v>
      </c>
      <c r="E15" s="8">
        <v>51542.54</v>
      </c>
      <c r="F15" s="8">
        <v>504202.01999999996</v>
      </c>
    </row>
    <row r="16" spans="1:6" x14ac:dyDescent="0.25">
      <c r="A16" s="7" t="s">
        <v>132</v>
      </c>
      <c r="B16" s="8">
        <v>300068</v>
      </c>
      <c r="C16" s="8">
        <v>369048.9</v>
      </c>
      <c r="D16" s="8">
        <v>477701.45999999996</v>
      </c>
      <c r="E16" s="8">
        <v>50288</v>
      </c>
      <c r="F16" s="8">
        <v>1197106.3599999999</v>
      </c>
    </row>
    <row r="17" spans="1:6" x14ac:dyDescent="0.25">
      <c r="A17" s="11" t="s">
        <v>112</v>
      </c>
      <c r="B17" s="8">
        <v>172751.6</v>
      </c>
      <c r="C17" s="8">
        <v>129344.6</v>
      </c>
      <c r="D17" s="8">
        <v>223903.26</v>
      </c>
      <c r="E17" s="8"/>
      <c r="F17" s="8">
        <v>525999.46</v>
      </c>
    </row>
    <row r="18" spans="1:6" x14ac:dyDescent="0.25">
      <c r="A18" s="11" t="s">
        <v>113</v>
      </c>
      <c r="B18" s="8">
        <v>31864</v>
      </c>
      <c r="C18" s="8">
        <v>119965.5</v>
      </c>
      <c r="D18" s="8">
        <v>171637.8</v>
      </c>
      <c r="E18" s="8">
        <v>8316</v>
      </c>
      <c r="F18" s="8">
        <v>331783.3</v>
      </c>
    </row>
    <row r="19" spans="1:6" x14ac:dyDescent="0.25">
      <c r="A19" s="11" t="s">
        <v>114</v>
      </c>
      <c r="B19" s="8">
        <v>95452.4</v>
      </c>
      <c r="C19" s="8">
        <v>119738.8</v>
      </c>
      <c r="D19" s="8">
        <v>82160.399999999994</v>
      </c>
      <c r="E19" s="8">
        <v>41972</v>
      </c>
      <c r="F19" s="8">
        <v>339323.6</v>
      </c>
    </row>
    <row r="20" spans="1:6" x14ac:dyDescent="0.25">
      <c r="A20" s="7" t="s">
        <v>102</v>
      </c>
      <c r="B20" s="8">
        <v>1578234.4</v>
      </c>
      <c r="C20" s="8">
        <v>1490005.4400000002</v>
      </c>
      <c r="D20" s="8">
        <v>1823640.58</v>
      </c>
      <c r="E20" s="8">
        <v>746028.05999999994</v>
      </c>
      <c r="F20" s="8">
        <v>5637908.4799999986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sheetPr codeName="Hoja3">
    <tabColor rgb="FFFF0000"/>
  </sheetPr>
  <dimension ref="B2:O371"/>
  <sheetViews>
    <sheetView topLeftCell="B2" workbookViewId="0">
      <selection activeCell="F12" sqref="F12"/>
    </sheetView>
  </sheetViews>
  <sheetFormatPr baseColWidth="10" defaultColWidth="10.85546875" defaultRowHeight="15" x14ac:dyDescent="0.25"/>
  <cols>
    <col min="1" max="1" width="4.28515625" customWidth="1"/>
    <col min="2" max="2" width="6.28515625" customWidth="1"/>
    <col min="3" max="3" width="10.7109375" style="1" bestFit="1" customWidth="1"/>
    <col min="4" max="4" width="12" customWidth="1"/>
    <col min="5" max="5" width="11.5703125" bestFit="1" customWidth="1"/>
    <col min="6" max="6" width="11" bestFit="1" customWidth="1"/>
    <col min="7" max="7" width="11.5703125" bestFit="1" customWidth="1"/>
    <col min="8" max="8" width="23.140625" bestFit="1" customWidth="1"/>
    <col min="9" max="9" width="22.85546875" bestFit="1" customWidth="1"/>
    <col min="10" max="10" width="16.7109375" bestFit="1" customWidth="1"/>
    <col min="11" max="11" width="23.5703125" bestFit="1" customWidth="1"/>
    <col min="12" max="12" width="19.85546875" bestFit="1" customWidth="1"/>
    <col min="13" max="13" width="9.5703125" style="2" bestFit="1" customWidth="1"/>
    <col min="14" max="14" width="9.28515625" style="2" bestFit="1" customWidth="1"/>
    <col min="15" max="15" width="11.5703125" style="2" bestFit="1" customWidth="1"/>
    <col min="16" max="16" width="15.85546875" bestFit="1" customWidth="1"/>
    <col min="19" max="19" width="22.42578125" bestFit="1" customWidth="1"/>
  </cols>
  <sheetData>
    <row r="2" spans="2:15" s="3" customFormat="1" ht="30" customHeight="1" x14ac:dyDescent="0.25">
      <c r="B2" s="3" t="s">
        <v>73</v>
      </c>
      <c r="C2" s="4" t="s">
        <v>74</v>
      </c>
      <c r="D2" s="3" t="s">
        <v>79</v>
      </c>
      <c r="E2" s="3" t="s">
        <v>100</v>
      </c>
      <c r="F2" s="3" t="s">
        <v>0</v>
      </c>
      <c r="G2" s="3" t="s">
        <v>75</v>
      </c>
      <c r="H2" s="3" t="s">
        <v>1</v>
      </c>
      <c r="I2" s="3" t="s">
        <v>76</v>
      </c>
      <c r="J2" s="3" t="s">
        <v>2</v>
      </c>
      <c r="K2" s="3" t="s">
        <v>77</v>
      </c>
      <c r="L2" s="3" t="s">
        <v>3</v>
      </c>
      <c r="M2" s="5" t="s">
        <v>78</v>
      </c>
      <c r="N2" s="5" t="s">
        <v>4</v>
      </c>
      <c r="O2" s="5" t="s">
        <v>115</v>
      </c>
    </row>
    <row r="3" spans="2:15" x14ac:dyDescent="0.25">
      <c r="B3">
        <v>1</v>
      </c>
      <c r="C3" s="1">
        <v>43930</v>
      </c>
      <c r="D3">
        <v>9259377217</v>
      </c>
      <c r="E3" t="s">
        <v>6</v>
      </c>
      <c r="F3" t="s">
        <v>80</v>
      </c>
      <c r="G3" t="s">
        <v>95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s="2">
        <v>14</v>
      </c>
      <c r="N3" s="2">
        <v>10</v>
      </c>
      <c r="O3" s="2">
        <f>BaseDeDatos!$M3*BaseDeDatos!$N3</f>
        <v>140</v>
      </c>
    </row>
    <row r="4" spans="2:15" x14ac:dyDescent="0.25">
      <c r="B4">
        <v>2</v>
      </c>
      <c r="C4" s="1">
        <v>44068</v>
      </c>
      <c r="D4">
        <v>6185253419</v>
      </c>
      <c r="E4" t="s">
        <v>6</v>
      </c>
      <c r="F4" t="s">
        <v>80</v>
      </c>
      <c r="G4" t="s">
        <v>95</v>
      </c>
      <c r="H4" t="s">
        <v>7</v>
      </c>
      <c r="I4" t="s">
        <v>8</v>
      </c>
      <c r="J4" t="s">
        <v>9</v>
      </c>
      <c r="K4" t="s">
        <v>12</v>
      </c>
      <c r="L4" t="s">
        <v>13</v>
      </c>
      <c r="M4" s="2">
        <v>34</v>
      </c>
      <c r="N4" s="2">
        <v>1</v>
      </c>
      <c r="O4" s="2">
        <f>BaseDeDatos!$M4*BaseDeDatos!$N4</f>
        <v>34</v>
      </c>
    </row>
    <row r="5" spans="2:15" x14ac:dyDescent="0.25">
      <c r="B5">
        <v>3</v>
      </c>
      <c r="C5" s="1">
        <v>43908</v>
      </c>
      <c r="D5">
        <v>2308885942</v>
      </c>
      <c r="E5" t="s">
        <v>14</v>
      </c>
      <c r="F5" t="s">
        <v>81</v>
      </c>
      <c r="G5" t="s">
        <v>94</v>
      </c>
      <c r="H5" t="s">
        <v>15</v>
      </c>
      <c r="I5" t="s">
        <v>16</v>
      </c>
      <c r="J5" t="s">
        <v>17</v>
      </c>
      <c r="K5" t="s">
        <v>18</v>
      </c>
      <c r="L5" t="s">
        <v>13</v>
      </c>
      <c r="M5" s="2">
        <v>14</v>
      </c>
      <c r="N5" s="2">
        <v>57</v>
      </c>
      <c r="O5" s="2">
        <f>BaseDeDatos!$M5*BaseDeDatos!$N5</f>
        <v>798</v>
      </c>
    </row>
    <row r="6" spans="2:15" x14ac:dyDescent="0.25">
      <c r="B6">
        <v>4</v>
      </c>
      <c r="C6" s="1">
        <v>43974</v>
      </c>
      <c r="D6">
        <v>6199717898</v>
      </c>
      <c r="E6" t="s">
        <v>14</v>
      </c>
      <c r="F6" t="s">
        <v>81</v>
      </c>
      <c r="G6" t="s">
        <v>94</v>
      </c>
      <c r="H6" t="s">
        <v>15</v>
      </c>
      <c r="I6" t="s">
        <v>16</v>
      </c>
      <c r="J6" t="s">
        <v>17</v>
      </c>
      <c r="K6" t="s">
        <v>19</v>
      </c>
      <c r="L6" t="s">
        <v>13</v>
      </c>
      <c r="M6" s="2">
        <v>16</v>
      </c>
      <c r="N6" s="2">
        <v>72</v>
      </c>
      <c r="O6" s="2">
        <f>BaseDeDatos!$M6*BaseDeDatos!$N6</f>
        <v>1152</v>
      </c>
    </row>
    <row r="7" spans="2:15" x14ac:dyDescent="0.25">
      <c r="B7">
        <v>5</v>
      </c>
      <c r="C7" s="1">
        <v>43944</v>
      </c>
      <c r="D7">
        <v>5540683029</v>
      </c>
      <c r="E7" t="s">
        <v>14</v>
      </c>
      <c r="F7" t="s">
        <v>81</v>
      </c>
      <c r="G7" t="s">
        <v>94</v>
      </c>
      <c r="H7" t="s">
        <v>15</v>
      </c>
      <c r="I7" t="s">
        <v>16</v>
      </c>
      <c r="J7" t="s">
        <v>17</v>
      </c>
      <c r="K7" t="s">
        <v>12</v>
      </c>
      <c r="L7" t="s">
        <v>13</v>
      </c>
      <c r="M7" s="2">
        <v>12</v>
      </c>
      <c r="N7" s="2">
        <v>68</v>
      </c>
      <c r="O7" s="2">
        <f>BaseDeDatos!$M7*BaseDeDatos!$N7</f>
        <v>816</v>
      </c>
    </row>
    <row r="8" spans="2:15" x14ac:dyDescent="0.25">
      <c r="B8">
        <v>6</v>
      </c>
      <c r="C8" s="1">
        <v>44184</v>
      </c>
      <c r="D8">
        <v>6343955045</v>
      </c>
      <c r="E8" t="s">
        <v>20</v>
      </c>
      <c r="F8" t="s">
        <v>80</v>
      </c>
      <c r="G8" t="s">
        <v>95</v>
      </c>
      <c r="H8" t="s">
        <v>7</v>
      </c>
      <c r="I8" t="s">
        <v>8</v>
      </c>
      <c r="J8" t="s">
        <v>17</v>
      </c>
      <c r="K8" t="s">
        <v>21</v>
      </c>
      <c r="L8" t="s">
        <v>11</v>
      </c>
      <c r="M8" s="2">
        <v>22</v>
      </c>
      <c r="N8" s="2">
        <v>29</v>
      </c>
      <c r="O8" s="2">
        <f>BaseDeDatos!$M8*BaseDeDatos!$N8</f>
        <v>638</v>
      </c>
    </row>
    <row r="9" spans="2:15" x14ac:dyDescent="0.25">
      <c r="B9">
        <v>7</v>
      </c>
      <c r="C9" s="1">
        <v>44133</v>
      </c>
      <c r="D9">
        <v>1572125717</v>
      </c>
      <c r="E9" t="s">
        <v>20</v>
      </c>
      <c r="F9" t="s">
        <v>80</v>
      </c>
      <c r="G9" t="s">
        <v>95</v>
      </c>
      <c r="H9" t="s">
        <v>7</v>
      </c>
      <c r="I9" t="s">
        <v>8</v>
      </c>
      <c r="J9" t="s">
        <v>17</v>
      </c>
      <c r="K9" t="s">
        <v>22</v>
      </c>
      <c r="L9" t="s">
        <v>11</v>
      </c>
      <c r="M9" s="2">
        <v>42</v>
      </c>
      <c r="N9" s="2">
        <v>41</v>
      </c>
      <c r="O9" s="2">
        <f>BaseDeDatos!$M9*BaseDeDatos!$N9</f>
        <v>1722</v>
      </c>
    </row>
    <row r="10" spans="2:15" x14ac:dyDescent="0.25">
      <c r="B10">
        <v>8</v>
      </c>
      <c r="C10" s="1">
        <v>43863</v>
      </c>
      <c r="D10">
        <v>3776895536</v>
      </c>
      <c r="E10" t="s">
        <v>23</v>
      </c>
      <c r="F10" t="s">
        <v>86</v>
      </c>
      <c r="G10" t="s">
        <v>82</v>
      </c>
      <c r="H10" t="s">
        <v>24</v>
      </c>
      <c r="I10" t="s">
        <v>25</v>
      </c>
      <c r="J10" t="s">
        <v>17</v>
      </c>
      <c r="K10" t="s">
        <v>26</v>
      </c>
      <c r="L10" t="s">
        <v>27</v>
      </c>
      <c r="M10" s="2">
        <v>11</v>
      </c>
      <c r="N10" s="2">
        <v>18</v>
      </c>
      <c r="O10" s="2">
        <f>BaseDeDatos!$M10*BaseDeDatos!$N10</f>
        <v>198</v>
      </c>
    </row>
    <row r="11" spans="2:15" x14ac:dyDescent="0.25">
      <c r="B11">
        <v>9</v>
      </c>
      <c r="C11" s="1">
        <v>44158</v>
      </c>
      <c r="D11">
        <v>390733860</v>
      </c>
      <c r="E11" t="s">
        <v>14</v>
      </c>
      <c r="F11" t="s">
        <v>81</v>
      </c>
      <c r="G11" t="s">
        <v>94</v>
      </c>
      <c r="H11" t="s">
        <v>15</v>
      </c>
      <c r="I11" t="s">
        <v>25</v>
      </c>
      <c r="J11" t="s">
        <v>9</v>
      </c>
      <c r="K11" t="s">
        <v>26</v>
      </c>
      <c r="L11" t="s">
        <v>27</v>
      </c>
      <c r="M11" s="2">
        <v>29</v>
      </c>
      <c r="N11" s="2">
        <v>73</v>
      </c>
      <c r="O11" s="2">
        <f>BaseDeDatos!$M11*BaseDeDatos!$N11</f>
        <v>2117</v>
      </c>
    </row>
    <row r="12" spans="2:15" x14ac:dyDescent="0.25">
      <c r="B12">
        <v>10</v>
      </c>
      <c r="C12" s="1">
        <v>43863</v>
      </c>
      <c r="D12">
        <v>2456709195</v>
      </c>
      <c r="E12" t="s">
        <v>28</v>
      </c>
      <c r="F12" t="s">
        <v>89</v>
      </c>
      <c r="G12" t="s">
        <v>84</v>
      </c>
      <c r="H12" t="s">
        <v>29</v>
      </c>
      <c r="I12" t="s">
        <v>8</v>
      </c>
      <c r="J12" t="s">
        <v>9</v>
      </c>
      <c r="K12" t="s">
        <v>30</v>
      </c>
      <c r="L12" t="s">
        <v>31</v>
      </c>
      <c r="M12" s="2">
        <v>12</v>
      </c>
      <c r="N12" s="2">
        <v>79</v>
      </c>
      <c r="O12" s="2">
        <f>BaseDeDatos!$M12*BaseDeDatos!$N12</f>
        <v>948</v>
      </c>
    </row>
    <row r="13" spans="2:15" x14ac:dyDescent="0.25">
      <c r="B13">
        <v>11</v>
      </c>
      <c r="C13" s="1">
        <v>43999</v>
      </c>
      <c r="D13">
        <v>5766090086</v>
      </c>
      <c r="E13" t="s">
        <v>32</v>
      </c>
      <c r="F13" t="s">
        <v>93</v>
      </c>
      <c r="G13" t="s">
        <v>96</v>
      </c>
      <c r="H13" t="s">
        <v>7</v>
      </c>
      <c r="I13" t="s">
        <v>8</v>
      </c>
      <c r="J13" t="s">
        <v>33</v>
      </c>
      <c r="K13" t="s">
        <v>34</v>
      </c>
      <c r="L13" t="s">
        <v>35</v>
      </c>
      <c r="M13" s="2">
        <v>28</v>
      </c>
      <c r="N13" s="2">
        <v>37</v>
      </c>
      <c r="O13" s="2">
        <f>BaseDeDatos!$M13*BaseDeDatos!$N13</f>
        <v>1036</v>
      </c>
    </row>
    <row r="14" spans="2:15" x14ac:dyDescent="0.25">
      <c r="B14">
        <v>12</v>
      </c>
      <c r="C14" s="1">
        <v>44045</v>
      </c>
      <c r="D14">
        <v>4872781256</v>
      </c>
      <c r="E14" t="s">
        <v>36</v>
      </c>
      <c r="F14" t="s">
        <v>92</v>
      </c>
      <c r="G14" t="s">
        <v>99</v>
      </c>
      <c r="H14" t="s">
        <v>37</v>
      </c>
      <c r="I14" t="s">
        <v>8</v>
      </c>
      <c r="J14" t="s">
        <v>17</v>
      </c>
      <c r="K14" t="s">
        <v>38</v>
      </c>
      <c r="L14" t="s">
        <v>39</v>
      </c>
      <c r="M14" s="2">
        <v>33</v>
      </c>
      <c r="N14" s="2">
        <v>64</v>
      </c>
      <c r="O14" s="2">
        <f>BaseDeDatos!$M14*BaseDeDatos!$N14</f>
        <v>2112</v>
      </c>
    </row>
    <row r="15" spans="2:15" x14ac:dyDescent="0.25">
      <c r="B15">
        <v>13</v>
      </c>
      <c r="C15" s="1">
        <v>43843</v>
      </c>
      <c r="D15">
        <v>4213140599</v>
      </c>
      <c r="E15" t="s">
        <v>40</v>
      </c>
      <c r="F15" t="s">
        <v>97</v>
      </c>
      <c r="G15" t="s">
        <v>88</v>
      </c>
      <c r="H15" t="s">
        <v>41</v>
      </c>
      <c r="I15" t="s">
        <v>25</v>
      </c>
      <c r="J15" t="s">
        <v>9</v>
      </c>
      <c r="K15" t="s">
        <v>22</v>
      </c>
      <c r="L15" t="s">
        <v>11</v>
      </c>
      <c r="M15" s="2">
        <v>21</v>
      </c>
      <c r="N15" s="2">
        <v>96</v>
      </c>
      <c r="O15" s="2">
        <f>BaseDeDatos!$M15*BaseDeDatos!$N15</f>
        <v>2016</v>
      </c>
    </row>
    <row r="16" spans="2:15" x14ac:dyDescent="0.25">
      <c r="B16">
        <v>14</v>
      </c>
      <c r="C16" s="1">
        <v>43861</v>
      </c>
      <c r="D16">
        <v>9433063552</v>
      </c>
      <c r="E16" t="s">
        <v>23</v>
      </c>
      <c r="F16" t="s">
        <v>86</v>
      </c>
      <c r="G16" t="s">
        <v>82</v>
      </c>
      <c r="H16" t="s">
        <v>24</v>
      </c>
      <c r="I16" t="s">
        <v>25</v>
      </c>
      <c r="J16" t="s">
        <v>9</v>
      </c>
      <c r="K16" t="s">
        <v>30</v>
      </c>
      <c r="L16" t="s">
        <v>31</v>
      </c>
      <c r="M16" s="2">
        <v>46</v>
      </c>
      <c r="N16" s="2">
        <v>86</v>
      </c>
      <c r="O16" s="2">
        <f>BaseDeDatos!$M16*BaseDeDatos!$N16</f>
        <v>3956</v>
      </c>
    </row>
    <row r="17" spans="2:15" x14ac:dyDescent="0.25">
      <c r="B17">
        <v>15</v>
      </c>
      <c r="C17" s="1">
        <v>44037</v>
      </c>
      <c r="D17">
        <v>8539365209</v>
      </c>
      <c r="E17" t="s">
        <v>42</v>
      </c>
      <c r="F17" t="s">
        <v>91</v>
      </c>
      <c r="G17" t="s">
        <v>91</v>
      </c>
      <c r="H17" t="s">
        <v>43</v>
      </c>
      <c r="I17" t="s">
        <v>8</v>
      </c>
      <c r="J17" t="s">
        <v>17</v>
      </c>
      <c r="K17" t="s">
        <v>44</v>
      </c>
      <c r="L17" t="s">
        <v>11</v>
      </c>
      <c r="M17" s="2">
        <v>41</v>
      </c>
      <c r="N17" s="2">
        <v>96</v>
      </c>
      <c r="O17" s="2">
        <f>BaseDeDatos!$M17*BaseDeDatos!$N17</f>
        <v>3936</v>
      </c>
    </row>
    <row r="18" spans="2:15" x14ac:dyDescent="0.25">
      <c r="B18">
        <v>16</v>
      </c>
      <c r="C18" s="1">
        <v>44009</v>
      </c>
      <c r="D18">
        <v>6983099686</v>
      </c>
      <c r="E18" t="s">
        <v>45</v>
      </c>
      <c r="F18" t="s">
        <v>87</v>
      </c>
      <c r="G18" t="s">
        <v>87</v>
      </c>
      <c r="H18" t="s">
        <v>24</v>
      </c>
      <c r="K18" t="s">
        <v>22</v>
      </c>
      <c r="L18" t="s">
        <v>11</v>
      </c>
      <c r="M18" s="2">
        <v>45</v>
      </c>
      <c r="N18" s="2">
        <v>97</v>
      </c>
      <c r="O18" s="2">
        <f>BaseDeDatos!$M18*BaseDeDatos!$N18</f>
        <v>4365</v>
      </c>
    </row>
    <row r="19" spans="2:15" x14ac:dyDescent="0.25">
      <c r="B19">
        <v>17</v>
      </c>
      <c r="C19" s="1">
        <v>44065</v>
      </c>
      <c r="D19">
        <v>3008945605</v>
      </c>
      <c r="E19" t="s">
        <v>42</v>
      </c>
      <c r="F19" t="s">
        <v>91</v>
      </c>
      <c r="G19" t="s">
        <v>91</v>
      </c>
      <c r="H19" t="s">
        <v>43</v>
      </c>
      <c r="I19" t="s">
        <v>16</v>
      </c>
      <c r="K19" t="s">
        <v>46</v>
      </c>
      <c r="L19" t="s">
        <v>47</v>
      </c>
      <c r="M19" s="2">
        <v>26</v>
      </c>
      <c r="N19" s="2">
        <v>65</v>
      </c>
      <c r="O19" s="2">
        <f>BaseDeDatos!$M19*BaseDeDatos!$N19</f>
        <v>1690</v>
      </c>
    </row>
    <row r="20" spans="2:15" x14ac:dyDescent="0.25">
      <c r="B20">
        <v>18</v>
      </c>
      <c r="C20" s="1">
        <v>43937</v>
      </c>
      <c r="D20">
        <v>5388305959</v>
      </c>
      <c r="E20" t="s">
        <v>42</v>
      </c>
      <c r="F20" t="s">
        <v>91</v>
      </c>
      <c r="G20" t="s">
        <v>91</v>
      </c>
      <c r="H20" t="s">
        <v>43</v>
      </c>
      <c r="I20" t="s">
        <v>16</v>
      </c>
      <c r="K20" t="s">
        <v>48</v>
      </c>
      <c r="L20" t="s">
        <v>49</v>
      </c>
      <c r="M20" s="2">
        <v>40</v>
      </c>
      <c r="N20" s="2">
        <v>88</v>
      </c>
      <c r="O20" s="2">
        <f>BaseDeDatos!$M20*BaseDeDatos!$N20</f>
        <v>3520</v>
      </c>
    </row>
    <row r="21" spans="2:15" x14ac:dyDescent="0.25">
      <c r="B21">
        <v>19</v>
      </c>
      <c r="C21" s="1">
        <v>44172</v>
      </c>
      <c r="D21">
        <v>438272084</v>
      </c>
      <c r="E21" t="s">
        <v>42</v>
      </c>
      <c r="F21" t="s">
        <v>91</v>
      </c>
      <c r="G21" t="s">
        <v>91</v>
      </c>
      <c r="H21" t="s">
        <v>43</v>
      </c>
      <c r="I21" t="s">
        <v>16</v>
      </c>
      <c r="K21" t="s">
        <v>26</v>
      </c>
      <c r="L21" t="s">
        <v>27</v>
      </c>
      <c r="M21" s="2">
        <v>12</v>
      </c>
      <c r="N21" s="2">
        <v>60</v>
      </c>
      <c r="O21" s="2">
        <f>BaseDeDatos!$M21*BaseDeDatos!$N21</f>
        <v>720</v>
      </c>
    </row>
    <row r="22" spans="2:15" x14ac:dyDescent="0.25">
      <c r="B22">
        <v>20</v>
      </c>
      <c r="C22" s="1">
        <v>43875</v>
      </c>
      <c r="D22">
        <v>2536792311</v>
      </c>
      <c r="E22" t="s">
        <v>50</v>
      </c>
      <c r="F22" t="s">
        <v>85</v>
      </c>
      <c r="G22" t="s">
        <v>83</v>
      </c>
      <c r="H22" t="s">
        <v>41</v>
      </c>
      <c r="I22" t="s">
        <v>25</v>
      </c>
      <c r="K22" t="s">
        <v>12</v>
      </c>
      <c r="L22" t="s">
        <v>13</v>
      </c>
      <c r="M22" s="2">
        <v>35</v>
      </c>
      <c r="N22" s="2">
        <v>96</v>
      </c>
      <c r="O22" s="2">
        <f>BaseDeDatos!$M22*BaseDeDatos!$N22</f>
        <v>3360</v>
      </c>
    </row>
    <row r="23" spans="2:15" x14ac:dyDescent="0.25">
      <c r="B23">
        <v>21</v>
      </c>
      <c r="C23" s="1">
        <v>44138</v>
      </c>
      <c r="D23">
        <v>7813757711</v>
      </c>
      <c r="E23" t="s">
        <v>50</v>
      </c>
      <c r="F23" t="s">
        <v>85</v>
      </c>
      <c r="G23" t="s">
        <v>83</v>
      </c>
      <c r="H23" t="s">
        <v>41</v>
      </c>
      <c r="I23" t="s">
        <v>25</v>
      </c>
      <c r="K23" t="s">
        <v>44</v>
      </c>
      <c r="L23" t="s">
        <v>11</v>
      </c>
      <c r="M23" s="2">
        <v>20</v>
      </c>
      <c r="N23" s="2">
        <v>50</v>
      </c>
      <c r="O23" s="2">
        <f>BaseDeDatos!$M23*BaseDeDatos!$N23</f>
        <v>1000</v>
      </c>
    </row>
    <row r="24" spans="2:15" x14ac:dyDescent="0.25">
      <c r="B24">
        <v>22</v>
      </c>
      <c r="C24" s="1">
        <v>43918</v>
      </c>
      <c r="D24">
        <v>4786931679</v>
      </c>
      <c r="E24" t="s">
        <v>51</v>
      </c>
      <c r="F24" t="s">
        <v>90</v>
      </c>
      <c r="G24" t="s">
        <v>98</v>
      </c>
      <c r="H24" t="s">
        <v>24</v>
      </c>
      <c r="K24" t="s">
        <v>21</v>
      </c>
      <c r="L24" t="s">
        <v>11</v>
      </c>
      <c r="M24" s="2">
        <v>50</v>
      </c>
      <c r="N24" s="2">
        <v>75</v>
      </c>
      <c r="O24" s="2">
        <f>BaseDeDatos!$M24*BaseDeDatos!$N24</f>
        <v>3750</v>
      </c>
    </row>
    <row r="25" spans="2:15" x14ac:dyDescent="0.25">
      <c r="B25">
        <v>23</v>
      </c>
      <c r="C25" s="1">
        <v>44039</v>
      </c>
      <c r="D25">
        <v>3021659728</v>
      </c>
      <c r="E25" t="s">
        <v>51</v>
      </c>
      <c r="F25" t="s">
        <v>90</v>
      </c>
      <c r="G25" t="s">
        <v>98</v>
      </c>
      <c r="H25" t="s">
        <v>24</v>
      </c>
      <c r="K25" t="s">
        <v>22</v>
      </c>
      <c r="L25" t="s">
        <v>11</v>
      </c>
      <c r="M25" s="2">
        <v>21</v>
      </c>
      <c r="N25" s="2">
        <v>4</v>
      </c>
      <c r="O25" s="2">
        <f>BaseDeDatos!$M25*BaseDeDatos!$N25</f>
        <v>84</v>
      </c>
    </row>
    <row r="26" spans="2:15" x14ac:dyDescent="0.25">
      <c r="B26">
        <v>24</v>
      </c>
      <c r="C26" s="1">
        <v>43993</v>
      </c>
      <c r="D26">
        <v>2591950684</v>
      </c>
      <c r="E26" t="s">
        <v>51</v>
      </c>
      <c r="F26" t="s">
        <v>90</v>
      </c>
      <c r="G26" t="s">
        <v>98</v>
      </c>
      <c r="H26" t="s">
        <v>24</v>
      </c>
      <c r="K26" t="s">
        <v>44</v>
      </c>
      <c r="L26" t="s">
        <v>11</v>
      </c>
      <c r="M26" s="2">
        <v>43</v>
      </c>
      <c r="N26" s="2">
        <v>18</v>
      </c>
      <c r="O26" s="2">
        <f>BaseDeDatos!$M26*BaseDeDatos!$N26</f>
        <v>774</v>
      </c>
    </row>
    <row r="27" spans="2:15" x14ac:dyDescent="0.25">
      <c r="B27">
        <v>25</v>
      </c>
      <c r="C27" s="1">
        <v>43885</v>
      </c>
      <c r="D27">
        <v>9326361454</v>
      </c>
      <c r="E27" t="s">
        <v>40</v>
      </c>
      <c r="F27" t="s">
        <v>97</v>
      </c>
      <c r="G27" t="s">
        <v>88</v>
      </c>
      <c r="H27" t="s">
        <v>41</v>
      </c>
      <c r="I27" t="s">
        <v>25</v>
      </c>
      <c r="J27" t="s">
        <v>17</v>
      </c>
      <c r="K27" t="s">
        <v>34</v>
      </c>
      <c r="L27" t="s">
        <v>35</v>
      </c>
      <c r="M27" s="2">
        <v>26</v>
      </c>
      <c r="N27" s="2">
        <v>49</v>
      </c>
      <c r="O27" s="2">
        <f>BaseDeDatos!$M27*BaseDeDatos!$N27</f>
        <v>1274</v>
      </c>
    </row>
    <row r="28" spans="2:15" x14ac:dyDescent="0.25">
      <c r="B28">
        <v>26</v>
      </c>
      <c r="C28" s="1">
        <v>44055</v>
      </c>
      <c r="D28">
        <v>3769138349</v>
      </c>
      <c r="E28" t="s">
        <v>40</v>
      </c>
      <c r="F28" t="s">
        <v>97</v>
      </c>
      <c r="G28" t="s">
        <v>88</v>
      </c>
      <c r="H28" t="s">
        <v>41</v>
      </c>
      <c r="I28" t="s">
        <v>25</v>
      </c>
      <c r="J28" t="s">
        <v>17</v>
      </c>
      <c r="K28" t="s">
        <v>52</v>
      </c>
      <c r="L28" t="s">
        <v>53</v>
      </c>
      <c r="M28" s="2">
        <v>39</v>
      </c>
      <c r="N28" s="2">
        <v>21</v>
      </c>
      <c r="O28" s="2">
        <f>BaseDeDatos!$M28*BaseDeDatos!$N28</f>
        <v>819</v>
      </c>
    </row>
    <row r="29" spans="2:15" x14ac:dyDescent="0.25">
      <c r="B29">
        <v>27</v>
      </c>
      <c r="C29" s="1">
        <v>43908</v>
      </c>
      <c r="D29">
        <v>5871657714</v>
      </c>
      <c r="E29" t="s">
        <v>54</v>
      </c>
      <c r="F29" t="s">
        <v>89</v>
      </c>
      <c r="G29" t="s">
        <v>84</v>
      </c>
      <c r="H29" t="s">
        <v>55</v>
      </c>
      <c r="I29" t="s">
        <v>16</v>
      </c>
      <c r="J29" t="s">
        <v>9</v>
      </c>
      <c r="K29" t="s">
        <v>56</v>
      </c>
      <c r="L29" t="s">
        <v>57</v>
      </c>
      <c r="M29" s="2">
        <v>33</v>
      </c>
      <c r="N29" s="2">
        <v>8</v>
      </c>
      <c r="O29" s="2">
        <f>BaseDeDatos!$M29*BaseDeDatos!$N29</f>
        <v>264</v>
      </c>
    </row>
    <row r="30" spans="2:15" x14ac:dyDescent="0.25">
      <c r="B30">
        <v>28</v>
      </c>
      <c r="C30" s="1">
        <v>43965</v>
      </c>
      <c r="D30">
        <v>1534553307</v>
      </c>
      <c r="E30" t="s">
        <v>54</v>
      </c>
      <c r="F30" t="s">
        <v>89</v>
      </c>
      <c r="G30" t="s">
        <v>84</v>
      </c>
      <c r="H30" t="s">
        <v>55</v>
      </c>
      <c r="I30" t="s">
        <v>16</v>
      </c>
      <c r="J30" t="s">
        <v>9</v>
      </c>
      <c r="K30" t="s">
        <v>58</v>
      </c>
      <c r="L30" t="s">
        <v>59</v>
      </c>
      <c r="M30" s="2">
        <v>46</v>
      </c>
      <c r="N30" s="2">
        <v>82</v>
      </c>
      <c r="O30" s="2">
        <f>BaseDeDatos!$M30*BaseDeDatos!$N30</f>
        <v>3772</v>
      </c>
    </row>
    <row r="31" spans="2:15" x14ac:dyDescent="0.25">
      <c r="B31">
        <v>29</v>
      </c>
      <c r="C31" s="1">
        <v>44146</v>
      </c>
      <c r="D31">
        <v>8474620707</v>
      </c>
      <c r="E31" t="s">
        <v>36</v>
      </c>
      <c r="F31" t="s">
        <v>92</v>
      </c>
      <c r="G31" t="s">
        <v>99</v>
      </c>
      <c r="H31" t="s">
        <v>37</v>
      </c>
      <c r="I31" t="s">
        <v>8</v>
      </c>
      <c r="J31" t="s">
        <v>17</v>
      </c>
      <c r="K31" t="s">
        <v>10</v>
      </c>
      <c r="L31" t="s">
        <v>11</v>
      </c>
      <c r="M31" s="2">
        <v>32</v>
      </c>
      <c r="N31" s="2">
        <v>75</v>
      </c>
      <c r="O31" s="2">
        <f>BaseDeDatos!$M31*BaseDeDatos!$N31</f>
        <v>2400</v>
      </c>
    </row>
    <row r="32" spans="2:15" x14ac:dyDescent="0.25">
      <c r="B32">
        <v>30</v>
      </c>
      <c r="C32" s="1">
        <v>44144</v>
      </c>
      <c r="D32">
        <v>3530767380</v>
      </c>
      <c r="E32" t="s">
        <v>23</v>
      </c>
      <c r="F32" t="s">
        <v>86</v>
      </c>
      <c r="G32" t="s">
        <v>82</v>
      </c>
      <c r="H32" t="s">
        <v>24</v>
      </c>
      <c r="I32" t="s">
        <v>8</v>
      </c>
      <c r="J32" t="s">
        <v>9</v>
      </c>
      <c r="K32" t="s">
        <v>38</v>
      </c>
      <c r="L32" t="s">
        <v>39</v>
      </c>
      <c r="M32" s="2">
        <v>34</v>
      </c>
      <c r="N32" s="2">
        <v>3</v>
      </c>
      <c r="O32" s="2">
        <f>BaseDeDatos!$M32*BaseDeDatos!$N32</f>
        <v>102</v>
      </c>
    </row>
    <row r="33" spans="2:15" x14ac:dyDescent="0.25">
      <c r="B33">
        <v>31</v>
      </c>
      <c r="C33" s="1">
        <v>43845</v>
      </c>
      <c r="D33">
        <v>6673950624</v>
      </c>
      <c r="E33" t="s">
        <v>32</v>
      </c>
      <c r="F33" t="s">
        <v>93</v>
      </c>
      <c r="G33" t="s">
        <v>96</v>
      </c>
      <c r="H33" t="s">
        <v>7</v>
      </c>
      <c r="I33" t="s">
        <v>8</v>
      </c>
      <c r="J33" t="s">
        <v>33</v>
      </c>
      <c r="K33" t="s">
        <v>60</v>
      </c>
      <c r="L33" t="s">
        <v>49</v>
      </c>
      <c r="M33" s="2">
        <v>24</v>
      </c>
      <c r="N33" s="2">
        <v>33</v>
      </c>
      <c r="O33" s="2">
        <f>BaseDeDatos!$M33*BaseDeDatos!$N33</f>
        <v>792</v>
      </c>
    </row>
    <row r="34" spans="2:15" x14ac:dyDescent="0.25">
      <c r="B34">
        <v>32</v>
      </c>
      <c r="C34" s="1">
        <v>43967</v>
      </c>
      <c r="D34">
        <v>7137547321</v>
      </c>
      <c r="E34" t="s">
        <v>32</v>
      </c>
      <c r="F34" t="s">
        <v>93</v>
      </c>
      <c r="G34" t="s">
        <v>96</v>
      </c>
      <c r="H34" t="s">
        <v>7</v>
      </c>
      <c r="I34" t="s">
        <v>8</v>
      </c>
      <c r="J34" t="s">
        <v>33</v>
      </c>
      <c r="K34" t="s">
        <v>38</v>
      </c>
      <c r="L34" t="s">
        <v>39</v>
      </c>
      <c r="M34" s="2">
        <v>21</v>
      </c>
      <c r="N34" s="2">
        <v>51</v>
      </c>
      <c r="O34" s="2">
        <f>BaseDeDatos!$M34*BaseDeDatos!$N34</f>
        <v>1071</v>
      </c>
    </row>
    <row r="35" spans="2:15" x14ac:dyDescent="0.25">
      <c r="B35">
        <v>33</v>
      </c>
      <c r="C35" s="1">
        <v>43862</v>
      </c>
      <c r="D35">
        <v>9655985375</v>
      </c>
      <c r="E35" t="s">
        <v>36</v>
      </c>
      <c r="F35" t="s">
        <v>92</v>
      </c>
      <c r="G35" t="s">
        <v>99</v>
      </c>
      <c r="H35" t="s">
        <v>37</v>
      </c>
      <c r="I35" t="s">
        <v>8</v>
      </c>
      <c r="J35" t="s">
        <v>17</v>
      </c>
      <c r="L35" t="s">
        <v>5</v>
      </c>
    </row>
    <row r="36" spans="2:15" x14ac:dyDescent="0.25">
      <c r="B36">
        <v>34</v>
      </c>
      <c r="C36" s="1">
        <v>44167</v>
      </c>
      <c r="D36">
        <v>299812367</v>
      </c>
      <c r="E36" t="s">
        <v>40</v>
      </c>
      <c r="F36" t="s">
        <v>97</v>
      </c>
      <c r="G36" t="s">
        <v>88</v>
      </c>
      <c r="H36" t="s">
        <v>41</v>
      </c>
      <c r="I36" t="s">
        <v>25</v>
      </c>
      <c r="J36" t="s">
        <v>9</v>
      </c>
      <c r="L36" t="s">
        <v>5</v>
      </c>
    </row>
    <row r="37" spans="2:15" x14ac:dyDescent="0.25">
      <c r="B37">
        <v>35</v>
      </c>
      <c r="C37" s="1">
        <v>43870</v>
      </c>
      <c r="D37">
        <v>7779151222</v>
      </c>
      <c r="E37" t="s">
        <v>23</v>
      </c>
      <c r="F37" t="s">
        <v>86</v>
      </c>
      <c r="G37" t="s">
        <v>82</v>
      </c>
      <c r="H37" t="s">
        <v>24</v>
      </c>
      <c r="I37" t="s">
        <v>25</v>
      </c>
      <c r="J37" t="s">
        <v>9</v>
      </c>
      <c r="L37" t="s">
        <v>5</v>
      </c>
    </row>
    <row r="38" spans="2:15" x14ac:dyDescent="0.25">
      <c r="B38">
        <v>36</v>
      </c>
      <c r="C38" s="1">
        <v>44192</v>
      </c>
      <c r="D38">
        <v>9282360094</v>
      </c>
      <c r="E38" t="s">
        <v>42</v>
      </c>
      <c r="F38" t="s">
        <v>91</v>
      </c>
      <c r="G38" t="s">
        <v>91</v>
      </c>
      <c r="H38" t="s">
        <v>43</v>
      </c>
      <c r="I38" t="s">
        <v>8</v>
      </c>
      <c r="J38" t="s">
        <v>17</v>
      </c>
      <c r="K38" t="s">
        <v>61</v>
      </c>
      <c r="L38" t="s">
        <v>13</v>
      </c>
      <c r="M38" s="2">
        <v>140</v>
      </c>
      <c r="N38" s="2">
        <v>47</v>
      </c>
      <c r="O38" s="2">
        <f>BaseDeDatos!$M38*BaseDeDatos!$N38</f>
        <v>6580</v>
      </c>
    </row>
    <row r="39" spans="2:15" x14ac:dyDescent="0.25">
      <c r="B39">
        <v>37</v>
      </c>
      <c r="C39" s="1">
        <v>43982</v>
      </c>
      <c r="D39">
        <v>6935804403</v>
      </c>
      <c r="E39" t="s">
        <v>42</v>
      </c>
      <c r="F39" t="s">
        <v>91</v>
      </c>
      <c r="G39" t="s">
        <v>91</v>
      </c>
      <c r="H39" t="s">
        <v>43</v>
      </c>
      <c r="I39" t="s">
        <v>16</v>
      </c>
      <c r="K39" t="s">
        <v>12</v>
      </c>
      <c r="L39" t="s">
        <v>13</v>
      </c>
      <c r="M39" s="2">
        <v>49</v>
      </c>
      <c r="N39" s="2">
        <v>49</v>
      </c>
      <c r="O39" s="2">
        <f>BaseDeDatos!$M39*BaseDeDatos!$N39</f>
        <v>2401</v>
      </c>
    </row>
    <row r="40" spans="2:15" x14ac:dyDescent="0.25">
      <c r="B40">
        <v>38</v>
      </c>
      <c r="C40" s="1">
        <v>43952</v>
      </c>
      <c r="D40">
        <v>3650322132</v>
      </c>
      <c r="E40" t="s">
        <v>50</v>
      </c>
      <c r="F40" t="s">
        <v>85</v>
      </c>
      <c r="G40" t="s">
        <v>83</v>
      </c>
      <c r="H40" t="s">
        <v>41</v>
      </c>
      <c r="I40" t="s">
        <v>25</v>
      </c>
      <c r="K40" t="s">
        <v>38</v>
      </c>
      <c r="L40" t="s">
        <v>39</v>
      </c>
      <c r="M40" s="2">
        <v>560</v>
      </c>
      <c r="N40" s="2">
        <v>72</v>
      </c>
      <c r="O40" s="2">
        <f>BaseDeDatos!$M40*BaseDeDatos!$N40</f>
        <v>40320</v>
      </c>
    </row>
    <row r="41" spans="2:15" x14ac:dyDescent="0.25">
      <c r="B41">
        <v>39</v>
      </c>
      <c r="C41" s="1">
        <v>43965</v>
      </c>
      <c r="D41">
        <v>1985754250</v>
      </c>
      <c r="E41" t="s">
        <v>51</v>
      </c>
      <c r="F41" t="s">
        <v>90</v>
      </c>
      <c r="G41" t="s">
        <v>98</v>
      </c>
      <c r="H41" t="s">
        <v>24</v>
      </c>
      <c r="I41" t="s">
        <v>25</v>
      </c>
      <c r="K41" t="s">
        <v>52</v>
      </c>
      <c r="L41" t="s">
        <v>53</v>
      </c>
      <c r="M41" s="2">
        <v>257.59999999999997</v>
      </c>
      <c r="N41" s="2">
        <v>13</v>
      </c>
      <c r="O41" s="2">
        <f>BaseDeDatos!$M41*BaseDeDatos!$N41</f>
        <v>3348.7999999999997</v>
      </c>
    </row>
    <row r="42" spans="2:15" x14ac:dyDescent="0.25">
      <c r="B42">
        <v>40</v>
      </c>
      <c r="C42" s="1">
        <v>44090</v>
      </c>
      <c r="D42">
        <v>7293507918</v>
      </c>
      <c r="E42" t="s">
        <v>40</v>
      </c>
      <c r="F42" t="s">
        <v>97</v>
      </c>
      <c r="G42" t="s">
        <v>88</v>
      </c>
      <c r="H42" t="s">
        <v>41</v>
      </c>
      <c r="I42" t="s">
        <v>25</v>
      </c>
      <c r="J42" t="s">
        <v>17</v>
      </c>
      <c r="K42" t="s">
        <v>22</v>
      </c>
      <c r="L42" t="s">
        <v>11</v>
      </c>
      <c r="M42" s="2">
        <v>644</v>
      </c>
      <c r="N42" s="2">
        <v>32</v>
      </c>
      <c r="O42" s="2">
        <f>BaseDeDatos!$M42*BaseDeDatos!$N42</f>
        <v>20608</v>
      </c>
    </row>
    <row r="43" spans="2:15" x14ac:dyDescent="0.25">
      <c r="B43">
        <v>41</v>
      </c>
      <c r="C43" s="1">
        <v>43983</v>
      </c>
      <c r="D43">
        <v>3459323228</v>
      </c>
      <c r="E43" t="s">
        <v>54</v>
      </c>
      <c r="F43" t="s">
        <v>89</v>
      </c>
      <c r="G43" t="s">
        <v>84</v>
      </c>
      <c r="H43" t="s">
        <v>55</v>
      </c>
      <c r="I43" t="s">
        <v>16</v>
      </c>
      <c r="J43" t="s">
        <v>9</v>
      </c>
      <c r="K43" t="s">
        <v>34</v>
      </c>
      <c r="L43" t="s">
        <v>35</v>
      </c>
      <c r="M43" s="2">
        <v>135.1</v>
      </c>
      <c r="N43" s="2">
        <v>27</v>
      </c>
      <c r="O43" s="2">
        <f>BaseDeDatos!$M43*BaseDeDatos!$N43</f>
        <v>3647.7</v>
      </c>
    </row>
    <row r="44" spans="2:15" x14ac:dyDescent="0.25">
      <c r="B44">
        <v>42</v>
      </c>
      <c r="C44" s="1">
        <v>43999</v>
      </c>
      <c r="D44">
        <v>1144627655</v>
      </c>
      <c r="E44" t="s">
        <v>36</v>
      </c>
      <c r="F44" t="s">
        <v>92</v>
      </c>
      <c r="G44" t="s">
        <v>99</v>
      </c>
      <c r="H44" t="s">
        <v>37</v>
      </c>
      <c r="I44" t="s">
        <v>8</v>
      </c>
      <c r="J44" t="s">
        <v>17</v>
      </c>
      <c r="K44" t="s">
        <v>30</v>
      </c>
      <c r="L44" t="s">
        <v>31</v>
      </c>
      <c r="M44" s="2">
        <v>178.5</v>
      </c>
      <c r="N44" s="2">
        <v>71</v>
      </c>
      <c r="O44" s="2">
        <f>BaseDeDatos!$M44*BaseDeDatos!$N44</f>
        <v>12673.5</v>
      </c>
    </row>
    <row r="45" spans="2:15" x14ac:dyDescent="0.25">
      <c r="B45">
        <v>43</v>
      </c>
      <c r="C45" s="1">
        <v>44070</v>
      </c>
      <c r="D45">
        <v>3986713828</v>
      </c>
      <c r="E45" t="s">
        <v>23</v>
      </c>
      <c r="F45" t="s">
        <v>86</v>
      </c>
      <c r="G45" t="s">
        <v>82</v>
      </c>
      <c r="H45" t="s">
        <v>24</v>
      </c>
      <c r="I45" t="s">
        <v>8</v>
      </c>
      <c r="J45" t="s">
        <v>9</v>
      </c>
      <c r="K45" t="s">
        <v>30</v>
      </c>
      <c r="L45" t="s">
        <v>31</v>
      </c>
      <c r="M45" s="2">
        <v>178.5</v>
      </c>
      <c r="N45" s="2">
        <v>13</v>
      </c>
      <c r="O45" s="2">
        <f>BaseDeDatos!$M45*BaseDeDatos!$N45</f>
        <v>2320.5</v>
      </c>
    </row>
    <row r="46" spans="2:15" x14ac:dyDescent="0.25">
      <c r="B46">
        <v>44</v>
      </c>
      <c r="C46" s="1">
        <v>43998</v>
      </c>
      <c r="D46">
        <v>9350633665</v>
      </c>
      <c r="E46" t="s">
        <v>62</v>
      </c>
      <c r="F46" t="s">
        <v>91</v>
      </c>
      <c r="G46" t="s">
        <v>91</v>
      </c>
      <c r="H46" t="s">
        <v>43</v>
      </c>
      <c r="I46" t="s">
        <v>16</v>
      </c>
      <c r="J46" t="s">
        <v>33</v>
      </c>
      <c r="K46" t="s">
        <v>48</v>
      </c>
      <c r="L46" t="s">
        <v>49</v>
      </c>
      <c r="M46" s="2">
        <v>308</v>
      </c>
      <c r="N46" s="2">
        <v>98</v>
      </c>
      <c r="O46" s="2">
        <f>BaseDeDatos!$M46*BaseDeDatos!$N46</f>
        <v>30184</v>
      </c>
    </row>
    <row r="47" spans="2:15" x14ac:dyDescent="0.25">
      <c r="B47">
        <v>45</v>
      </c>
      <c r="C47" s="1">
        <v>44129</v>
      </c>
      <c r="D47">
        <v>4918639925</v>
      </c>
      <c r="E47" t="s">
        <v>63</v>
      </c>
      <c r="F47" t="s">
        <v>85</v>
      </c>
      <c r="G47" t="s">
        <v>83</v>
      </c>
      <c r="H47" t="s">
        <v>41</v>
      </c>
      <c r="I47" t="s">
        <v>25</v>
      </c>
      <c r="J47" t="s">
        <v>17</v>
      </c>
      <c r="K47" t="s">
        <v>46</v>
      </c>
      <c r="L47" t="s">
        <v>47</v>
      </c>
      <c r="M47" s="2">
        <v>350</v>
      </c>
      <c r="N47" s="2">
        <v>21</v>
      </c>
      <c r="O47" s="2">
        <f>BaseDeDatos!$M47*BaseDeDatos!$N47</f>
        <v>7350</v>
      </c>
    </row>
    <row r="48" spans="2:15" x14ac:dyDescent="0.25">
      <c r="B48">
        <v>46</v>
      </c>
      <c r="C48" s="1">
        <v>44165</v>
      </c>
      <c r="D48">
        <v>9630006862</v>
      </c>
      <c r="E48" t="s">
        <v>28</v>
      </c>
      <c r="F48" t="s">
        <v>89</v>
      </c>
      <c r="G48" t="s">
        <v>84</v>
      </c>
      <c r="H48" t="s">
        <v>29</v>
      </c>
      <c r="I48" t="s">
        <v>8</v>
      </c>
      <c r="J48" t="s">
        <v>9</v>
      </c>
      <c r="K48" t="s">
        <v>64</v>
      </c>
      <c r="L48" t="s">
        <v>65</v>
      </c>
      <c r="M48" s="2">
        <v>546</v>
      </c>
      <c r="N48" s="2">
        <v>26</v>
      </c>
      <c r="O48" s="2">
        <f>BaseDeDatos!$M48*BaseDeDatos!$N48</f>
        <v>14196</v>
      </c>
    </row>
    <row r="49" spans="2:15" x14ac:dyDescent="0.25">
      <c r="B49">
        <v>47</v>
      </c>
      <c r="C49" s="1">
        <v>43920</v>
      </c>
      <c r="D49">
        <v>9029002933</v>
      </c>
      <c r="E49" t="s">
        <v>36</v>
      </c>
      <c r="F49" t="s">
        <v>92</v>
      </c>
      <c r="G49" t="s">
        <v>99</v>
      </c>
      <c r="H49" t="s">
        <v>37</v>
      </c>
      <c r="I49" t="s">
        <v>25</v>
      </c>
      <c r="J49" t="s">
        <v>9</v>
      </c>
      <c r="K49" t="s">
        <v>18</v>
      </c>
      <c r="L49" t="s">
        <v>13</v>
      </c>
      <c r="M49" s="2">
        <v>420</v>
      </c>
      <c r="N49" s="2">
        <v>96</v>
      </c>
      <c r="O49" s="2">
        <f>BaseDeDatos!$M49*BaseDeDatos!$N49</f>
        <v>40320</v>
      </c>
    </row>
    <row r="50" spans="2:15" x14ac:dyDescent="0.25">
      <c r="B50">
        <v>48</v>
      </c>
      <c r="C50" s="1">
        <v>43880</v>
      </c>
      <c r="D50">
        <v>5702300844</v>
      </c>
      <c r="E50" t="s">
        <v>36</v>
      </c>
      <c r="F50" t="s">
        <v>92</v>
      </c>
      <c r="G50" t="s">
        <v>99</v>
      </c>
      <c r="H50" t="s">
        <v>37</v>
      </c>
      <c r="I50" t="s">
        <v>25</v>
      </c>
      <c r="J50" t="s">
        <v>9</v>
      </c>
      <c r="K50" t="s">
        <v>19</v>
      </c>
      <c r="L50" t="s">
        <v>13</v>
      </c>
      <c r="M50" s="2">
        <v>742</v>
      </c>
      <c r="N50" s="2">
        <v>16</v>
      </c>
      <c r="O50" s="2">
        <f>BaseDeDatos!$M50*BaseDeDatos!$N50</f>
        <v>11872</v>
      </c>
    </row>
    <row r="51" spans="2:15" x14ac:dyDescent="0.25">
      <c r="B51">
        <v>49</v>
      </c>
      <c r="C51" s="1">
        <v>43922</v>
      </c>
      <c r="D51">
        <v>6885713027</v>
      </c>
      <c r="E51" t="s">
        <v>14</v>
      </c>
      <c r="F51" t="s">
        <v>81</v>
      </c>
      <c r="G51" t="s">
        <v>94</v>
      </c>
      <c r="H51" t="s">
        <v>15</v>
      </c>
      <c r="K51" t="s">
        <v>66</v>
      </c>
      <c r="L51" t="s">
        <v>57</v>
      </c>
      <c r="M51" s="2">
        <v>532</v>
      </c>
      <c r="N51" s="2">
        <v>96</v>
      </c>
      <c r="O51" s="2">
        <f>BaseDeDatos!$M51*BaseDeDatos!$N51</f>
        <v>51072</v>
      </c>
    </row>
    <row r="52" spans="2:15" x14ac:dyDescent="0.25">
      <c r="B52">
        <v>50</v>
      </c>
      <c r="C52" s="1">
        <v>43861</v>
      </c>
      <c r="D52">
        <v>5156178317</v>
      </c>
      <c r="E52" t="s">
        <v>32</v>
      </c>
      <c r="F52" t="s">
        <v>93</v>
      </c>
      <c r="G52" t="s">
        <v>96</v>
      </c>
      <c r="H52" t="s">
        <v>7</v>
      </c>
      <c r="K52" t="s">
        <v>44</v>
      </c>
      <c r="L52" t="s">
        <v>11</v>
      </c>
      <c r="M52" s="2">
        <v>41.86</v>
      </c>
      <c r="N52" s="2">
        <v>75</v>
      </c>
      <c r="O52" s="2">
        <f>BaseDeDatos!$M52*BaseDeDatos!$N52</f>
        <v>3139.5</v>
      </c>
    </row>
    <row r="53" spans="2:15" x14ac:dyDescent="0.25">
      <c r="B53">
        <v>51</v>
      </c>
      <c r="C53" s="1">
        <v>43992</v>
      </c>
      <c r="D53">
        <v>9993785470</v>
      </c>
      <c r="E53" t="s">
        <v>54</v>
      </c>
      <c r="F53" t="s">
        <v>89</v>
      </c>
      <c r="G53" t="s">
        <v>84</v>
      </c>
      <c r="H53" t="s">
        <v>55</v>
      </c>
      <c r="I53" t="s">
        <v>16</v>
      </c>
      <c r="J53" t="s">
        <v>9</v>
      </c>
      <c r="K53" t="s">
        <v>56</v>
      </c>
      <c r="L53" t="s">
        <v>57</v>
      </c>
      <c r="M53" s="2">
        <v>273</v>
      </c>
      <c r="N53" s="2">
        <v>55</v>
      </c>
      <c r="O53" s="2">
        <f>BaseDeDatos!$M53*BaseDeDatos!$N53</f>
        <v>15015</v>
      </c>
    </row>
    <row r="54" spans="2:15" x14ac:dyDescent="0.25">
      <c r="B54">
        <v>52</v>
      </c>
      <c r="C54" s="1">
        <v>44107</v>
      </c>
      <c r="D54">
        <v>2344903076</v>
      </c>
      <c r="E54" t="s">
        <v>54</v>
      </c>
      <c r="F54" t="s">
        <v>89</v>
      </c>
      <c r="G54" t="s">
        <v>84</v>
      </c>
      <c r="H54" t="s">
        <v>55</v>
      </c>
      <c r="I54" t="s">
        <v>16</v>
      </c>
      <c r="J54" t="s">
        <v>9</v>
      </c>
      <c r="K54" t="s">
        <v>58</v>
      </c>
      <c r="L54" t="s">
        <v>59</v>
      </c>
      <c r="M54" s="2">
        <v>487.19999999999993</v>
      </c>
      <c r="N54" s="2">
        <v>11</v>
      </c>
      <c r="O54" s="2">
        <f>BaseDeDatos!$M54*BaseDeDatos!$N54</f>
        <v>5359.1999999999989</v>
      </c>
    </row>
    <row r="55" spans="2:15" x14ac:dyDescent="0.25">
      <c r="B55">
        <v>53</v>
      </c>
      <c r="C55" s="1">
        <v>44123</v>
      </c>
      <c r="D55">
        <v>5773601950</v>
      </c>
      <c r="E55" t="s">
        <v>36</v>
      </c>
      <c r="F55" t="s">
        <v>92</v>
      </c>
      <c r="G55" t="s">
        <v>99</v>
      </c>
      <c r="H55" t="s">
        <v>37</v>
      </c>
      <c r="I55" t="s">
        <v>8</v>
      </c>
      <c r="J55" t="s">
        <v>17</v>
      </c>
      <c r="K55" t="s">
        <v>10</v>
      </c>
      <c r="L55" t="s">
        <v>11</v>
      </c>
      <c r="M55" s="2">
        <v>196</v>
      </c>
      <c r="N55" s="2">
        <v>53</v>
      </c>
      <c r="O55" s="2">
        <f>BaseDeDatos!$M55*BaseDeDatos!$N55</f>
        <v>10388</v>
      </c>
    </row>
    <row r="56" spans="2:15" x14ac:dyDescent="0.25">
      <c r="B56">
        <v>54</v>
      </c>
      <c r="C56" s="1">
        <v>44088</v>
      </c>
      <c r="D56">
        <v>4818078168</v>
      </c>
      <c r="E56" t="s">
        <v>23</v>
      </c>
      <c r="F56" t="s">
        <v>86</v>
      </c>
      <c r="G56" t="s">
        <v>82</v>
      </c>
      <c r="H56" t="s">
        <v>24</v>
      </c>
      <c r="I56" t="s">
        <v>8</v>
      </c>
      <c r="J56" t="s">
        <v>9</v>
      </c>
      <c r="K56" t="s">
        <v>38</v>
      </c>
      <c r="L56" t="s">
        <v>39</v>
      </c>
      <c r="M56" s="2">
        <v>560</v>
      </c>
      <c r="N56" s="2">
        <v>85</v>
      </c>
      <c r="O56" s="2">
        <f>BaseDeDatos!$M56*BaseDeDatos!$N56</f>
        <v>47600</v>
      </c>
    </row>
    <row r="57" spans="2:15" x14ac:dyDescent="0.25">
      <c r="B57">
        <v>55</v>
      </c>
      <c r="C57" s="1">
        <v>44178</v>
      </c>
      <c r="D57">
        <v>9107195581</v>
      </c>
      <c r="E57" t="s">
        <v>23</v>
      </c>
      <c r="F57" t="s">
        <v>86</v>
      </c>
      <c r="G57" t="s">
        <v>82</v>
      </c>
      <c r="H57" t="s">
        <v>24</v>
      </c>
      <c r="I57" t="s">
        <v>8</v>
      </c>
      <c r="J57" t="s">
        <v>9</v>
      </c>
      <c r="K57" t="s">
        <v>26</v>
      </c>
      <c r="L57" t="s">
        <v>27</v>
      </c>
      <c r="M57" s="2">
        <v>128.79999999999998</v>
      </c>
      <c r="N57" s="2">
        <v>97</v>
      </c>
      <c r="O57" s="2">
        <f>BaseDeDatos!$M57*BaseDeDatos!$N57</f>
        <v>12493.599999999999</v>
      </c>
    </row>
    <row r="58" spans="2:15" x14ac:dyDescent="0.25">
      <c r="B58">
        <v>56</v>
      </c>
      <c r="C58" s="1">
        <v>43964</v>
      </c>
      <c r="D58">
        <v>5806733138</v>
      </c>
      <c r="E58" t="s">
        <v>62</v>
      </c>
      <c r="F58" t="s">
        <v>91</v>
      </c>
      <c r="G58" t="s">
        <v>91</v>
      </c>
      <c r="H58" t="s">
        <v>43</v>
      </c>
      <c r="I58" t="s">
        <v>16</v>
      </c>
      <c r="J58" t="s">
        <v>33</v>
      </c>
      <c r="K58" t="s">
        <v>67</v>
      </c>
      <c r="L58" t="s">
        <v>27</v>
      </c>
      <c r="M58" s="2">
        <v>140</v>
      </c>
      <c r="N58" s="2">
        <v>46</v>
      </c>
      <c r="O58" s="2">
        <f>BaseDeDatos!$M58*BaseDeDatos!$N58</f>
        <v>6440</v>
      </c>
    </row>
    <row r="59" spans="2:15" x14ac:dyDescent="0.25">
      <c r="B59">
        <v>57</v>
      </c>
      <c r="C59" s="1">
        <v>43882</v>
      </c>
      <c r="D59">
        <v>3059258597</v>
      </c>
      <c r="E59" t="s">
        <v>63</v>
      </c>
      <c r="F59" t="s">
        <v>85</v>
      </c>
      <c r="G59" t="s">
        <v>83</v>
      </c>
      <c r="H59" t="s">
        <v>41</v>
      </c>
      <c r="I59" t="s">
        <v>25</v>
      </c>
      <c r="J59" t="s">
        <v>17</v>
      </c>
      <c r="K59" t="s">
        <v>68</v>
      </c>
      <c r="L59" t="s">
        <v>69</v>
      </c>
      <c r="M59" s="2">
        <v>298.90000000000003</v>
      </c>
      <c r="N59" s="2">
        <v>97</v>
      </c>
      <c r="O59" s="2">
        <f>BaseDeDatos!$M59*BaseDeDatos!$N59</f>
        <v>28993.300000000003</v>
      </c>
    </row>
    <row r="60" spans="2:15" x14ac:dyDescent="0.25">
      <c r="B60">
        <v>58</v>
      </c>
      <c r="C60" s="1">
        <v>44154</v>
      </c>
      <c r="D60">
        <v>586395005</v>
      </c>
      <c r="E60" t="s">
        <v>63</v>
      </c>
      <c r="F60" t="s">
        <v>85</v>
      </c>
      <c r="G60" t="s">
        <v>83</v>
      </c>
      <c r="H60" t="s">
        <v>41</v>
      </c>
      <c r="I60" t="s">
        <v>25</v>
      </c>
      <c r="J60" t="s">
        <v>17</v>
      </c>
      <c r="K60" t="s">
        <v>34</v>
      </c>
      <c r="L60" t="s">
        <v>35</v>
      </c>
      <c r="M60" s="2">
        <v>135.1</v>
      </c>
      <c r="N60" s="2">
        <v>97</v>
      </c>
      <c r="O60" s="2">
        <f>BaseDeDatos!$M60*BaseDeDatos!$N60</f>
        <v>13104.699999999999</v>
      </c>
    </row>
    <row r="61" spans="2:15" x14ac:dyDescent="0.25">
      <c r="B61">
        <v>59</v>
      </c>
      <c r="C61" s="1">
        <v>44075</v>
      </c>
      <c r="D61">
        <v>9281389647</v>
      </c>
      <c r="E61" t="s">
        <v>63</v>
      </c>
      <c r="F61" t="s">
        <v>85</v>
      </c>
      <c r="G61" t="s">
        <v>83</v>
      </c>
      <c r="H61" t="s">
        <v>41</v>
      </c>
      <c r="I61" t="s">
        <v>25</v>
      </c>
      <c r="J61" t="s">
        <v>17</v>
      </c>
      <c r="K61" t="s">
        <v>52</v>
      </c>
      <c r="L61" t="s">
        <v>53</v>
      </c>
      <c r="M61" s="2">
        <v>257.59999999999997</v>
      </c>
      <c r="N61" s="2">
        <v>65</v>
      </c>
      <c r="O61" s="2">
        <f>BaseDeDatos!$M61*BaseDeDatos!$N61</f>
        <v>16743.999999999996</v>
      </c>
    </row>
    <row r="62" spans="2:15" x14ac:dyDescent="0.25">
      <c r="B62">
        <v>60</v>
      </c>
      <c r="C62" s="1">
        <v>44171</v>
      </c>
      <c r="D62">
        <v>2230409971</v>
      </c>
      <c r="E62" t="s">
        <v>28</v>
      </c>
      <c r="F62" t="s">
        <v>89</v>
      </c>
      <c r="G62" t="s">
        <v>84</v>
      </c>
      <c r="H62" t="s">
        <v>29</v>
      </c>
      <c r="I62" t="s">
        <v>8</v>
      </c>
      <c r="J62" t="s">
        <v>9</v>
      </c>
      <c r="K62" t="s">
        <v>10</v>
      </c>
      <c r="L62" t="s">
        <v>11</v>
      </c>
      <c r="M62" s="2">
        <v>196</v>
      </c>
      <c r="N62" s="2">
        <v>72</v>
      </c>
      <c r="O62" s="2">
        <f>BaseDeDatos!$M62*BaseDeDatos!$N62</f>
        <v>14112</v>
      </c>
    </row>
    <row r="63" spans="2:15" x14ac:dyDescent="0.25">
      <c r="B63">
        <v>61</v>
      </c>
      <c r="C63" s="1">
        <v>43982</v>
      </c>
      <c r="D63">
        <v>498762200</v>
      </c>
      <c r="E63" t="s">
        <v>36</v>
      </c>
      <c r="F63" t="s">
        <v>92</v>
      </c>
      <c r="G63" t="s">
        <v>99</v>
      </c>
      <c r="H63" t="s">
        <v>37</v>
      </c>
      <c r="I63" t="s">
        <v>25</v>
      </c>
      <c r="J63" t="s">
        <v>9</v>
      </c>
      <c r="K63" t="s">
        <v>30</v>
      </c>
      <c r="L63" t="s">
        <v>31</v>
      </c>
      <c r="M63" s="2">
        <v>178.5</v>
      </c>
      <c r="N63" s="2">
        <v>16</v>
      </c>
      <c r="O63" s="2">
        <f>BaseDeDatos!$M63*BaseDeDatos!$N63</f>
        <v>2856</v>
      </c>
    </row>
    <row r="64" spans="2:15" x14ac:dyDescent="0.25">
      <c r="B64">
        <v>62</v>
      </c>
      <c r="C64" s="1">
        <v>43855</v>
      </c>
      <c r="D64">
        <v>5059332572</v>
      </c>
      <c r="E64" t="s">
        <v>14</v>
      </c>
      <c r="F64" t="s">
        <v>81</v>
      </c>
      <c r="G64" t="s">
        <v>94</v>
      </c>
      <c r="H64" t="s">
        <v>15</v>
      </c>
      <c r="I64" t="s">
        <v>16</v>
      </c>
      <c r="J64" t="s">
        <v>17</v>
      </c>
      <c r="K64" t="s">
        <v>70</v>
      </c>
      <c r="L64" t="s">
        <v>47</v>
      </c>
      <c r="M64" s="2">
        <v>1134</v>
      </c>
      <c r="N64" s="2">
        <v>77</v>
      </c>
      <c r="O64" s="2">
        <f>BaseDeDatos!$M64*BaseDeDatos!$N64</f>
        <v>87318</v>
      </c>
    </row>
    <row r="65" spans="2:15" x14ac:dyDescent="0.25">
      <c r="B65">
        <v>63</v>
      </c>
      <c r="C65" s="1">
        <v>44034</v>
      </c>
      <c r="D65">
        <v>807667000</v>
      </c>
      <c r="E65" t="s">
        <v>14</v>
      </c>
      <c r="F65" t="s">
        <v>81</v>
      </c>
      <c r="G65" t="s">
        <v>94</v>
      </c>
      <c r="H65" t="s">
        <v>15</v>
      </c>
      <c r="I65" t="s">
        <v>16</v>
      </c>
      <c r="J65" t="s">
        <v>17</v>
      </c>
      <c r="K65" t="s">
        <v>71</v>
      </c>
      <c r="L65" t="s">
        <v>72</v>
      </c>
      <c r="M65" s="2">
        <v>98</v>
      </c>
      <c r="N65" s="2">
        <v>37</v>
      </c>
      <c r="O65" s="2">
        <f>BaseDeDatos!$M65*BaseDeDatos!$N65</f>
        <v>3626</v>
      </c>
    </row>
    <row r="66" spans="2:15" x14ac:dyDescent="0.25">
      <c r="B66">
        <v>64</v>
      </c>
      <c r="C66" s="1">
        <v>44117</v>
      </c>
      <c r="D66">
        <v>4320869422</v>
      </c>
      <c r="E66" t="s">
        <v>23</v>
      </c>
      <c r="F66" t="s">
        <v>86</v>
      </c>
      <c r="G66" t="s">
        <v>82</v>
      </c>
      <c r="H66" t="s">
        <v>24</v>
      </c>
      <c r="I66" t="s">
        <v>25</v>
      </c>
      <c r="J66" t="s">
        <v>17</v>
      </c>
      <c r="K66" t="s">
        <v>58</v>
      </c>
      <c r="L66" t="s">
        <v>59</v>
      </c>
      <c r="M66" s="2">
        <v>487.19999999999993</v>
      </c>
      <c r="N66" s="2">
        <v>63</v>
      </c>
      <c r="O66" s="2">
        <f>BaseDeDatos!$M66*BaseDeDatos!$N66</f>
        <v>30693.599999999995</v>
      </c>
    </row>
    <row r="67" spans="2:15" x14ac:dyDescent="0.25">
      <c r="B67">
        <v>65</v>
      </c>
      <c r="C67" s="1">
        <v>44174</v>
      </c>
      <c r="D67">
        <v>7227542762</v>
      </c>
      <c r="E67" t="s">
        <v>32</v>
      </c>
      <c r="F67" t="s">
        <v>93</v>
      </c>
      <c r="G67" t="s">
        <v>96</v>
      </c>
      <c r="H67" t="s">
        <v>7</v>
      </c>
      <c r="I67" t="s">
        <v>8</v>
      </c>
      <c r="J67" t="s">
        <v>33</v>
      </c>
      <c r="K67" t="s">
        <v>60</v>
      </c>
      <c r="L67" t="s">
        <v>49</v>
      </c>
      <c r="M67" s="2">
        <v>140</v>
      </c>
      <c r="N67" s="2">
        <v>48</v>
      </c>
      <c r="O67" s="2">
        <f>BaseDeDatos!$M67*BaseDeDatos!$N67</f>
        <v>6720</v>
      </c>
    </row>
    <row r="68" spans="2:15" x14ac:dyDescent="0.25">
      <c r="B68">
        <v>66</v>
      </c>
      <c r="C68" s="1">
        <v>43890</v>
      </c>
      <c r="D68">
        <v>4844854212</v>
      </c>
      <c r="E68" t="s">
        <v>32</v>
      </c>
      <c r="F68" t="s">
        <v>93</v>
      </c>
      <c r="G68" t="s">
        <v>96</v>
      </c>
      <c r="H68" t="s">
        <v>7</v>
      </c>
      <c r="I68" t="s">
        <v>8</v>
      </c>
      <c r="J68" t="s">
        <v>33</v>
      </c>
      <c r="K68" t="s">
        <v>38</v>
      </c>
      <c r="L68" t="s">
        <v>39</v>
      </c>
      <c r="M68" s="2">
        <v>560</v>
      </c>
      <c r="N68" s="2">
        <v>71</v>
      </c>
      <c r="O68" s="2">
        <f>BaseDeDatos!$M68*BaseDeDatos!$N68</f>
        <v>39760</v>
      </c>
    </row>
    <row r="69" spans="2:15" x14ac:dyDescent="0.25">
      <c r="B69">
        <v>67</v>
      </c>
      <c r="C69" s="1">
        <v>43945</v>
      </c>
      <c r="D69">
        <v>6476704094</v>
      </c>
      <c r="E69" t="s">
        <v>42</v>
      </c>
      <c r="F69" t="s">
        <v>91</v>
      </c>
      <c r="G69" t="s">
        <v>91</v>
      </c>
      <c r="H69" t="s">
        <v>43</v>
      </c>
      <c r="I69" t="s">
        <v>8</v>
      </c>
      <c r="J69" t="s">
        <v>17</v>
      </c>
      <c r="K69" t="s">
        <v>61</v>
      </c>
      <c r="L69" t="s">
        <v>13</v>
      </c>
      <c r="M69" s="2">
        <v>140</v>
      </c>
      <c r="N69" s="2">
        <v>55</v>
      </c>
      <c r="O69" s="2">
        <f>BaseDeDatos!$M69*BaseDeDatos!$N69</f>
        <v>7700</v>
      </c>
    </row>
    <row r="70" spans="2:15" x14ac:dyDescent="0.25">
      <c r="B70">
        <v>68</v>
      </c>
      <c r="C70" s="1">
        <v>44052</v>
      </c>
      <c r="D70">
        <v>289513623</v>
      </c>
      <c r="E70" t="s">
        <v>42</v>
      </c>
      <c r="F70" t="s">
        <v>91</v>
      </c>
      <c r="G70" t="s">
        <v>91</v>
      </c>
      <c r="H70" t="s">
        <v>43</v>
      </c>
      <c r="I70" t="s">
        <v>16</v>
      </c>
      <c r="K70" t="s">
        <v>12</v>
      </c>
      <c r="L70" t="s">
        <v>13</v>
      </c>
      <c r="M70" s="2">
        <v>49</v>
      </c>
      <c r="N70" s="2">
        <v>21</v>
      </c>
      <c r="O70" s="2">
        <f>BaseDeDatos!$M70*BaseDeDatos!$N70</f>
        <v>1029</v>
      </c>
    </row>
    <row r="71" spans="2:15" x14ac:dyDescent="0.25">
      <c r="B71">
        <v>69</v>
      </c>
      <c r="C71" s="1">
        <v>44115</v>
      </c>
      <c r="D71">
        <v>4360909288</v>
      </c>
      <c r="E71" t="s">
        <v>50</v>
      </c>
      <c r="F71" t="s">
        <v>85</v>
      </c>
      <c r="G71" t="s">
        <v>83</v>
      </c>
      <c r="H71" t="s">
        <v>41</v>
      </c>
      <c r="I71" t="s">
        <v>25</v>
      </c>
      <c r="K71" t="s">
        <v>38</v>
      </c>
      <c r="L71" t="s">
        <v>39</v>
      </c>
      <c r="M71" s="2">
        <v>560</v>
      </c>
      <c r="N71" s="2">
        <v>67</v>
      </c>
      <c r="O71" s="2">
        <f>BaseDeDatos!$M71*BaseDeDatos!$N71</f>
        <v>37520</v>
      </c>
    </row>
    <row r="72" spans="2:15" x14ac:dyDescent="0.25">
      <c r="B72">
        <v>70</v>
      </c>
      <c r="C72" s="1">
        <v>43966</v>
      </c>
      <c r="D72">
        <v>1569352924</v>
      </c>
      <c r="E72" t="s">
        <v>51</v>
      </c>
      <c r="F72" t="s">
        <v>90</v>
      </c>
      <c r="G72" t="s">
        <v>98</v>
      </c>
      <c r="H72" t="s">
        <v>24</v>
      </c>
      <c r="I72" t="s">
        <v>25</v>
      </c>
      <c r="K72" t="s">
        <v>52</v>
      </c>
      <c r="L72" t="s">
        <v>53</v>
      </c>
      <c r="M72" s="2">
        <v>257.59999999999997</v>
      </c>
      <c r="N72" s="2">
        <v>75</v>
      </c>
      <c r="O72" s="2">
        <f>BaseDeDatos!$M72*BaseDeDatos!$N72</f>
        <v>19319.999999999996</v>
      </c>
    </row>
    <row r="73" spans="2:15" x14ac:dyDescent="0.25">
      <c r="B73">
        <v>71</v>
      </c>
      <c r="C73" s="1">
        <v>43962</v>
      </c>
      <c r="D73">
        <v>4417023777</v>
      </c>
      <c r="E73" t="s">
        <v>40</v>
      </c>
      <c r="F73" t="s">
        <v>97</v>
      </c>
      <c r="G73" t="s">
        <v>88</v>
      </c>
      <c r="H73" t="s">
        <v>41</v>
      </c>
      <c r="I73" t="s">
        <v>25</v>
      </c>
      <c r="J73" t="s">
        <v>17</v>
      </c>
      <c r="K73" t="s">
        <v>22</v>
      </c>
      <c r="L73" t="s">
        <v>11</v>
      </c>
      <c r="M73" s="2">
        <v>644</v>
      </c>
      <c r="N73" s="2">
        <v>17</v>
      </c>
      <c r="O73" s="2">
        <f>BaseDeDatos!$M73*BaseDeDatos!$N73</f>
        <v>10948</v>
      </c>
    </row>
    <row r="74" spans="2:15" x14ac:dyDescent="0.25">
      <c r="B74">
        <v>72</v>
      </c>
      <c r="C74" s="1">
        <v>43845</v>
      </c>
      <c r="D74">
        <v>5213348963</v>
      </c>
      <c r="E74" t="s">
        <v>14</v>
      </c>
      <c r="F74" t="s">
        <v>81</v>
      </c>
      <c r="G74" t="s">
        <v>94</v>
      </c>
      <c r="H74" t="s">
        <v>15</v>
      </c>
      <c r="I74" t="s">
        <v>16</v>
      </c>
      <c r="J74" t="s">
        <v>17</v>
      </c>
      <c r="K74" t="s">
        <v>12</v>
      </c>
      <c r="L74" t="s">
        <v>13</v>
      </c>
      <c r="M74" s="2">
        <v>49</v>
      </c>
      <c r="N74" s="2">
        <v>48</v>
      </c>
      <c r="O74" s="2">
        <f>BaseDeDatos!$M74*BaseDeDatos!$N74</f>
        <v>2352</v>
      </c>
    </row>
    <row r="75" spans="2:15" x14ac:dyDescent="0.25">
      <c r="B75">
        <v>73</v>
      </c>
      <c r="C75" s="1">
        <v>44010</v>
      </c>
      <c r="D75">
        <v>6039525395</v>
      </c>
      <c r="E75" t="s">
        <v>20</v>
      </c>
      <c r="F75" t="s">
        <v>80</v>
      </c>
      <c r="G75" t="s">
        <v>95</v>
      </c>
      <c r="H75" t="s">
        <v>7</v>
      </c>
      <c r="I75" t="s">
        <v>8</v>
      </c>
      <c r="J75" t="s">
        <v>17</v>
      </c>
      <c r="K75" t="s">
        <v>21</v>
      </c>
      <c r="L75" t="s">
        <v>11</v>
      </c>
      <c r="M75" s="2">
        <v>252</v>
      </c>
      <c r="N75" s="2">
        <v>74</v>
      </c>
      <c r="O75" s="2">
        <f>BaseDeDatos!$M75*BaseDeDatos!$N75</f>
        <v>18648</v>
      </c>
    </row>
    <row r="76" spans="2:15" x14ac:dyDescent="0.25">
      <c r="B76">
        <v>74</v>
      </c>
      <c r="C76" s="1">
        <v>44123</v>
      </c>
      <c r="D76">
        <v>7564866770</v>
      </c>
      <c r="E76" t="s">
        <v>20</v>
      </c>
      <c r="F76" t="s">
        <v>80</v>
      </c>
      <c r="G76" t="s">
        <v>95</v>
      </c>
      <c r="H76" t="s">
        <v>7</v>
      </c>
      <c r="I76" t="s">
        <v>8</v>
      </c>
      <c r="J76" t="s">
        <v>17</v>
      </c>
      <c r="K76" t="s">
        <v>22</v>
      </c>
      <c r="L76" t="s">
        <v>11</v>
      </c>
      <c r="M76" s="2">
        <v>644</v>
      </c>
      <c r="N76" s="2">
        <v>96</v>
      </c>
      <c r="O76" s="2">
        <f>BaseDeDatos!$M76*BaseDeDatos!$N76</f>
        <v>61824</v>
      </c>
    </row>
    <row r="77" spans="2:15" x14ac:dyDescent="0.25">
      <c r="B77">
        <v>75</v>
      </c>
      <c r="C77" s="1">
        <v>43976</v>
      </c>
      <c r="D77">
        <v>9161740728</v>
      </c>
      <c r="E77" t="s">
        <v>23</v>
      </c>
      <c r="F77" t="s">
        <v>86</v>
      </c>
      <c r="G77" t="s">
        <v>82</v>
      </c>
      <c r="H77" t="s">
        <v>24</v>
      </c>
      <c r="I77" t="s">
        <v>25</v>
      </c>
      <c r="J77" t="s">
        <v>17</v>
      </c>
      <c r="K77" t="s">
        <v>26</v>
      </c>
      <c r="L77" t="s">
        <v>27</v>
      </c>
      <c r="M77" s="2">
        <v>128.79999999999998</v>
      </c>
      <c r="N77" s="2">
        <v>12</v>
      </c>
      <c r="O77" s="2">
        <f>BaseDeDatos!$M77*BaseDeDatos!$N77</f>
        <v>1545.6</v>
      </c>
    </row>
    <row r="78" spans="2:15" x14ac:dyDescent="0.25">
      <c r="B78">
        <v>76</v>
      </c>
      <c r="C78" s="1">
        <v>43939</v>
      </c>
      <c r="D78">
        <v>5854661633</v>
      </c>
      <c r="E78" t="s">
        <v>14</v>
      </c>
      <c r="F78" t="s">
        <v>81</v>
      </c>
      <c r="G78" t="s">
        <v>94</v>
      </c>
      <c r="H78" t="s">
        <v>15</v>
      </c>
      <c r="I78" t="s">
        <v>25</v>
      </c>
      <c r="J78" t="s">
        <v>9</v>
      </c>
      <c r="K78" t="s">
        <v>26</v>
      </c>
      <c r="L78" t="s">
        <v>27</v>
      </c>
      <c r="M78" s="2">
        <v>128.79999999999998</v>
      </c>
      <c r="N78" s="2">
        <v>62</v>
      </c>
      <c r="O78" s="2">
        <f>BaseDeDatos!$M78*BaseDeDatos!$N78</f>
        <v>7985.5999999999985</v>
      </c>
    </row>
    <row r="79" spans="2:15" x14ac:dyDescent="0.25">
      <c r="B79">
        <v>77</v>
      </c>
      <c r="C79" s="1">
        <v>43995</v>
      </c>
      <c r="D79">
        <v>9782824487</v>
      </c>
      <c r="E79" t="s">
        <v>28</v>
      </c>
      <c r="F79" t="s">
        <v>89</v>
      </c>
      <c r="G79" t="s">
        <v>84</v>
      </c>
      <c r="H79" t="s">
        <v>29</v>
      </c>
      <c r="I79" t="s">
        <v>8</v>
      </c>
      <c r="J79" t="s">
        <v>9</v>
      </c>
      <c r="K79" t="s">
        <v>30</v>
      </c>
      <c r="L79" t="s">
        <v>31</v>
      </c>
      <c r="M79" s="2">
        <v>178.5</v>
      </c>
      <c r="N79" s="2">
        <v>35</v>
      </c>
      <c r="O79" s="2">
        <f>BaseDeDatos!$M79*BaseDeDatos!$N79</f>
        <v>6247.5</v>
      </c>
    </row>
    <row r="80" spans="2:15" x14ac:dyDescent="0.25">
      <c r="B80">
        <v>78</v>
      </c>
      <c r="C80" s="1">
        <v>43888</v>
      </c>
      <c r="D80">
        <v>5368581132</v>
      </c>
      <c r="E80" t="s">
        <v>32</v>
      </c>
      <c r="F80" t="s">
        <v>93</v>
      </c>
      <c r="G80" t="s">
        <v>96</v>
      </c>
      <c r="H80" t="s">
        <v>7</v>
      </c>
      <c r="I80" t="s">
        <v>8</v>
      </c>
      <c r="J80" t="s">
        <v>33</v>
      </c>
      <c r="K80" t="s">
        <v>34</v>
      </c>
      <c r="L80" t="s">
        <v>35</v>
      </c>
      <c r="M80" s="2">
        <v>135.1</v>
      </c>
      <c r="N80" s="2">
        <v>95</v>
      </c>
      <c r="O80" s="2">
        <f>BaseDeDatos!$M80*BaseDeDatos!$N80</f>
        <v>12834.5</v>
      </c>
    </row>
    <row r="81" spans="2:15" x14ac:dyDescent="0.25">
      <c r="B81">
        <v>79</v>
      </c>
      <c r="C81" s="1">
        <v>43991</v>
      </c>
      <c r="D81">
        <v>1972466220</v>
      </c>
      <c r="E81" t="s">
        <v>36</v>
      </c>
      <c r="F81" t="s">
        <v>92</v>
      </c>
      <c r="G81" t="s">
        <v>99</v>
      </c>
      <c r="H81" t="s">
        <v>37</v>
      </c>
      <c r="I81" t="s">
        <v>8</v>
      </c>
      <c r="J81" t="s">
        <v>17</v>
      </c>
      <c r="K81" t="s">
        <v>38</v>
      </c>
      <c r="L81" t="s">
        <v>39</v>
      </c>
      <c r="M81" s="2">
        <v>560</v>
      </c>
      <c r="N81" s="2">
        <v>17</v>
      </c>
      <c r="O81" s="2">
        <f>BaseDeDatos!$M81*BaseDeDatos!$N81</f>
        <v>9520</v>
      </c>
    </row>
    <row r="82" spans="2:15" x14ac:dyDescent="0.25">
      <c r="B82">
        <v>80</v>
      </c>
      <c r="C82" s="1">
        <v>44149</v>
      </c>
      <c r="D82">
        <v>6835780904</v>
      </c>
      <c r="E82" t="s">
        <v>40</v>
      </c>
      <c r="F82" t="s">
        <v>97</v>
      </c>
      <c r="G82" t="s">
        <v>88</v>
      </c>
      <c r="H82" t="s">
        <v>41</v>
      </c>
      <c r="I82" t="s">
        <v>25</v>
      </c>
      <c r="J82" t="s">
        <v>9</v>
      </c>
      <c r="K82" t="s">
        <v>22</v>
      </c>
      <c r="L82" t="s">
        <v>11</v>
      </c>
      <c r="M82" s="2">
        <v>644</v>
      </c>
      <c r="N82" s="2">
        <v>96</v>
      </c>
      <c r="O82" s="2">
        <f>BaseDeDatos!$M82*BaseDeDatos!$N82</f>
        <v>61824</v>
      </c>
    </row>
    <row r="83" spans="2:15" x14ac:dyDescent="0.25">
      <c r="B83">
        <v>81</v>
      </c>
      <c r="C83" s="1">
        <v>44029</v>
      </c>
      <c r="D83">
        <v>9361876990</v>
      </c>
      <c r="E83" t="s">
        <v>23</v>
      </c>
      <c r="F83" t="s">
        <v>86</v>
      </c>
      <c r="G83" t="s">
        <v>82</v>
      </c>
      <c r="H83" t="s">
        <v>24</v>
      </c>
      <c r="I83" t="s">
        <v>25</v>
      </c>
      <c r="J83" t="s">
        <v>9</v>
      </c>
      <c r="K83" t="s">
        <v>30</v>
      </c>
      <c r="L83" t="s">
        <v>31</v>
      </c>
      <c r="M83" s="2">
        <v>178.5</v>
      </c>
      <c r="N83" s="2">
        <v>83</v>
      </c>
      <c r="O83" s="2">
        <f>BaseDeDatos!$M83*BaseDeDatos!$N83</f>
        <v>14815.5</v>
      </c>
    </row>
    <row r="84" spans="2:15" x14ac:dyDescent="0.25">
      <c r="B84">
        <v>82</v>
      </c>
      <c r="C84" s="1">
        <v>43831</v>
      </c>
      <c r="D84">
        <v>7655628230</v>
      </c>
      <c r="E84" t="s">
        <v>42</v>
      </c>
      <c r="F84" t="s">
        <v>91</v>
      </c>
      <c r="G84" t="s">
        <v>91</v>
      </c>
      <c r="H84" t="s">
        <v>43</v>
      </c>
      <c r="I84" t="s">
        <v>8</v>
      </c>
      <c r="J84" t="s">
        <v>17</v>
      </c>
      <c r="K84" t="s">
        <v>44</v>
      </c>
      <c r="L84" t="s">
        <v>11</v>
      </c>
      <c r="M84" s="2">
        <v>41.86</v>
      </c>
      <c r="N84" s="2">
        <v>88</v>
      </c>
      <c r="O84" s="2">
        <f>BaseDeDatos!$M84*BaseDeDatos!$N84</f>
        <v>3683.68</v>
      </c>
    </row>
    <row r="85" spans="2:15" x14ac:dyDescent="0.25">
      <c r="B85">
        <v>83</v>
      </c>
      <c r="C85" s="1">
        <v>43952</v>
      </c>
      <c r="D85">
        <v>6770397729</v>
      </c>
      <c r="E85" t="s">
        <v>45</v>
      </c>
      <c r="F85" t="s">
        <v>87</v>
      </c>
      <c r="G85" t="s">
        <v>87</v>
      </c>
      <c r="H85" t="s">
        <v>24</v>
      </c>
      <c r="K85" t="s">
        <v>22</v>
      </c>
      <c r="L85" t="s">
        <v>11</v>
      </c>
      <c r="M85" s="2">
        <v>644</v>
      </c>
      <c r="N85" s="2">
        <v>59</v>
      </c>
      <c r="O85" s="2">
        <f>BaseDeDatos!$M85*BaseDeDatos!$N85</f>
        <v>37996</v>
      </c>
    </row>
    <row r="86" spans="2:15" x14ac:dyDescent="0.25">
      <c r="B86">
        <v>84</v>
      </c>
      <c r="C86" s="1">
        <v>44099</v>
      </c>
      <c r="D86">
        <v>6622149015</v>
      </c>
      <c r="E86" t="s">
        <v>42</v>
      </c>
      <c r="F86" t="s">
        <v>91</v>
      </c>
      <c r="G86" t="s">
        <v>91</v>
      </c>
      <c r="H86" t="s">
        <v>43</v>
      </c>
      <c r="I86" t="s">
        <v>16</v>
      </c>
      <c r="K86" t="s">
        <v>46</v>
      </c>
      <c r="L86" t="s">
        <v>47</v>
      </c>
      <c r="M86" s="2">
        <v>350</v>
      </c>
      <c r="N86" s="2">
        <v>27</v>
      </c>
      <c r="O86" s="2">
        <f>BaseDeDatos!$M86*BaseDeDatos!$N86</f>
        <v>9450</v>
      </c>
    </row>
    <row r="87" spans="2:15" x14ac:dyDescent="0.25">
      <c r="B87">
        <v>85</v>
      </c>
      <c r="C87" s="1">
        <v>44071</v>
      </c>
      <c r="D87">
        <v>8859429908</v>
      </c>
      <c r="E87" t="s">
        <v>42</v>
      </c>
      <c r="F87" t="s">
        <v>91</v>
      </c>
      <c r="G87" t="s">
        <v>91</v>
      </c>
      <c r="H87" t="s">
        <v>43</v>
      </c>
      <c r="I87" t="s">
        <v>16</v>
      </c>
      <c r="K87" t="s">
        <v>48</v>
      </c>
      <c r="L87" t="s">
        <v>49</v>
      </c>
      <c r="M87" s="2">
        <v>308</v>
      </c>
      <c r="N87" s="2">
        <v>37</v>
      </c>
      <c r="O87" s="2">
        <f>BaseDeDatos!$M87*BaseDeDatos!$N87</f>
        <v>11396</v>
      </c>
    </row>
    <row r="88" spans="2:15" x14ac:dyDescent="0.25">
      <c r="B88">
        <v>86</v>
      </c>
      <c r="C88" s="1">
        <v>44104</v>
      </c>
      <c r="D88">
        <v>146252536</v>
      </c>
      <c r="E88" t="s">
        <v>42</v>
      </c>
      <c r="F88" t="s">
        <v>91</v>
      </c>
      <c r="G88" t="s">
        <v>91</v>
      </c>
      <c r="H88" t="s">
        <v>43</v>
      </c>
      <c r="I88" t="s">
        <v>16</v>
      </c>
      <c r="K88" t="s">
        <v>26</v>
      </c>
      <c r="L88" t="s">
        <v>27</v>
      </c>
      <c r="M88" s="2">
        <v>128.79999999999998</v>
      </c>
      <c r="N88" s="2">
        <v>75</v>
      </c>
      <c r="O88" s="2">
        <f>BaseDeDatos!$M88*BaseDeDatos!$N88</f>
        <v>9659.9999999999982</v>
      </c>
    </row>
    <row r="89" spans="2:15" x14ac:dyDescent="0.25">
      <c r="B89">
        <v>87</v>
      </c>
      <c r="C89" s="1">
        <v>43866</v>
      </c>
      <c r="D89">
        <v>9010865731</v>
      </c>
      <c r="E89" t="s">
        <v>50</v>
      </c>
      <c r="F89" t="s">
        <v>85</v>
      </c>
      <c r="G89" t="s">
        <v>83</v>
      </c>
      <c r="H89" t="s">
        <v>41</v>
      </c>
      <c r="I89" t="s">
        <v>25</v>
      </c>
      <c r="K89" t="s">
        <v>12</v>
      </c>
      <c r="L89" t="s">
        <v>13</v>
      </c>
      <c r="M89" s="2">
        <v>49</v>
      </c>
      <c r="N89" s="2">
        <v>71</v>
      </c>
      <c r="O89" s="2">
        <f>BaseDeDatos!$M89*BaseDeDatos!$N89</f>
        <v>3479</v>
      </c>
    </row>
    <row r="90" spans="2:15" x14ac:dyDescent="0.25">
      <c r="B90">
        <v>88</v>
      </c>
      <c r="C90" s="1">
        <v>44017</v>
      </c>
      <c r="D90">
        <v>9076170123</v>
      </c>
      <c r="E90" t="s">
        <v>50</v>
      </c>
      <c r="F90" t="s">
        <v>85</v>
      </c>
      <c r="G90" t="s">
        <v>83</v>
      </c>
      <c r="H90" t="s">
        <v>41</v>
      </c>
      <c r="I90" t="s">
        <v>25</v>
      </c>
      <c r="K90" t="s">
        <v>44</v>
      </c>
      <c r="L90" t="s">
        <v>11</v>
      </c>
      <c r="M90" s="2">
        <v>41.86</v>
      </c>
      <c r="N90" s="2">
        <v>88</v>
      </c>
      <c r="O90" s="2">
        <f>BaseDeDatos!$M90*BaseDeDatos!$N90</f>
        <v>3683.68</v>
      </c>
    </row>
    <row r="91" spans="2:15" x14ac:dyDescent="0.25">
      <c r="B91">
        <v>89</v>
      </c>
      <c r="C91" s="1">
        <v>43924</v>
      </c>
      <c r="D91">
        <v>4412491838</v>
      </c>
      <c r="E91" t="s">
        <v>51</v>
      </c>
      <c r="F91" t="s">
        <v>90</v>
      </c>
      <c r="G91" t="s">
        <v>98</v>
      </c>
      <c r="H91" t="s">
        <v>24</v>
      </c>
      <c r="K91" t="s">
        <v>21</v>
      </c>
      <c r="L91" t="s">
        <v>11</v>
      </c>
      <c r="M91" s="2">
        <v>252</v>
      </c>
      <c r="N91" s="2">
        <v>55</v>
      </c>
      <c r="O91" s="2">
        <f>BaseDeDatos!$M91*BaseDeDatos!$N91</f>
        <v>13860</v>
      </c>
    </row>
    <row r="92" spans="2:15" x14ac:dyDescent="0.25">
      <c r="B92">
        <v>90</v>
      </c>
      <c r="C92" s="1">
        <v>43964</v>
      </c>
      <c r="D92">
        <v>7223227521</v>
      </c>
      <c r="E92" t="s">
        <v>28</v>
      </c>
      <c r="F92" t="s">
        <v>89</v>
      </c>
      <c r="G92" t="s">
        <v>84</v>
      </c>
      <c r="H92" t="s">
        <v>29</v>
      </c>
      <c r="I92" t="s">
        <v>8</v>
      </c>
      <c r="J92" t="s">
        <v>9</v>
      </c>
      <c r="K92" t="s">
        <v>30</v>
      </c>
      <c r="L92" t="s">
        <v>31</v>
      </c>
      <c r="M92" s="2">
        <v>178.5</v>
      </c>
      <c r="N92" s="2">
        <v>14</v>
      </c>
      <c r="O92" s="2">
        <f>BaseDeDatos!$M92*BaseDeDatos!$N92</f>
        <v>2499</v>
      </c>
    </row>
    <row r="93" spans="2:15" x14ac:dyDescent="0.25">
      <c r="B93">
        <v>91</v>
      </c>
      <c r="C93" s="1">
        <v>43994</v>
      </c>
      <c r="D93">
        <v>9595973394</v>
      </c>
      <c r="E93" t="s">
        <v>32</v>
      </c>
      <c r="F93" t="s">
        <v>93</v>
      </c>
      <c r="G93" t="s">
        <v>96</v>
      </c>
      <c r="H93" t="s">
        <v>7</v>
      </c>
      <c r="I93" t="s">
        <v>8</v>
      </c>
      <c r="J93" t="s">
        <v>33</v>
      </c>
      <c r="K93" t="s">
        <v>34</v>
      </c>
      <c r="L93" t="s">
        <v>35</v>
      </c>
      <c r="M93" s="2">
        <v>135.1</v>
      </c>
      <c r="N93" s="2">
        <v>43</v>
      </c>
      <c r="O93" s="2">
        <f>BaseDeDatos!$M93*BaseDeDatos!$N93</f>
        <v>5809.3</v>
      </c>
    </row>
    <row r="94" spans="2:15" x14ac:dyDescent="0.25">
      <c r="B94">
        <v>92</v>
      </c>
      <c r="C94" s="1">
        <v>43891</v>
      </c>
      <c r="D94">
        <v>2755531090</v>
      </c>
      <c r="E94" t="s">
        <v>36</v>
      </c>
      <c r="F94" t="s">
        <v>92</v>
      </c>
      <c r="G94" t="s">
        <v>99</v>
      </c>
      <c r="H94" t="s">
        <v>37</v>
      </c>
      <c r="I94" t="s">
        <v>8</v>
      </c>
      <c r="J94" t="s">
        <v>17</v>
      </c>
      <c r="K94" t="s">
        <v>38</v>
      </c>
      <c r="L94" t="s">
        <v>39</v>
      </c>
      <c r="M94" s="2">
        <v>560</v>
      </c>
      <c r="N94" s="2">
        <v>63</v>
      </c>
      <c r="O94" s="2">
        <f>BaseDeDatos!$M94*BaseDeDatos!$N94</f>
        <v>35280</v>
      </c>
    </row>
    <row r="95" spans="2:15" x14ac:dyDescent="0.25">
      <c r="B95">
        <v>93</v>
      </c>
      <c r="C95" s="1">
        <v>44069</v>
      </c>
      <c r="D95">
        <v>5306800000</v>
      </c>
      <c r="E95" t="s">
        <v>40</v>
      </c>
      <c r="F95" t="s">
        <v>97</v>
      </c>
      <c r="G95" t="s">
        <v>88</v>
      </c>
      <c r="H95" t="s">
        <v>41</v>
      </c>
      <c r="I95" t="s">
        <v>25</v>
      </c>
      <c r="J95" t="s">
        <v>9</v>
      </c>
      <c r="K95" t="s">
        <v>22</v>
      </c>
      <c r="L95" t="s">
        <v>11</v>
      </c>
      <c r="M95" s="2">
        <v>644</v>
      </c>
      <c r="N95" s="2">
        <v>36</v>
      </c>
      <c r="O95" s="2">
        <f>BaseDeDatos!$M95*BaseDeDatos!$N95</f>
        <v>23184</v>
      </c>
    </row>
    <row r="96" spans="2:15" x14ac:dyDescent="0.25">
      <c r="B96">
        <v>94</v>
      </c>
      <c r="C96" s="1">
        <v>44171</v>
      </c>
      <c r="D96">
        <v>6768826719</v>
      </c>
      <c r="E96" t="s">
        <v>23</v>
      </c>
      <c r="F96" t="s">
        <v>86</v>
      </c>
      <c r="G96" t="s">
        <v>82</v>
      </c>
      <c r="H96" t="s">
        <v>24</v>
      </c>
      <c r="I96" t="s">
        <v>25</v>
      </c>
      <c r="J96" t="s">
        <v>9</v>
      </c>
      <c r="K96" t="s">
        <v>30</v>
      </c>
      <c r="L96" t="s">
        <v>31</v>
      </c>
      <c r="M96" s="2">
        <v>178.5</v>
      </c>
      <c r="N96" s="2">
        <v>41</v>
      </c>
      <c r="O96" s="2">
        <f>BaseDeDatos!$M96*BaseDeDatos!$N96</f>
        <v>7318.5</v>
      </c>
    </row>
    <row r="97" spans="2:15" x14ac:dyDescent="0.25">
      <c r="B97">
        <v>95</v>
      </c>
      <c r="C97" s="1">
        <v>43923</v>
      </c>
      <c r="D97">
        <v>7945500000</v>
      </c>
      <c r="E97" t="s">
        <v>42</v>
      </c>
      <c r="F97" t="s">
        <v>91</v>
      </c>
      <c r="G97" t="s">
        <v>91</v>
      </c>
      <c r="H97" t="s">
        <v>43</v>
      </c>
      <c r="I97" t="s">
        <v>8</v>
      </c>
      <c r="J97" t="s">
        <v>17</v>
      </c>
      <c r="K97" t="s">
        <v>44</v>
      </c>
      <c r="L97" t="s">
        <v>11</v>
      </c>
      <c r="M97" s="2">
        <v>41.86</v>
      </c>
      <c r="N97" s="2">
        <v>35</v>
      </c>
      <c r="O97" s="2">
        <f>BaseDeDatos!$M97*BaseDeDatos!$N97</f>
        <v>1465.1</v>
      </c>
    </row>
    <row r="98" spans="2:15" x14ac:dyDescent="0.25">
      <c r="B98">
        <v>96</v>
      </c>
      <c r="C98" s="1">
        <v>43923</v>
      </c>
      <c r="D98">
        <v>4671327569</v>
      </c>
      <c r="E98" t="s">
        <v>45</v>
      </c>
      <c r="F98" t="s">
        <v>87</v>
      </c>
      <c r="G98" t="s">
        <v>87</v>
      </c>
      <c r="H98" t="s">
        <v>24</v>
      </c>
      <c r="K98" t="s">
        <v>22</v>
      </c>
      <c r="L98" t="s">
        <v>11</v>
      </c>
      <c r="M98" s="2">
        <v>644</v>
      </c>
      <c r="N98" s="2">
        <v>31</v>
      </c>
      <c r="O98" s="2">
        <f>BaseDeDatos!$M98*BaseDeDatos!$N98</f>
        <v>19964</v>
      </c>
    </row>
    <row r="99" spans="2:15" x14ac:dyDescent="0.25">
      <c r="B99">
        <v>97</v>
      </c>
      <c r="C99" s="1">
        <v>44100</v>
      </c>
      <c r="D99">
        <v>5750783013</v>
      </c>
      <c r="E99" t="s">
        <v>42</v>
      </c>
      <c r="F99" t="s">
        <v>91</v>
      </c>
      <c r="G99" t="s">
        <v>91</v>
      </c>
      <c r="H99" t="s">
        <v>43</v>
      </c>
      <c r="I99" t="s">
        <v>16</v>
      </c>
      <c r="K99" t="s">
        <v>46</v>
      </c>
      <c r="L99" t="s">
        <v>47</v>
      </c>
      <c r="M99" s="2">
        <v>350</v>
      </c>
      <c r="N99" s="2">
        <v>52</v>
      </c>
      <c r="O99" s="2">
        <f>BaseDeDatos!$M99*BaseDeDatos!$N99</f>
        <v>18200</v>
      </c>
    </row>
    <row r="100" spans="2:15" x14ac:dyDescent="0.25">
      <c r="B100">
        <v>98</v>
      </c>
      <c r="C100" s="1">
        <v>44024</v>
      </c>
      <c r="D100">
        <v>1216202808</v>
      </c>
      <c r="E100" t="s">
        <v>42</v>
      </c>
      <c r="F100" t="s">
        <v>91</v>
      </c>
      <c r="G100" t="s">
        <v>91</v>
      </c>
      <c r="H100" t="s">
        <v>43</v>
      </c>
      <c r="I100" t="s">
        <v>16</v>
      </c>
      <c r="K100" t="s">
        <v>48</v>
      </c>
      <c r="L100" t="s">
        <v>49</v>
      </c>
      <c r="M100" s="2">
        <v>308</v>
      </c>
      <c r="N100" s="2">
        <v>30</v>
      </c>
      <c r="O100" s="2">
        <f>BaseDeDatos!$M100*BaseDeDatos!$N100</f>
        <v>9240</v>
      </c>
    </row>
    <row r="101" spans="2:15" x14ac:dyDescent="0.25">
      <c r="B101">
        <v>99</v>
      </c>
      <c r="C101" s="1">
        <v>43934</v>
      </c>
      <c r="D101">
        <v>7167041532</v>
      </c>
      <c r="E101" t="s">
        <v>42</v>
      </c>
      <c r="F101" t="s">
        <v>91</v>
      </c>
      <c r="G101" t="s">
        <v>91</v>
      </c>
      <c r="H101" t="s">
        <v>43</v>
      </c>
      <c r="I101" t="s">
        <v>16</v>
      </c>
      <c r="K101" t="s">
        <v>26</v>
      </c>
      <c r="L101" t="s">
        <v>27</v>
      </c>
      <c r="M101" s="2">
        <v>128.79999999999998</v>
      </c>
      <c r="N101" s="2">
        <v>41</v>
      </c>
      <c r="O101" s="2">
        <f>BaseDeDatos!$M101*BaseDeDatos!$N101</f>
        <v>5280.7999999999993</v>
      </c>
    </row>
    <row r="102" spans="2:15" x14ac:dyDescent="0.25">
      <c r="B102">
        <v>100</v>
      </c>
      <c r="C102" s="1">
        <v>44096</v>
      </c>
      <c r="D102">
        <v>2241191338</v>
      </c>
      <c r="E102" t="s">
        <v>50</v>
      </c>
      <c r="F102" t="s">
        <v>85</v>
      </c>
      <c r="G102" t="s">
        <v>83</v>
      </c>
      <c r="H102" t="s">
        <v>41</v>
      </c>
      <c r="I102" t="s">
        <v>25</v>
      </c>
      <c r="K102" t="s">
        <v>12</v>
      </c>
      <c r="L102" t="s">
        <v>13</v>
      </c>
      <c r="M102" s="2">
        <v>49</v>
      </c>
      <c r="N102" s="2">
        <v>44</v>
      </c>
      <c r="O102" s="2">
        <f>BaseDeDatos!$M102*BaseDeDatos!$N102</f>
        <v>2156</v>
      </c>
    </row>
    <row r="103" spans="2:15" x14ac:dyDescent="0.25">
      <c r="B103">
        <v>101</v>
      </c>
      <c r="C103" s="1">
        <v>44106</v>
      </c>
      <c r="D103">
        <v>806264266</v>
      </c>
      <c r="E103" t="s">
        <v>50</v>
      </c>
      <c r="F103" t="s">
        <v>85</v>
      </c>
      <c r="G103" t="s">
        <v>83</v>
      </c>
      <c r="H103" t="s">
        <v>41</v>
      </c>
      <c r="I103" t="s">
        <v>25</v>
      </c>
      <c r="K103" t="s">
        <v>44</v>
      </c>
      <c r="L103" t="s">
        <v>11</v>
      </c>
      <c r="M103" s="2">
        <v>41.86</v>
      </c>
      <c r="N103" s="2">
        <v>77</v>
      </c>
      <c r="O103" s="2">
        <f>BaseDeDatos!$M103*BaseDeDatos!$N103</f>
        <v>3223.22</v>
      </c>
    </row>
    <row r="104" spans="2:15" x14ac:dyDescent="0.25">
      <c r="B104">
        <v>102</v>
      </c>
      <c r="C104" s="1">
        <v>43902</v>
      </c>
      <c r="D104">
        <v>3820174684</v>
      </c>
      <c r="E104" t="s">
        <v>51</v>
      </c>
      <c r="F104" t="s">
        <v>90</v>
      </c>
      <c r="G104" t="s">
        <v>98</v>
      </c>
      <c r="H104" t="s">
        <v>24</v>
      </c>
      <c r="K104" t="s">
        <v>21</v>
      </c>
      <c r="L104" t="s">
        <v>11</v>
      </c>
      <c r="M104" s="2">
        <v>252</v>
      </c>
      <c r="N104" s="2">
        <v>29</v>
      </c>
      <c r="O104" s="2">
        <f>BaseDeDatos!$M104*BaseDeDatos!$N104</f>
        <v>7308</v>
      </c>
    </row>
    <row r="105" spans="2:15" x14ac:dyDescent="0.25">
      <c r="B105">
        <v>103</v>
      </c>
      <c r="C105" s="1">
        <v>44074</v>
      </c>
      <c r="D105">
        <v>5541796483</v>
      </c>
      <c r="E105" t="s">
        <v>51</v>
      </c>
      <c r="F105" t="s">
        <v>90</v>
      </c>
      <c r="G105" t="s">
        <v>98</v>
      </c>
      <c r="H105" t="s">
        <v>24</v>
      </c>
      <c r="K105" t="s">
        <v>22</v>
      </c>
      <c r="L105" t="s">
        <v>11</v>
      </c>
      <c r="M105" s="2">
        <v>644</v>
      </c>
      <c r="N105" s="2">
        <v>77</v>
      </c>
      <c r="O105" s="2">
        <f>BaseDeDatos!$M105*BaseDeDatos!$N105</f>
        <v>49588</v>
      </c>
    </row>
    <row r="106" spans="2:15" x14ac:dyDescent="0.25">
      <c r="B106">
        <v>104</v>
      </c>
      <c r="C106" s="1">
        <v>44025</v>
      </c>
      <c r="D106">
        <v>7096714976</v>
      </c>
      <c r="E106" t="s">
        <v>51</v>
      </c>
      <c r="F106" t="s">
        <v>90</v>
      </c>
      <c r="G106" t="s">
        <v>98</v>
      </c>
      <c r="H106" t="s">
        <v>24</v>
      </c>
      <c r="K106" t="s">
        <v>44</v>
      </c>
      <c r="L106" t="s">
        <v>11</v>
      </c>
      <c r="M106" s="2">
        <v>41.86</v>
      </c>
      <c r="N106" s="2">
        <v>73</v>
      </c>
      <c r="O106" s="2">
        <f>BaseDeDatos!$M106*BaseDeDatos!$N106</f>
        <v>3055.7799999999997</v>
      </c>
    </row>
    <row r="107" spans="2:15" x14ac:dyDescent="0.25">
      <c r="B107">
        <v>105</v>
      </c>
      <c r="C107" s="1">
        <v>44160</v>
      </c>
      <c r="D107">
        <v>2543114862</v>
      </c>
      <c r="E107" t="s">
        <v>40</v>
      </c>
      <c r="F107" t="s">
        <v>97</v>
      </c>
      <c r="G107" t="s">
        <v>88</v>
      </c>
      <c r="H107" t="s">
        <v>41</v>
      </c>
      <c r="I107" t="s">
        <v>25</v>
      </c>
      <c r="J107" t="s">
        <v>17</v>
      </c>
      <c r="K107" t="s">
        <v>34</v>
      </c>
      <c r="L107" t="s">
        <v>35</v>
      </c>
      <c r="M107" s="2">
        <v>135.1</v>
      </c>
      <c r="N107" s="2">
        <v>74</v>
      </c>
      <c r="O107" s="2">
        <f>BaseDeDatos!$M107*BaseDeDatos!$N107</f>
        <v>9997.4</v>
      </c>
    </row>
    <row r="108" spans="2:15" x14ac:dyDescent="0.25">
      <c r="B108">
        <v>106</v>
      </c>
      <c r="C108" s="1">
        <v>44070</v>
      </c>
      <c r="D108">
        <v>6501127347</v>
      </c>
      <c r="E108" t="s">
        <v>40</v>
      </c>
      <c r="F108" t="s">
        <v>97</v>
      </c>
      <c r="G108" t="s">
        <v>88</v>
      </c>
      <c r="H108" t="s">
        <v>41</v>
      </c>
      <c r="I108" t="s">
        <v>25</v>
      </c>
      <c r="J108" t="s">
        <v>17</v>
      </c>
      <c r="K108" t="s">
        <v>52</v>
      </c>
      <c r="L108" t="s">
        <v>53</v>
      </c>
      <c r="M108" s="2">
        <v>257.59999999999997</v>
      </c>
      <c r="N108" s="2">
        <v>25</v>
      </c>
      <c r="O108" s="2">
        <f>BaseDeDatos!$M108*BaseDeDatos!$N108</f>
        <v>6439.9999999999991</v>
      </c>
    </row>
    <row r="109" spans="2:15" x14ac:dyDescent="0.25">
      <c r="B109">
        <v>107</v>
      </c>
      <c r="C109" s="1">
        <v>43947</v>
      </c>
      <c r="D109">
        <v>1322296163</v>
      </c>
      <c r="E109" t="s">
        <v>54</v>
      </c>
      <c r="F109" t="s">
        <v>89</v>
      </c>
      <c r="G109" t="s">
        <v>84</v>
      </c>
      <c r="H109" t="s">
        <v>55</v>
      </c>
      <c r="I109" t="s">
        <v>16</v>
      </c>
      <c r="J109" t="s">
        <v>9</v>
      </c>
      <c r="K109" t="s">
        <v>56</v>
      </c>
      <c r="L109" t="s">
        <v>57</v>
      </c>
      <c r="M109" s="2">
        <v>273</v>
      </c>
      <c r="N109" s="2">
        <v>82</v>
      </c>
      <c r="O109" s="2">
        <f>BaseDeDatos!$M109*BaseDeDatos!$N109</f>
        <v>22386</v>
      </c>
    </row>
    <row r="110" spans="2:15" x14ac:dyDescent="0.25">
      <c r="B110">
        <v>108</v>
      </c>
      <c r="C110" s="1">
        <v>44122</v>
      </c>
      <c r="D110">
        <v>5162222472</v>
      </c>
      <c r="E110" t="s">
        <v>54</v>
      </c>
      <c r="F110" t="s">
        <v>89</v>
      </c>
      <c r="G110" t="s">
        <v>84</v>
      </c>
      <c r="H110" t="s">
        <v>55</v>
      </c>
      <c r="I110" t="s">
        <v>16</v>
      </c>
      <c r="J110" t="s">
        <v>9</v>
      </c>
      <c r="K110" t="s">
        <v>58</v>
      </c>
      <c r="L110" t="s">
        <v>59</v>
      </c>
      <c r="M110" s="2">
        <v>487.19999999999993</v>
      </c>
      <c r="N110" s="2">
        <v>37</v>
      </c>
      <c r="O110" s="2">
        <f>BaseDeDatos!$M110*BaseDeDatos!$N110</f>
        <v>18026.399999999998</v>
      </c>
    </row>
    <row r="111" spans="2:15" x14ac:dyDescent="0.25">
      <c r="B111">
        <v>109</v>
      </c>
      <c r="C111" s="1">
        <v>44103</v>
      </c>
      <c r="D111">
        <v>5752777715</v>
      </c>
      <c r="E111" t="s">
        <v>36</v>
      </c>
      <c r="F111" t="s">
        <v>92</v>
      </c>
      <c r="G111" t="s">
        <v>99</v>
      </c>
      <c r="H111" t="s">
        <v>37</v>
      </c>
      <c r="I111" t="s">
        <v>8</v>
      </c>
      <c r="J111" t="s">
        <v>17</v>
      </c>
      <c r="K111" t="s">
        <v>10</v>
      </c>
      <c r="L111" t="s">
        <v>11</v>
      </c>
      <c r="M111" s="2">
        <v>196</v>
      </c>
      <c r="N111" s="2">
        <v>84</v>
      </c>
      <c r="O111" s="2">
        <f>BaseDeDatos!$M111*BaseDeDatos!$N111</f>
        <v>16464</v>
      </c>
    </row>
    <row r="112" spans="2:15" x14ac:dyDescent="0.25">
      <c r="B112">
        <v>110</v>
      </c>
      <c r="C112" s="1">
        <v>44024</v>
      </c>
      <c r="D112">
        <v>2261700341</v>
      </c>
      <c r="E112" t="s">
        <v>23</v>
      </c>
      <c r="F112" t="s">
        <v>86</v>
      </c>
      <c r="G112" t="s">
        <v>82</v>
      </c>
      <c r="H112" t="s">
        <v>24</v>
      </c>
      <c r="I112" t="s">
        <v>8</v>
      </c>
      <c r="J112" t="s">
        <v>9</v>
      </c>
      <c r="K112" t="s">
        <v>38</v>
      </c>
      <c r="L112" t="s">
        <v>39</v>
      </c>
      <c r="M112" s="2">
        <v>560</v>
      </c>
      <c r="N112" s="2">
        <v>73</v>
      </c>
      <c r="O112" s="2">
        <f>BaseDeDatos!$M112*BaseDeDatos!$N112</f>
        <v>40880</v>
      </c>
    </row>
    <row r="113" spans="2:15" x14ac:dyDescent="0.25">
      <c r="B113">
        <v>111</v>
      </c>
      <c r="C113" s="1">
        <v>44073</v>
      </c>
      <c r="D113">
        <v>9950546196</v>
      </c>
      <c r="E113" t="s">
        <v>23</v>
      </c>
      <c r="F113" t="s">
        <v>86</v>
      </c>
      <c r="G113" t="s">
        <v>82</v>
      </c>
      <c r="H113" t="s">
        <v>24</v>
      </c>
      <c r="I113" t="s">
        <v>8</v>
      </c>
      <c r="J113" t="s">
        <v>9</v>
      </c>
      <c r="K113" t="s">
        <v>26</v>
      </c>
      <c r="L113" t="s">
        <v>27</v>
      </c>
      <c r="M113" s="2">
        <v>128.79999999999998</v>
      </c>
      <c r="N113" s="2">
        <v>51</v>
      </c>
      <c r="O113" s="2">
        <f>BaseDeDatos!$M113*BaseDeDatos!$N113</f>
        <v>6568.7999999999993</v>
      </c>
    </row>
    <row r="114" spans="2:15" x14ac:dyDescent="0.25">
      <c r="B114">
        <v>112</v>
      </c>
      <c r="C114" s="1">
        <v>44191</v>
      </c>
      <c r="D114">
        <v>9911266011</v>
      </c>
      <c r="E114" t="s">
        <v>62</v>
      </c>
      <c r="F114" t="s">
        <v>91</v>
      </c>
      <c r="G114" t="s">
        <v>91</v>
      </c>
      <c r="H114" t="s">
        <v>43</v>
      </c>
      <c r="I114" t="s">
        <v>16</v>
      </c>
      <c r="J114" t="s">
        <v>33</v>
      </c>
      <c r="K114" t="s">
        <v>67</v>
      </c>
      <c r="L114" t="s">
        <v>27</v>
      </c>
      <c r="M114" s="2">
        <v>140</v>
      </c>
      <c r="N114" s="2">
        <v>66</v>
      </c>
      <c r="O114" s="2">
        <f>BaseDeDatos!$M114*BaseDeDatos!$N114</f>
        <v>9240</v>
      </c>
    </row>
    <row r="115" spans="2:15" x14ac:dyDescent="0.25">
      <c r="B115">
        <v>113</v>
      </c>
      <c r="C115" s="1">
        <v>44183</v>
      </c>
      <c r="D115">
        <v>8455987495</v>
      </c>
      <c r="E115" t="s">
        <v>63</v>
      </c>
      <c r="F115" t="s">
        <v>85</v>
      </c>
      <c r="G115" t="s">
        <v>83</v>
      </c>
      <c r="H115" t="s">
        <v>41</v>
      </c>
      <c r="I115" t="s">
        <v>25</v>
      </c>
      <c r="J115" t="s">
        <v>17</v>
      </c>
      <c r="K115" t="s">
        <v>68</v>
      </c>
      <c r="L115" t="s">
        <v>69</v>
      </c>
      <c r="M115" s="2">
        <v>298.90000000000003</v>
      </c>
      <c r="N115" s="2">
        <v>36</v>
      </c>
      <c r="O115" s="2">
        <f>BaseDeDatos!$M115*BaseDeDatos!$N115</f>
        <v>10760.400000000001</v>
      </c>
    </row>
    <row r="116" spans="2:15" x14ac:dyDescent="0.25">
      <c r="B116">
        <v>114</v>
      </c>
      <c r="C116" s="1">
        <v>43966</v>
      </c>
      <c r="D116">
        <v>6668567210</v>
      </c>
      <c r="E116" t="s">
        <v>63</v>
      </c>
      <c r="F116" t="s">
        <v>85</v>
      </c>
      <c r="G116" t="s">
        <v>83</v>
      </c>
      <c r="H116" t="s">
        <v>41</v>
      </c>
      <c r="I116" t="s">
        <v>25</v>
      </c>
      <c r="J116" t="s">
        <v>17</v>
      </c>
      <c r="K116" t="s">
        <v>34</v>
      </c>
      <c r="L116" t="s">
        <v>35</v>
      </c>
      <c r="M116" s="2">
        <v>135.1</v>
      </c>
      <c r="N116" s="2">
        <v>87</v>
      </c>
      <c r="O116" s="2">
        <f>BaseDeDatos!$M116*BaseDeDatos!$N116</f>
        <v>11753.699999999999</v>
      </c>
    </row>
    <row r="117" spans="2:15" x14ac:dyDescent="0.25">
      <c r="B117">
        <v>115</v>
      </c>
      <c r="C117" s="1">
        <v>44019</v>
      </c>
      <c r="D117">
        <v>9528620750</v>
      </c>
      <c r="E117" t="s">
        <v>63</v>
      </c>
      <c r="F117" t="s">
        <v>85</v>
      </c>
      <c r="G117" t="s">
        <v>83</v>
      </c>
      <c r="H117" t="s">
        <v>41</v>
      </c>
      <c r="I117" t="s">
        <v>25</v>
      </c>
      <c r="J117" t="s">
        <v>17</v>
      </c>
      <c r="K117" t="s">
        <v>52</v>
      </c>
      <c r="L117" t="s">
        <v>53</v>
      </c>
      <c r="M117" s="2">
        <v>257.59999999999997</v>
      </c>
      <c r="N117" s="2">
        <v>64</v>
      </c>
      <c r="O117" s="2">
        <f>BaseDeDatos!$M117*BaseDeDatos!$N117</f>
        <v>16486.399999999998</v>
      </c>
    </row>
    <row r="118" spans="2:15" x14ac:dyDescent="0.25">
      <c r="B118">
        <v>116</v>
      </c>
      <c r="C118" s="1">
        <v>43876</v>
      </c>
      <c r="D118">
        <v>1951835035</v>
      </c>
      <c r="E118" t="s">
        <v>28</v>
      </c>
      <c r="F118" t="s">
        <v>89</v>
      </c>
      <c r="G118" t="s">
        <v>84</v>
      </c>
      <c r="H118" t="s">
        <v>29</v>
      </c>
      <c r="I118" t="s">
        <v>8</v>
      </c>
      <c r="J118" t="s">
        <v>9</v>
      </c>
      <c r="K118" t="s">
        <v>10</v>
      </c>
      <c r="L118" t="s">
        <v>11</v>
      </c>
      <c r="M118" s="2">
        <v>196</v>
      </c>
      <c r="N118" s="2">
        <v>21</v>
      </c>
      <c r="O118" s="2">
        <f>BaseDeDatos!$M118*BaseDeDatos!$N118</f>
        <v>4116</v>
      </c>
    </row>
    <row r="119" spans="2:15" x14ac:dyDescent="0.25">
      <c r="B119">
        <v>117</v>
      </c>
      <c r="C119" s="1">
        <v>44101</v>
      </c>
      <c r="D119">
        <v>8464805926</v>
      </c>
      <c r="E119" t="s">
        <v>36</v>
      </c>
      <c r="F119" t="s">
        <v>92</v>
      </c>
      <c r="G119" t="s">
        <v>99</v>
      </c>
      <c r="H119" t="s">
        <v>37</v>
      </c>
      <c r="I119" t="s">
        <v>25</v>
      </c>
      <c r="J119" t="s">
        <v>9</v>
      </c>
      <c r="K119" t="s">
        <v>30</v>
      </c>
      <c r="L119" t="s">
        <v>31</v>
      </c>
      <c r="M119" s="2">
        <v>178.5</v>
      </c>
      <c r="N119" s="2">
        <v>19</v>
      </c>
      <c r="O119" s="2">
        <f>BaseDeDatos!$M119*BaseDeDatos!$N119</f>
        <v>3391.5</v>
      </c>
    </row>
    <row r="120" spans="2:15" x14ac:dyDescent="0.25">
      <c r="B120">
        <v>118</v>
      </c>
      <c r="C120" s="1">
        <v>44094</v>
      </c>
      <c r="D120">
        <v>1040241832</v>
      </c>
      <c r="E120" t="s">
        <v>14</v>
      </c>
      <c r="F120" t="s">
        <v>81</v>
      </c>
      <c r="G120" t="s">
        <v>94</v>
      </c>
      <c r="H120" t="s">
        <v>15</v>
      </c>
      <c r="I120" t="s">
        <v>16</v>
      </c>
      <c r="J120" t="s">
        <v>17</v>
      </c>
      <c r="K120" t="s">
        <v>70</v>
      </c>
      <c r="L120" t="s">
        <v>47</v>
      </c>
      <c r="M120" s="2">
        <v>1134</v>
      </c>
      <c r="N120" s="2">
        <v>23</v>
      </c>
      <c r="O120" s="2">
        <f>BaseDeDatos!$M120*BaseDeDatos!$N120</f>
        <v>26082</v>
      </c>
    </row>
    <row r="121" spans="2:15" x14ac:dyDescent="0.25">
      <c r="B121">
        <v>119</v>
      </c>
      <c r="C121" s="1">
        <v>44157</v>
      </c>
      <c r="D121">
        <v>5032769390</v>
      </c>
      <c r="E121" t="s">
        <v>14</v>
      </c>
      <c r="F121" t="s">
        <v>81</v>
      </c>
      <c r="G121" t="s">
        <v>94</v>
      </c>
      <c r="H121" t="s">
        <v>15</v>
      </c>
      <c r="I121" t="s">
        <v>16</v>
      </c>
      <c r="J121" t="s">
        <v>17</v>
      </c>
      <c r="K121" t="s">
        <v>71</v>
      </c>
      <c r="L121" t="s">
        <v>72</v>
      </c>
      <c r="M121" s="2">
        <v>98</v>
      </c>
      <c r="N121" s="2">
        <v>72</v>
      </c>
      <c r="O121" s="2">
        <f>BaseDeDatos!$M121*BaseDeDatos!$N121</f>
        <v>7056</v>
      </c>
    </row>
    <row r="122" spans="2:15" x14ac:dyDescent="0.25">
      <c r="B122">
        <v>120</v>
      </c>
      <c r="C122" s="1">
        <v>43916</v>
      </c>
      <c r="D122">
        <v>5375997402</v>
      </c>
      <c r="E122" t="s">
        <v>23</v>
      </c>
      <c r="F122" t="s">
        <v>86</v>
      </c>
      <c r="G122" t="s">
        <v>82</v>
      </c>
      <c r="H122" t="s">
        <v>24</v>
      </c>
      <c r="I122" t="s">
        <v>25</v>
      </c>
      <c r="J122" t="s">
        <v>17</v>
      </c>
      <c r="K122" t="s">
        <v>58</v>
      </c>
      <c r="L122" t="s">
        <v>59</v>
      </c>
      <c r="M122" s="2">
        <v>487.19999999999993</v>
      </c>
      <c r="N122" s="2">
        <v>22</v>
      </c>
      <c r="O122" s="2">
        <f>BaseDeDatos!$M122*BaseDeDatos!$N122</f>
        <v>10718.399999999998</v>
      </c>
    </row>
    <row r="123" spans="2:15" x14ac:dyDescent="0.25">
      <c r="B123">
        <v>121</v>
      </c>
      <c r="C123" s="1">
        <v>43837</v>
      </c>
      <c r="D123">
        <v>967566383</v>
      </c>
      <c r="E123" t="s">
        <v>32</v>
      </c>
      <c r="F123" t="s">
        <v>93</v>
      </c>
      <c r="G123" t="s">
        <v>96</v>
      </c>
      <c r="H123" t="s">
        <v>7</v>
      </c>
      <c r="I123" t="s">
        <v>8</v>
      </c>
      <c r="J123" t="s">
        <v>33</v>
      </c>
      <c r="K123" t="s">
        <v>60</v>
      </c>
      <c r="L123" t="s">
        <v>49</v>
      </c>
      <c r="M123" s="2">
        <v>140</v>
      </c>
      <c r="N123" s="2">
        <v>82</v>
      </c>
      <c r="O123" s="2">
        <f>BaseDeDatos!$M123*BaseDeDatos!$N123</f>
        <v>11480</v>
      </c>
    </row>
    <row r="124" spans="2:15" x14ac:dyDescent="0.25">
      <c r="B124">
        <v>122</v>
      </c>
      <c r="C124" s="1">
        <v>44042</v>
      </c>
      <c r="D124">
        <v>7607007457</v>
      </c>
      <c r="E124" t="s">
        <v>32</v>
      </c>
      <c r="F124" t="s">
        <v>93</v>
      </c>
      <c r="G124" t="s">
        <v>96</v>
      </c>
      <c r="H124" t="s">
        <v>7</v>
      </c>
      <c r="I124" t="s">
        <v>8</v>
      </c>
      <c r="J124" t="s">
        <v>33</v>
      </c>
      <c r="K124" t="s">
        <v>38</v>
      </c>
      <c r="L124" t="s">
        <v>39</v>
      </c>
      <c r="M124" s="2">
        <v>560</v>
      </c>
      <c r="N124" s="2">
        <v>98</v>
      </c>
      <c r="O124" s="2">
        <f>BaseDeDatos!$M124*BaseDeDatos!$N124</f>
        <v>54880</v>
      </c>
    </row>
    <row r="125" spans="2:15" x14ac:dyDescent="0.25">
      <c r="B125">
        <v>123</v>
      </c>
      <c r="C125" s="1">
        <v>44092</v>
      </c>
      <c r="D125">
        <v>6139722497</v>
      </c>
      <c r="E125" t="s">
        <v>45</v>
      </c>
      <c r="F125" t="s">
        <v>87</v>
      </c>
      <c r="G125" t="s">
        <v>87</v>
      </c>
      <c r="H125" t="s">
        <v>24</v>
      </c>
      <c r="K125" t="s">
        <v>22</v>
      </c>
      <c r="L125" t="s">
        <v>11</v>
      </c>
      <c r="M125" s="2">
        <v>644</v>
      </c>
      <c r="N125" s="2">
        <v>71</v>
      </c>
      <c r="O125" s="2">
        <f>BaseDeDatos!$M125*BaseDeDatos!$N125</f>
        <v>45724</v>
      </c>
    </row>
    <row r="126" spans="2:15" x14ac:dyDescent="0.25">
      <c r="B126">
        <v>124</v>
      </c>
      <c r="C126" s="1">
        <v>43924</v>
      </c>
      <c r="D126">
        <v>6071133871</v>
      </c>
      <c r="E126" t="s">
        <v>42</v>
      </c>
      <c r="F126" t="s">
        <v>91</v>
      </c>
      <c r="G126" t="s">
        <v>91</v>
      </c>
      <c r="H126" t="s">
        <v>43</v>
      </c>
      <c r="I126" t="s">
        <v>16</v>
      </c>
      <c r="K126" t="s">
        <v>46</v>
      </c>
      <c r="L126" t="s">
        <v>47</v>
      </c>
      <c r="M126" s="2">
        <v>350</v>
      </c>
      <c r="N126" s="2">
        <v>40</v>
      </c>
      <c r="O126" s="2">
        <f>BaseDeDatos!$M126*BaseDeDatos!$N126</f>
        <v>14000</v>
      </c>
    </row>
    <row r="127" spans="2:15" x14ac:dyDescent="0.25">
      <c r="B127">
        <v>125</v>
      </c>
      <c r="C127" s="1">
        <v>43887</v>
      </c>
      <c r="D127">
        <v>8634772142</v>
      </c>
      <c r="E127" t="s">
        <v>42</v>
      </c>
      <c r="F127" t="s">
        <v>91</v>
      </c>
      <c r="G127" t="s">
        <v>91</v>
      </c>
      <c r="H127" t="s">
        <v>43</v>
      </c>
      <c r="I127" t="s">
        <v>16</v>
      </c>
      <c r="K127" t="s">
        <v>48</v>
      </c>
      <c r="L127" t="s">
        <v>49</v>
      </c>
      <c r="M127" s="2">
        <v>308</v>
      </c>
      <c r="N127" s="2">
        <v>80</v>
      </c>
      <c r="O127" s="2">
        <f>BaseDeDatos!$M127*BaseDeDatos!$N127</f>
        <v>24640</v>
      </c>
    </row>
    <row r="128" spans="2:15" x14ac:dyDescent="0.25">
      <c r="B128">
        <v>126</v>
      </c>
      <c r="C128" s="1">
        <v>44080</v>
      </c>
      <c r="D128">
        <v>5431718510</v>
      </c>
      <c r="E128" t="s">
        <v>42</v>
      </c>
      <c r="F128" t="s">
        <v>91</v>
      </c>
      <c r="G128" t="s">
        <v>91</v>
      </c>
      <c r="H128" t="s">
        <v>43</v>
      </c>
      <c r="I128" t="s">
        <v>16</v>
      </c>
      <c r="K128" t="s">
        <v>26</v>
      </c>
      <c r="L128" t="s">
        <v>27</v>
      </c>
      <c r="M128" s="2">
        <v>128.79999999999998</v>
      </c>
      <c r="N128" s="2">
        <v>38</v>
      </c>
      <c r="O128" s="2">
        <f>BaseDeDatos!$M128*BaseDeDatos!$N128</f>
        <v>4894.3999999999996</v>
      </c>
    </row>
    <row r="129" spans="2:15" x14ac:dyDescent="0.25">
      <c r="B129">
        <v>127</v>
      </c>
      <c r="C129" s="1">
        <v>44093</v>
      </c>
      <c r="D129">
        <v>7109276915</v>
      </c>
      <c r="E129" t="s">
        <v>50</v>
      </c>
      <c r="F129" t="s">
        <v>85</v>
      </c>
      <c r="G129" t="s">
        <v>83</v>
      </c>
      <c r="H129" t="s">
        <v>41</v>
      </c>
      <c r="I129" t="s">
        <v>25</v>
      </c>
      <c r="K129" t="s">
        <v>12</v>
      </c>
      <c r="L129" t="s">
        <v>13</v>
      </c>
      <c r="M129" s="2">
        <v>49</v>
      </c>
      <c r="N129" s="2">
        <v>28</v>
      </c>
      <c r="O129" s="2">
        <f>BaseDeDatos!$M129*BaseDeDatos!$N129</f>
        <v>1372</v>
      </c>
    </row>
    <row r="130" spans="2:15" x14ac:dyDescent="0.25">
      <c r="B130">
        <v>128</v>
      </c>
      <c r="C130" s="1">
        <v>44119</v>
      </c>
      <c r="D130">
        <v>8479136081</v>
      </c>
      <c r="E130" t="s">
        <v>50</v>
      </c>
      <c r="F130" t="s">
        <v>85</v>
      </c>
      <c r="G130" t="s">
        <v>83</v>
      </c>
      <c r="H130" t="s">
        <v>41</v>
      </c>
      <c r="I130" t="s">
        <v>25</v>
      </c>
      <c r="K130" t="s">
        <v>44</v>
      </c>
      <c r="L130" t="s">
        <v>11</v>
      </c>
      <c r="M130" s="2">
        <v>41.86</v>
      </c>
      <c r="N130" s="2">
        <v>60</v>
      </c>
      <c r="O130" s="2">
        <f>BaseDeDatos!$M130*BaseDeDatos!$N130</f>
        <v>2511.6</v>
      </c>
    </row>
    <row r="131" spans="2:15" x14ac:dyDescent="0.25">
      <c r="B131">
        <v>129</v>
      </c>
      <c r="C131" s="1">
        <v>44146</v>
      </c>
      <c r="D131">
        <v>7132355278</v>
      </c>
      <c r="E131" t="s">
        <v>51</v>
      </c>
      <c r="F131" t="s">
        <v>90</v>
      </c>
      <c r="G131" t="s">
        <v>98</v>
      </c>
      <c r="H131" t="s">
        <v>24</v>
      </c>
      <c r="K131" t="s">
        <v>21</v>
      </c>
      <c r="L131" t="s">
        <v>11</v>
      </c>
      <c r="M131" s="2">
        <v>252</v>
      </c>
      <c r="N131" s="2">
        <v>33</v>
      </c>
      <c r="O131" s="2">
        <f>BaseDeDatos!$M131*BaseDeDatos!$N131</f>
        <v>8316</v>
      </c>
    </row>
    <row r="132" spans="2:15" x14ac:dyDescent="0.25">
      <c r="B132">
        <v>130</v>
      </c>
      <c r="C132" s="1">
        <v>44017</v>
      </c>
      <c r="D132">
        <v>2885792785</v>
      </c>
      <c r="E132" t="s">
        <v>51</v>
      </c>
      <c r="F132" t="s">
        <v>90</v>
      </c>
      <c r="G132" t="s">
        <v>98</v>
      </c>
      <c r="H132" t="s">
        <v>24</v>
      </c>
      <c r="K132" t="s">
        <v>22</v>
      </c>
      <c r="L132" t="s">
        <v>11</v>
      </c>
      <c r="M132" s="2">
        <v>644</v>
      </c>
      <c r="N132" s="2">
        <v>22</v>
      </c>
      <c r="O132" s="2">
        <f>BaseDeDatos!$M132*BaseDeDatos!$N132</f>
        <v>14168</v>
      </c>
    </row>
    <row r="133" spans="2:15" x14ac:dyDescent="0.25">
      <c r="B133">
        <v>131</v>
      </c>
      <c r="C133" s="1">
        <v>44085</v>
      </c>
      <c r="D133">
        <v>3723941023</v>
      </c>
      <c r="E133" t="s">
        <v>51</v>
      </c>
      <c r="F133" t="s">
        <v>90</v>
      </c>
      <c r="G133" t="s">
        <v>98</v>
      </c>
      <c r="H133" t="s">
        <v>24</v>
      </c>
      <c r="K133" t="s">
        <v>44</v>
      </c>
      <c r="L133" t="s">
        <v>11</v>
      </c>
      <c r="M133" s="2">
        <v>41.86</v>
      </c>
      <c r="N133" s="2">
        <v>51</v>
      </c>
      <c r="O133" s="2">
        <f>BaseDeDatos!$M133*BaseDeDatos!$N133</f>
        <v>2134.86</v>
      </c>
    </row>
    <row r="134" spans="2:15" x14ac:dyDescent="0.25">
      <c r="B134">
        <v>132</v>
      </c>
      <c r="C134" s="1">
        <v>43943</v>
      </c>
      <c r="D134">
        <v>4827836337</v>
      </c>
      <c r="E134" t="s">
        <v>40</v>
      </c>
      <c r="F134" t="s">
        <v>97</v>
      </c>
      <c r="G134" t="s">
        <v>88</v>
      </c>
      <c r="H134" t="s">
        <v>41</v>
      </c>
      <c r="I134" t="s">
        <v>25</v>
      </c>
      <c r="J134" t="s">
        <v>17</v>
      </c>
      <c r="K134" t="s">
        <v>34</v>
      </c>
      <c r="L134" t="s">
        <v>35</v>
      </c>
      <c r="M134" s="2">
        <v>135.1</v>
      </c>
      <c r="N134" s="2">
        <v>60</v>
      </c>
      <c r="O134" s="2">
        <f>BaseDeDatos!$M134*BaseDeDatos!$N134</f>
        <v>8106</v>
      </c>
    </row>
    <row r="135" spans="2:15" x14ac:dyDescent="0.25">
      <c r="B135">
        <v>133</v>
      </c>
      <c r="C135" s="1">
        <v>44057</v>
      </c>
      <c r="D135">
        <v>2633840866</v>
      </c>
      <c r="E135" t="s">
        <v>40</v>
      </c>
      <c r="F135" t="s">
        <v>97</v>
      </c>
      <c r="G135" t="s">
        <v>88</v>
      </c>
      <c r="H135" t="s">
        <v>41</v>
      </c>
      <c r="I135" t="s">
        <v>25</v>
      </c>
      <c r="J135" t="s">
        <v>17</v>
      </c>
      <c r="K135" t="s">
        <v>52</v>
      </c>
      <c r="L135" t="s">
        <v>53</v>
      </c>
      <c r="M135" s="2">
        <v>257.59999999999997</v>
      </c>
      <c r="N135" s="2">
        <v>98</v>
      </c>
      <c r="O135" s="2">
        <f>BaseDeDatos!$M135*BaseDeDatos!$N135</f>
        <v>25244.799999999996</v>
      </c>
    </row>
    <row r="136" spans="2:15" x14ac:dyDescent="0.25">
      <c r="B136">
        <v>134</v>
      </c>
      <c r="C136" s="1">
        <v>43929</v>
      </c>
      <c r="D136">
        <v>2489359003</v>
      </c>
      <c r="E136" t="s">
        <v>54</v>
      </c>
      <c r="F136" t="s">
        <v>89</v>
      </c>
      <c r="G136" t="s">
        <v>84</v>
      </c>
      <c r="H136" t="s">
        <v>55</v>
      </c>
      <c r="I136" t="s">
        <v>16</v>
      </c>
      <c r="J136" t="s">
        <v>9</v>
      </c>
      <c r="K136" t="s">
        <v>56</v>
      </c>
      <c r="L136" t="s">
        <v>57</v>
      </c>
      <c r="M136" s="2">
        <v>273</v>
      </c>
      <c r="N136" s="2">
        <v>27</v>
      </c>
      <c r="O136" s="2">
        <f>BaseDeDatos!$M136*BaseDeDatos!$N136</f>
        <v>7371</v>
      </c>
    </row>
    <row r="137" spans="2:15" x14ac:dyDescent="0.25">
      <c r="B137">
        <v>135</v>
      </c>
      <c r="C137" s="1">
        <v>43986</v>
      </c>
      <c r="D137">
        <v>2347277376</v>
      </c>
      <c r="E137" t="s">
        <v>54</v>
      </c>
      <c r="F137" t="s">
        <v>89</v>
      </c>
      <c r="G137" t="s">
        <v>84</v>
      </c>
      <c r="H137" t="s">
        <v>55</v>
      </c>
      <c r="I137" t="s">
        <v>16</v>
      </c>
      <c r="J137" t="s">
        <v>9</v>
      </c>
      <c r="K137" t="s">
        <v>58</v>
      </c>
      <c r="L137" t="s">
        <v>59</v>
      </c>
      <c r="M137" s="2">
        <v>487.19999999999993</v>
      </c>
      <c r="N137" s="2">
        <v>88</v>
      </c>
      <c r="O137" s="2">
        <f>BaseDeDatos!$M137*BaseDeDatos!$N137</f>
        <v>42873.599999999991</v>
      </c>
    </row>
    <row r="138" spans="2:15" x14ac:dyDescent="0.25">
      <c r="B138">
        <v>136</v>
      </c>
      <c r="C138" s="1">
        <v>44058</v>
      </c>
      <c r="D138">
        <v>2071690973</v>
      </c>
      <c r="E138" t="s">
        <v>36</v>
      </c>
      <c r="F138" t="s">
        <v>92</v>
      </c>
      <c r="G138" t="s">
        <v>99</v>
      </c>
      <c r="H138" t="s">
        <v>37</v>
      </c>
      <c r="I138" t="s">
        <v>8</v>
      </c>
      <c r="J138" t="s">
        <v>17</v>
      </c>
      <c r="K138" t="s">
        <v>10</v>
      </c>
      <c r="L138" t="s">
        <v>11</v>
      </c>
      <c r="M138" s="2">
        <v>196</v>
      </c>
      <c r="N138" s="2">
        <v>65</v>
      </c>
      <c r="O138" s="2">
        <f>BaseDeDatos!$M138*BaseDeDatos!$N138</f>
        <v>12740</v>
      </c>
    </row>
    <row r="139" spans="2:15" x14ac:dyDescent="0.25">
      <c r="B139">
        <v>137</v>
      </c>
      <c r="C139" s="1">
        <v>44047</v>
      </c>
      <c r="D139">
        <v>1196729221</v>
      </c>
      <c r="E139" t="s">
        <v>23</v>
      </c>
      <c r="F139" t="s">
        <v>86</v>
      </c>
      <c r="G139" t="s">
        <v>82</v>
      </c>
      <c r="H139" t="s">
        <v>24</v>
      </c>
      <c r="I139" t="s">
        <v>8</v>
      </c>
      <c r="J139" t="s">
        <v>9</v>
      </c>
      <c r="K139" t="s">
        <v>38</v>
      </c>
      <c r="L139" t="s">
        <v>39</v>
      </c>
      <c r="M139" s="2">
        <v>560</v>
      </c>
      <c r="N139" s="2">
        <v>38</v>
      </c>
      <c r="O139" s="2">
        <f>BaseDeDatos!$M139*BaseDeDatos!$N139</f>
        <v>21280</v>
      </c>
    </row>
    <row r="140" spans="2:15" x14ac:dyDescent="0.25">
      <c r="B140">
        <v>138</v>
      </c>
      <c r="C140" s="1">
        <v>43948</v>
      </c>
      <c r="D140">
        <v>9020365601</v>
      </c>
      <c r="E140" t="s">
        <v>23</v>
      </c>
      <c r="F140" t="s">
        <v>86</v>
      </c>
      <c r="G140" t="s">
        <v>82</v>
      </c>
      <c r="H140" t="s">
        <v>24</v>
      </c>
      <c r="I140" t="s">
        <v>8</v>
      </c>
      <c r="J140" t="s">
        <v>9</v>
      </c>
      <c r="K140" t="s">
        <v>26</v>
      </c>
      <c r="L140" t="s">
        <v>27</v>
      </c>
      <c r="M140" s="2">
        <v>128.79999999999998</v>
      </c>
      <c r="N140" s="2">
        <v>80</v>
      </c>
      <c r="O140" s="2">
        <f>BaseDeDatos!$M140*BaseDeDatos!$N140</f>
        <v>10303.999999999998</v>
      </c>
    </row>
    <row r="141" spans="2:15" x14ac:dyDescent="0.25">
      <c r="B141">
        <v>139</v>
      </c>
      <c r="C141" s="1">
        <v>44054</v>
      </c>
      <c r="D141">
        <v>4818692078</v>
      </c>
      <c r="E141" t="s">
        <v>62</v>
      </c>
      <c r="F141" t="s">
        <v>91</v>
      </c>
      <c r="G141" t="s">
        <v>91</v>
      </c>
      <c r="H141" t="s">
        <v>43</v>
      </c>
      <c r="I141" t="s">
        <v>16</v>
      </c>
      <c r="J141" t="s">
        <v>33</v>
      </c>
      <c r="K141" t="s">
        <v>67</v>
      </c>
      <c r="L141" t="s">
        <v>27</v>
      </c>
      <c r="M141" s="2">
        <v>140</v>
      </c>
      <c r="N141" s="2">
        <v>49</v>
      </c>
      <c r="O141" s="2">
        <f>BaseDeDatos!$M141*BaseDeDatos!$N141</f>
        <v>6860</v>
      </c>
    </row>
    <row r="142" spans="2:15" x14ac:dyDescent="0.25">
      <c r="B142">
        <v>140</v>
      </c>
      <c r="C142" s="1">
        <v>44120</v>
      </c>
      <c r="D142">
        <v>6502762369</v>
      </c>
      <c r="E142" t="s">
        <v>63</v>
      </c>
      <c r="F142" t="s">
        <v>85</v>
      </c>
      <c r="G142" t="s">
        <v>83</v>
      </c>
      <c r="H142" t="s">
        <v>41</v>
      </c>
      <c r="I142" t="s">
        <v>25</v>
      </c>
      <c r="J142" t="s">
        <v>17</v>
      </c>
      <c r="K142" t="s">
        <v>68</v>
      </c>
      <c r="L142" t="s">
        <v>69</v>
      </c>
      <c r="M142" s="2">
        <v>298.90000000000003</v>
      </c>
      <c r="N142" s="2">
        <v>90</v>
      </c>
      <c r="O142" s="2">
        <f>BaseDeDatos!$M142*BaseDeDatos!$N142</f>
        <v>26901.000000000004</v>
      </c>
    </row>
    <row r="143" spans="2:15" x14ac:dyDescent="0.25">
      <c r="B143">
        <v>141</v>
      </c>
      <c r="C143" s="1">
        <v>43846</v>
      </c>
      <c r="D143">
        <v>924402492</v>
      </c>
      <c r="E143" t="s">
        <v>63</v>
      </c>
      <c r="F143" t="s">
        <v>85</v>
      </c>
      <c r="G143" t="s">
        <v>83</v>
      </c>
      <c r="H143" t="s">
        <v>41</v>
      </c>
      <c r="I143" t="s">
        <v>25</v>
      </c>
      <c r="J143" t="s">
        <v>17</v>
      </c>
      <c r="K143" t="s">
        <v>34</v>
      </c>
      <c r="L143" t="s">
        <v>35</v>
      </c>
      <c r="M143" s="2">
        <v>135.1</v>
      </c>
      <c r="N143" s="2">
        <v>60</v>
      </c>
      <c r="O143" s="2">
        <f>BaseDeDatos!$M143*BaseDeDatos!$N143</f>
        <v>8106</v>
      </c>
    </row>
    <row r="144" spans="2:15" x14ac:dyDescent="0.25">
      <c r="B144">
        <v>142</v>
      </c>
      <c r="C144" s="1">
        <v>44001</v>
      </c>
      <c r="D144">
        <v>5633857209</v>
      </c>
      <c r="E144" t="s">
        <v>63</v>
      </c>
      <c r="F144" t="s">
        <v>85</v>
      </c>
      <c r="G144" t="s">
        <v>83</v>
      </c>
      <c r="H144" t="s">
        <v>41</v>
      </c>
      <c r="I144" t="s">
        <v>25</v>
      </c>
      <c r="J144" t="s">
        <v>17</v>
      </c>
      <c r="K144" t="s">
        <v>52</v>
      </c>
      <c r="L144" t="s">
        <v>53</v>
      </c>
      <c r="M144" s="2">
        <v>257.59999999999997</v>
      </c>
      <c r="N144" s="2">
        <v>39</v>
      </c>
      <c r="O144" s="2">
        <f>BaseDeDatos!$M144*BaseDeDatos!$N144</f>
        <v>10046.399999999998</v>
      </c>
    </row>
    <row r="145" spans="2:15" x14ac:dyDescent="0.25">
      <c r="B145">
        <v>143</v>
      </c>
      <c r="C145" s="1">
        <v>43927</v>
      </c>
      <c r="D145">
        <v>9715216432</v>
      </c>
      <c r="E145" t="s">
        <v>28</v>
      </c>
      <c r="F145" t="s">
        <v>89</v>
      </c>
      <c r="G145" t="s">
        <v>84</v>
      </c>
      <c r="H145" t="s">
        <v>29</v>
      </c>
      <c r="I145" t="s">
        <v>8</v>
      </c>
      <c r="J145" t="s">
        <v>9</v>
      </c>
      <c r="K145" t="s">
        <v>10</v>
      </c>
      <c r="L145" t="s">
        <v>11</v>
      </c>
      <c r="M145" s="2">
        <v>196</v>
      </c>
      <c r="N145" s="2">
        <v>79</v>
      </c>
      <c r="O145" s="2">
        <f>BaseDeDatos!$M145*BaseDeDatos!$N145</f>
        <v>15484</v>
      </c>
    </row>
    <row r="146" spans="2:15" x14ac:dyDescent="0.25">
      <c r="B146">
        <v>144</v>
      </c>
      <c r="C146" s="1">
        <v>44100</v>
      </c>
      <c r="D146">
        <v>2808433382</v>
      </c>
      <c r="E146" t="s">
        <v>36</v>
      </c>
      <c r="F146" t="s">
        <v>92</v>
      </c>
      <c r="G146" t="s">
        <v>99</v>
      </c>
      <c r="H146" t="s">
        <v>37</v>
      </c>
      <c r="I146" t="s">
        <v>25</v>
      </c>
      <c r="J146" t="s">
        <v>9</v>
      </c>
      <c r="K146" t="s">
        <v>30</v>
      </c>
      <c r="L146" t="s">
        <v>31</v>
      </c>
      <c r="M146" s="2">
        <v>178.5</v>
      </c>
      <c r="N146" s="2">
        <v>44</v>
      </c>
      <c r="O146" s="2">
        <f>BaseDeDatos!$M146*BaseDeDatos!$N146</f>
        <v>7854</v>
      </c>
    </row>
    <row r="147" spans="2:15" x14ac:dyDescent="0.25">
      <c r="B147">
        <v>145</v>
      </c>
      <c r="C147" s="1">
        <v>44046</v>
      </c>
      <c r="D147">
        <v>5585231955</v>
      </c>
      <c r="E147" t="s">
        <v>14</v>
      </c>
      <c r="F147" t="s">
        <v>81</v>
      </c>
      <c r="G147" t="s">
        <v>94</v>
      </c>
      <c r="H147" t="s">
        <v>15</v>
      </c>
      <c r="I147" t="s">
        <v>16</v>
      </c>
      <c r="J147" t="s">
        <v>17</v>
      </c>
      <c r="K147" t="s">
        <v>70</v>
      </c>
      <c r="L147" t="s">
        <v>47</v>
      </c>
      <c r="M147" s="2">
        <v>1134</v>
      </c>
      <c r="N147" s="2">
        <v>98</v>
      </c>
      <c r="O147" s="2">
        <f>BaseDeDatos!$M147*BaseDeDatos!$N147</f>
        <v>111132</v>
      </c>
    </row>
    <row r="148" spans="2:15" x14ac:dyDescent="0.25">
      <c r="B148">
        <v>146</v>
      </c>
      <c r="C148" s="1">
        <v>44169</v>
      </c>
      <c r="D148">
        <v>4338999814</v>
      </c>
      <c r="E148" t="s">
        <v>14</v>
      </c>
      <c r="F148" t="s">
        <v>81</v>
      </c>
      <c r="G148" t="s">
        <v>94</v>
      </c>
      <c r="H148" t="s">
        <v>15</v>
      </c>
      <c r="I148" t="s">
        <v>16</v>
      </c>
      <c r="J148" t="s">
        <v>17</v>
      </c>
      <c r="K148" t="s">
        <v>71</v>
      </c>
      <c r="L148" t="s">
        <v>72</v>
      </c>
      <c r="M148" s="2">
        <v>98</v>
      </c>
      <c r="N148" s="2">
        <v>61</v>
      </c>
      <c r="O148" s="2">
        <f>BaseDeDatos!$M148*BaseDeDatos!$N148</f>
        <v>5978</v>
      </c>
    </row>
    <row r="149" spans="2:15" x14ac:dyDescent="0.25">
      <c r="B149">
        <v>147</v>
      </c>
      <c r="C149" s="1">
        <v>44056</v>
      </c>
      <c r="D149">
        <v>3475726472</v>
      </c>
      <c r="E149" t="s">
        <v>23</v>
      </c>
      <c r="F149" t="s">
        <v>86</v>
      </c>
      <c r="G149" t="s">
        <v>82</v>
      </c>
      <c r="H149" t="s">
        <v>24</v>
      </c>
      <c r="I149" t="s">
        <v>25</v>
      </c>
      <c r="J149" t="s">
        <v>17</v>
      </c>
      <c r="K149" t="s">
        <v>58</v>
      </c>
      <c r="L149" t="s">
        <v>59</v>
      </c>
      <c r="M149" s="2">
        <v>487.19999999999993</v>
      </c>
      <c r="N149" s="2">
        <v>30</v>
      </c>
      <c r="O149" s="2">
        <f>BaseDeDatos!$M149*BaseDeDatos!$N149</f>
        <v>14615.999999999998</v>
      </c>
    </row>
    <row r="150" spans="2:15" x14ac:dyDescent="0.25">
      <c r="B150">
        <v>148</v>
      </c>
      <c r="C150" s="1">
        <v>43946</v>
      </c>
      <c r="D150">
        <v>9727843310</v>
      </c>
      <c r="E150" t="s">
        <v>32</v>
      </c>
      <c r="F150" t="s">
        <v>93</v>
      </c>
      <c r="G150" t="s">
        <v>96</v>
      </c>
      <c r="H150" t="s">
        <v>7</v>
      </c>
      <c r="I150" t="s">
        <v>8</v>
      </c>
      <c r="J150" t="s">
        <v>33</v>
      </c>
      <c r="K150" t="s">
        <v>60</v>
      </c>
      <c r="L150" t="s">
        <v>49</v>
      </c>
      <c r="M150" s="2">
        <v>140</v>
      </c>
      <c r="N150" s="2">
        <v>24</v>
      </c>
      <c r="O150" s="2">
        <f>BaseDeDatos!$M150*BaseDeDatos!$N150</f>
        <v>3360</v>
      </c>
    </row>
    <row r="151" spans="2:15" x14ac:dyDescent="0.25">
      <c r="B151">
        <v>149</v>
      </c>
      <c r="C151" s="1">
        <v>43951</v>
      </c>
      <c r="D151">
        <v>536031236</v>
      </c>
      <c r="E151" t="s">
        <v>32</v>
      </c>
      <c r="F151" t="s">
        <v>93</v>
      </c>
      <c r="G151" t="s">
        <v>96</v>
      </c>
      <c r="H151" t="s">
        <v>7</v>
      </c>
      <c r="I151" t="s">
        <v>8</v>
      </c>
      <c r="J151" t="s">
        <v>33</v>
      </c>
      <c r="K151" t="s">
        <v>38</v>
      </c>
      <c r="L151" t="s">
        <v>39</v>
      </c>
      <c r="M151" s="2">
        <v>560</v>
      </c>
      <c r="N151" s="2">
        <v>28</v>
      </c>
      <c r="O151" s="2">
        <f>BaseDeDatos!$M151*BaseDeDatos!$N151</f>
        <v>15680</v>
      </c>
    </row>
    <row r="152" spans="2:15" x14ac:dyDescent="0.25">
      <c r="B152">
        <v>150</v>
      </c>
      <c r="C152" s="1">
        <v>44039</v>
      </c>
      <c r="D152">
        <v>1875435757</v>
      </c>
      <c r="E152" t="s">
        <v>42</v>
      </c>
      <c r="F152" t="s">
        <v>91</v>
      </c>
      <c r="G152" t="s">
        <v>91</v>
      </c>
      <c r="H152" t="s">
        <v>43</v>
      </c>
      <c r="I152" t="s">
        <v>8</v>
      </c>
      <c r="J152" t="s">
        <v>17</v>
      </c>
      <c r="K152" t="s">
        <v>61</v>
      </c>
      <c r="L152" t="s">
        <v>13</v>
      </c>
      <c r="M152" s="2">
        <v>140</v>
      </c>
      <c r="N152" s="2">
        <v>74</v>
      </c>
      <c r="O152" s="2">
        <f>BaseDeDatos!$M152*BaseDeDatos!$N152</f>
        <v>10360</v>
      </c>
    </row>
    <row r="153" spans="2:15" x14ac:dyDescent="0.25">
      <c r="B153">
        <v>151</v>
      </c>
      <c r="C153" s="1">
        <v>44141</v>
      </c>
      <c r="D153">
        <v>8711973073</v>
      </c>
      <c r="E153" t="s">
        <v>42</v>
      </c>
      <c r="F153" t="s">
        <v>91</v>
      </c>
      <c r="G153" t="s">
        <v>91</v>
      </c>
      <c r="H153" t="s">
        <v>43</v>
      </c>
      <c r="I153" t="s">
        <v>16</v>
      </c>
      <c r="K153" t="s">
        <v>12</v>
      </c>
      <c r="L153" t="s">
        <v>13</v>
      </c>
      <c r="M153" s="2">
        <v>49</v>
      </c>
      <c r="N153" s="2">
        <v>90</v>
      </c>
      <c r="O153" s="2">
        <f>BaseDeDatos!$M153*BaseDeDatos!$N153</f>
        <v>4410</v>
      </c>
    </row>
    <row r="154" spans="2:15" x14ac:dyDescent="0.25">
      <c r="B154">
        <v>152</v>
      </c>
      <c r="C154" s="1">
        <v>44169</v>
      </c>
      <c r="D154">
        <v>1214228285</v>
      </c>
      <c r="E154" t="s">
        <v>50</v>
      </c>
      <c r="F154" t="s">
        <v>85</v>
      </c>
      <c r="G154" t="s">
        <v>83</v>
      </c>
      <c r="H154" t="s">
        <v>41</v>
      </c>
      <c r="I154" t="s">
        <v>25</v>
      </c>
      <c r="K154" t="s">
        <v>38</v>
      </c>
      <c r="L154" t="s">
        <v>39</v>
      </c>
      <c r="M154" s="2">
        <v>560</v>
      </c>
      <c r="N154" s="2">
        <v>27</v>
      </c>
      <c r="O154" s="2">
        <f>BaseDeDatos!$M154*BaseDeDatos!$N154</f>
        <v>15120</v>
      </c>
    </row>
    <row r="155" spans="2:15" x14ac:dyDescent="0.25">
      <c r="B155">
        <v>153</v>
      </c>
      <c r="C155" s="1">
        <v>44083</v>
      </c>
      <c r="D155">
        <v>3447948983</v>
      </c>
      <c r="E155" t="s">
        <v>51</v>
      </c>
      <c r="F155" t="s">
        <v>90</v>
      </c>
      <c r="G155" t="s">
        <v>98</v>
      </c>
      <c r="H155" t="s">
        <v>24</v>
      </c>
      <c r="I155" t="s">
        <v>25</v>
      </c>
      <c r="K155" t="s">
        <v>52</v>
      </c>
      <c r="L155" t="s">
        <v>53</v>
      </c>
      <c r="M155" s="2">
        <v>257.59999999999997</v>
      </c>
      <c r="N155" s="2">
        <v>71</v>
      </c>
      <c r="O155" s="2">
        <f>BaseDeDatos!$M155*BaseDeDatos!$N155</f>
        <v>18289.599999999999</v>
      </c>
    </row>
    <row r="156" spans="2:15" x14ac:dyDescent="0.25">
      <c r="B156">
        <v>154</v>
      </c>
      <c r="C156" s="1">
        <v>43963</v>
      </c>
      <c r="D156">
        <v>8753770178</v>
      </c>
      <c r="E156" t="s">
        <v>40</v>
      </c>
      <c r="F156" t="s">
        <v>97</v>
      </c>
      <c r="G156" t="s">
        <v>88</v>
      </c>
      <c r="H156" t="s">
        <v>41</v>
      </c>
      <c r="I156" t="s">
        <v>25</v>
      </c>
      <c r="J156" t="s">
        <v>17</v>
      </c>
      <c r="K156" t="s">
        <v>22</v>
      </c>
      <c r="L156" t="s">
        <v>11</v>
      </c>
      <c r="M156" s="2">
        <v>644</v>
      </c>
      <c r="N156" s="2">
        <v>74</v>
      </c>
      <c r="O156" s="2">
        <f>BaseDeDatos!$M156*BaseDeDatos!$N156</f>
        <v>47656</v>
      </c>
    </row>
    <row r="157" spans="2:15" x14ac:dyDescent="0.25">
      <c r="B157">
        <v>155</v>
      </c>
      <c r="C157" s="1">
        <v>43855</v>
      </c>
      <c r="D157">
        <v>493013693</v>
      </c>
      <c r="E157" t="s">
        <v>54</v>
      </c>
      <c r="F157" t="s">
        <v>89</v>
      </c>
      <c r="G157" t="s">
        <v>84</v>
      </c>
      <c r="H157" t="s">
        <v>55</v>
      </c>
      <c r="I157" t="s">
        <v>16</v>
      </c>
      <c r="J157" t="s">
        <v>9</v>
      </c>
      <c r="K157" t="s">
        <v>34</v>
      </c>
      <c r="L157" t="s">
        <v>35</v>
      </c>
      <c r="M157" s="2">
        <v>135.1</v>
      </c>
      <c r="N157" s="2">
        <v>76</v>
      </c>
      <c r="O157" s="2">
        <f>BaseDeDatos!$M157*BaseDeDatos!$N157</f>
        <v>10267.6</v>
      </c>
    </row>
    <row r="158" spans="2:15" x14ac:dyDescent="0.25">
      <c r="B158">
        <v>156</v>
      </c>
      <c r="C158" s="1">
        <v>44132</v>
      </c>
      <c r="D158">
        <v>4097578178</v>
      </c>
      <c r="E158" t="s">
        <v>36</v>
      </c>
      <c r="F158" t="s">
        <v>92</v>
      </c>
      <c r="G158" t="s">
        <v>99</v>
      </c>
      <c r="H158" t="s">
        <v>37</v>
      </c>
      <c r="I158" t="s">
        <v>8</v>
      </c>
      <c r="J158" t="s">
        <v>17</v>
      </c>
      <c r="K158" t="s">
        <v>30</v>
      </c>
      <c r="L158" t="s">
        <v>31</v>
      </c>
      <c r="M158" s="2">
        <v>178.5</v>
      </c>
      <c r="N158" s="2">
        <v>96</v>
      </c>
      <c r="O158" s="2">
        <f>BaseDeDatos!$M158*BaseDeDatos!$N158</f>
        <v>17136</v>
      </c>
    </row>
    <row r="159" spans="2:15" x14ac:dyDescent="0.25">
      <c r="B159">
        <v>157</v>
      </c>
      <c r="C159" s="1">
        <v>44018</v>
      </c>
      <c r="D159">
        <v>9949307477</v>
      </c>
      <c r="E159" t="s">
        <v>23</v>
      </c>
      <c r="F159" t="s">
        <v>86</v>
      </c>
      <c r="G159" t="s">
        <v>82</v>
      </c>
      <c r="H159" t="s">
        <v>24</v>
      </c>
      <c r="I159" t="s">
        <v>8</v>
      </c>
      <c r="J159" t="s">
        <v>9</v>
      </c>
      <c r="K159" t="s">
        <v>30</v>
      </c>
      <c r="L159" t="s">
        <v>31</v>
      </c>
      <c r="M159" s="2">
        <v>178.5</v>
      </c>
      <c r="N159" s="2">
        <v>92</v>
      </c>
      <c r="O159" s="2">
        <f>BaseDeDatos!$M159*BaseDeDatos!$N159</f>
        <v>16422</v>
      </c>
    </row>
    <row r="160" spans="2:15" x14ac:dyDescent="0.25">
      <c r="B160">
        <v>158</v>
      </c>
      <c r="C160" s="1">
        <v>43972</v>
      </c>
      <c r="D160">
        <v>2521830520</v>
      </c>
      <c r="E160" t="s">
        <v>62</v>
      </c>
      <c r="F160" t="s">
        <v>91</v>
      </c>
      <c r="G160" t="s">
        <v>91</v>
      </c>
      <c r="H160" t="s">
        <v>43</v>
      </c>
      <c r="I160" t="s">
        <v>16</v>
      </c>
      <c r="J160" t="s">
        <v>33</v>
      </c>
      <c r="K160" t="s">
        <v>48</v>
      </c>
      <c r="L160" t="s">
        <v>49</v>
      </c>
      <c r="M160" s="2">
        <v>308</v>
      </c>
      <c r="N160" s="2">
        <v>93</v>
      </c>
      <c r="O160" s="2">
        <f>BaseDeDatos!$M160*BaseDeDatos!$N160</f>
        <v>28644</v>
      </c>
    </row>
    <row r="161" spans="2:15" x14ac:dyDescent="0.25">
      <c r="B161">
        <v>159</v>
      </c>
      <c r="C161" s="1">
        <v>43982</v>
      </c>
      <c r="D161">
        <v>4224616034</v>
      </c>
      <c r="E161" t="s">
        <v>63</v>
      </c>
      <c r="F161" t="s">
        <v>85</v>
      </c>
      <c r="G161" t="s">
        <v>83</v>
      </c>
      <c r="H161" t="s">
        <v>41</v>
      </c>
      <c r="I161" t="s">
        <v>25</v>
      </c>
      <c r="J161" t="s">
        <v>17</v>
      </c>
      <c r="K161" t="s">
        <v>46</v>
      </c>
      <c r="L161" t="s">
        <v>47</v>
      </c>
      <c r="M161" s="2">
        <v>350</v>
      </c>
      <c r="N161" s="2">
        <v>18</v>
      </c>
      <c r="O161" s="2">
        <f>BaseDeDatos!$M161*BaseDeDatos!$N161</f>
        <v>6300</v>
      </c>
    </row>
    <row r="162" spans="2:15" x14ac:dyDescent="0.25">
      <c r="B162">
        <v>160</v>
      </c>
      <c r="C162" s="1">
        <v>44049</v>
      </c>
      <c r="D162">
        <v>7169314881</v>
      </c>
      <c r="E162" t="s">
        <v>28</v>
      </c>
      <c r="F162" t="s">
        <v>89</v>
      </c>
      <c r="G162" t="s">
        <v>84</v>
      </c>
      <c r="H162" t="s">
        <v>29</v>
      </c>
      <c r="I162" t="s">
        <v>8</v>
      </c>
      <c r="J162" t="s">
        <v>9</v>
      </c>
      <c r="K162" t="s">
        <v>64</v>
      </c>
      <c r="L162" t="s">
        <v>65</v>
      </c>
      <c r="M162" s="2">
        <v>546</v>
      </c>
      <c r="N162" s="2">
        <v>98</v>
      </c>
      <c r="O162" s="2">
        <f>BaseDeDatos!$M162*BaseDeDatos!$N162</f>
        <v>53508</v>
      </c>
    </row>
    <row r="163" spans="2:15" x14ac:dyDescent="0.25">
      <c r="B163">
        <v>161</v>
      </c>
      <c r="C163" s="1">
        <v>44018</v>
      </c>
      <c r="D163">
        <v>8313545064</v>
      </c>
      <c r="E163" t="s">
        <v>36</v>
      </c>
      <c r="F163" t="s">
        <v>92</v>
      </c>
      <c r="G163" t="s">
        <v>99</v>
      </c>
      <c r="H163" t="s">
        <v>37</v>
      </c>
      <c r="I163" t="s">
        <v>25</v>
      </c>
      <c r="J163" t="s">
        <v>9</v>
      </c>
      <c r="K163" t="s">
        <v>18</v>
      </c>
      <c r="L163" t="s">
        <v>13</v>
      </c>
      <c r="M163" s="2">
        <v>420</v>
      </c>
      <c r="N163" s="2">
        <v>46</v>
      </c>
      <c r="O163" s="2">
        <f>BaseDeDatos!$M163*BaseDeDatos!$N163</f>
        <v>19320</v>
      </c>
    </row>
    <row r="164" spans="2:15" x14ac:dyDescent="0.25">
      <c r="B164">
        <v>162</v>
      </c>
      <c r="C164" s="1">
        <v>44064</v>
      </c>
      <c r="D164">
        <v>5739621013</v>
      </c>
      <c r="E164" t="s">
        <v>36</v>
      </c>
      <c r="F164" t="s">
        <v>92</v>
      </c>
      <c r="G164" t="s">
        <v>99</v>
      </c>
      <c r="H164" t="s">
        <v>37</v>
      </c>
      <c r="I164" t="s">
        <v>25</v>
      </c>
      <c r="J164" t="s">
        <v>9</v>
      </c>
      <c r="K164" t="s">
        <v>19</v>
      </c>
      <c r="L164" t="s">
        <v>13</v>
      </c>
      <c r="M164" s="2">
        <v>742</v>
      </c>
      <c r="N164" s="2">
        <v>14</v>
      </c>
      <c r="O164" s="2">
        <f>BaseDeDatos!$M164*BaseDeDatos!$N164</f>
        <v>10388</v>
      </c>
    </row>
    <row r="165" spans="2:15" x14ac:dyDescent="0.25">
      <c r="B165">
        <v>163</v>
      </c>
      <c r="C165" s="1">
        <v>43942</v>
      </c>
      <c r="D165">
        <v>1789830506</v>
      </c>
      <c r="E165" t="s">
        <v>14</v>
      </c>
      <c r="F165" t="s">
        <v>81</v>
      </c>
      <c r="G165" t="s">
        <v>94</v>
      </c>
      <c r="H165" t="s">
        <v>15</v>
      </c>
      <c r="K165" t="s">
        <v>66</v>
      </c>
      <c r="L165" t="s">
        <v>57</v>
      </c>
      <c r="M165" s="2">
        <v>532</v>
      </c>
      <c r="N165" s="2">
        <v>85</v>
      </c>
      <c r="O165" s="2">
        <f>BaseDeDatos!$M165*BaseDeDatos!$N165</f>
        <v>45220</v>
      </c>
    </row>
    <row r="166" spans="2:15" x14ac:dyDescent="0.25">
      <c r="B166">
        <v>164</v>
      </c>
      <c r="C166" s="1">
        <v>44098</v>
      </c>
      <c r="D166">
        <v>6281652174</v>
      </c>
      <c r="E166" t="s">
        <v>32</v>
      </c>
      <c r="F166" t="s">
        <v>93</v>
      </c>
      <c r="G166" t="s">
        <v>96</v>
      </c>
      <c r="H166" t="s">
        <v>7</v>
      </c>
      <c r="K166" t="s">
        <v>44</v>
      </c>
      <c r="L166" t="s">
        <v>11</v>
      </c>
      <c r="M166" s="2">
        <v>41.86</v>
      </c>
      <c r="N166" s="2">
        <v>88</v>
      </c>
      <c r="O166" s="2">
        <f>BaseDeDatos!$M166*BaseDeDatos!$N166</f>
        <v>3683.68</v>
      </c>
    </row>
    <row r="167" spans="2:15" x14ac:dyDescent="0.25">
      <c r="B167">
        <v>165</v>
      </c>
      <c r="C167" s="1">
        <v>43859</v>
      </c>
      <c r="D167">
        <v>8126696083</v>
      </c>
      <c r="E167" t="s">
        <v>51</v>
      </c>
      <c r="F167" t="s">
        <v>90</v>
      </c>
      <c r="G167" t="s">
        <v>98</v>
      </c>
      <c r="H167" t="s">
        <v>24</v>
      </c>
      <c r="K167" t="s">
        <v>44</v>
      </c>
      <c r="L167" t="s">
        <v>11</v>
      </c>
      <c r="M167" s="2">
        <v>41.86</v>
      </c>
      <c r="N167" s="2">
        <v>81</v>
      </c>
      <c r="O167" s="2">
        <f>BaseDeDatos!$M167*BaseDeDatos!$N167</f>
        <v>3390.66</v>
      </c>
    </row>
    <row r="168" spans="2:15" x14ac:dyDescent="0.25">
      <c r="B168">
        <v>166</v>
      </c>
      <c r="C168" s="1">
        <v>44160</v>
      </c>
      <c r="D168">
        <v>2706456269</v>
      </c>
      <c r="E168" t="s">
        <v>40</v>
      </c>
      <c r="F168" t="s">
        <v>97</v>
      </c>
      <c r="G168" t="s">
        <v>88</v>
      </c>
      <c r="H168" t="s">
        <v>41</v>
      </c>
      <c r="I168" t="s">
        <v>25</v>
      </c>
      <c r="J168" t="s">
        <v>17</v>
      </c>
      <c r="K168" t="s">
        <v>34</v>
      </c>
      <c r="L168" t="s">
        <v>35</v>
      </c>
      <c r="M168" s="2">
        <v>135.1</v>
      </c>
      <c r="N168" s="2">
        <v>33</v>
      </c>
      <c r="O168" s="2">
        <f>BaseDeDatos!$M168*BaseDeDatos!$N168</f>
        <v>4458.3</v>
      </c>
    </row>
    <row r="169" spans="2:15" x14ac:dyDescent="0.25">
      <c r="B169">
        <v>167</v>
      </c>
      <c r="C169" s="1">
        <v>44167</v>
      </c>
      <c r="D169">
        <v>6159315697</v>
      </c>
      <c r="E169" t="s">
        <v>40</v>
      </c>
      <c r="F169" t="s">
        <v>97</v>
      </c>
      <c r="G169" t="s">
        <v>88</v>
      </c>
      <c r="H169" t="s">
        <v>41</v>
      </c>
      <c r="I169" t="s">
        <v>25</v>
      </c>
      <c r="J169" t="s">
        <v>17</v>
      </c>
      <c r="K169" t="s">
        <v>52</v>
      </c>
      <c r="L169" t="s">
        <v>53</v>
      </c>
      <c r="M169" s="2">
        <v>257.59999999999997</v>
      </c>
      <c r="N169" s="2">
        <v>47</v>
      </c>
      <c r="O169" s="2">
        <f>BaseDeDatos!$M169*BaseDeDatos!$N169</f>
        <v>12107.199999999999</v>
      </c>
    </row>
    <row r="170" spans="2:15" x14ac:dyDescent="0.25">
      <c r="B170">
        <v>168</v>
      </c>
      <c r="C170" s="1">
        <v>44026</v>
      </c>
      <c r="D170">
        <v>2749029538</v>
      </c>
      <c r="E170" t="s">
        <v>54</v>
      </c>
      <c r="F170" t="s">
        <v>89</v>
      </c>
      <c r="G170" t="s">
        <v>84</v>
      </c>
      <c r="H170" t="s">
        <v>55</v>
      </c>
      <c r="I170" t="s">
        <v>16</v>
      </c>
      <c r="J170" t="s">
        <v>9</v>
      </c>
      <c r="K170" t="s">
        <v>56</v>
      </c>
      <c r="L170" t="s">
        <v>57</v>
      </c>
      <c r="M170" s="2">
        <v>273</v>
      </c>
      <c r="N170" s="2">
        <v>61</v>
      </c>
      <c r="O170" s="2">
        <f>BaseDeDatos!$M170*BaseDeDatos!$N170</f>
        <v>16653</v>
      </c>
    </row>
    <row r="171" spans="2:15" x14ac:dyDescent="0.25">
      <c r="B171">
        <v>169</v>
      </c>
      <c r="C171" s="1">
        <v>43998</v>
      </c>
      <c r="D171">
        <v>9017454158</v>
      </c>
      <c r="E171" t="s">
        <v>54</v>
      </c>
      <c r="F171" t="s">
        <v>89</v>
      </c>
      <c r="G171" t="s">
        <v>84</v>
      </c>
      <c r="H171" t="s">
        <v>55</v>
      </c>
      <c r="I171" t="s">
        <v>16</v>
      </c>
      <c r="J171" t="s">
        <v>9</v>
      </c>
      <c r="K171" t="s">
        <v>58</v>
      </c>
      <c r="L171" t="s">
        <v>59</v>
      </c>
      <c r="M171" s="2">
        <v>487.19999999999993</v>
      </c>
      <c r="N171" s="2">
        <v>27</v>
      </c>
      <c r="O171" s="2">
        <f>BaseDeDatos!$M171*BaseDeDatos!$N171</f>
        <v>13154.399999999998</v>
      </c>
    </row>
    <row r="172" spans="2:15" x14ac:dyDescent="0.25">
      <c r="B172">
        <v>170</v>
      </c>
      <c r="C172" s="1">
        <v>43893</v>
      </c>
      <c r="D172">
        <v>445300235</v>
      </c>
      <c r="E172" t="s">
        <v>36</v>
      </c>
      <c r="F172" t="s">
        <v>92</v>
      </c>
      <c r="G172" t="s">
        <v>99</v>
      </c>
      <c r="H172" t="s">
        <v>37</v>
      </c>
      <c r="I172" t="s">
        <v>8</v>
      </c>
      <c r="J172" t="s">
        <v>17</v>
      </c>
      <c r="K172" t="s">
        <v>10</v>
      </c>
      <c r="L172" t="s">
        <v>11</v>
      </c>
      <c r="M172" s="2">
        <v>196</v>
      </c>
      <c r="N172" s="2">
        <v>84</v>
      </c>
      <c r="O172" s="2">
        <f>BaseDeDatos!$M172*BaseDeDatos!$N172</f>
        <v>16464</v>
      </c>
    </row>
    <row r="173" spans="2:15" x14ac:dyDescent="0.25">
      <c r="B173">
        <v>171</v>
      </c>
      <c r="C173" s="1">
        <v>43844</v>
      </c>
      <c r="D173">
        <v>3498781571</v>
      </c>
      <c r="E173" t="s">
        <v>23</v>
      </c>
      <c r="F173" t="s">
        <v>86</v>
      </c>
      <c r="G173" t="s">
        <v>82</v>
      </c>
      <c r="H173" t="s">
        <v>24</v>
      </c>
      <c r="I173" t="s">
        <v>8</v>
      </c>
      <c r="J173" t="s">
        <v>9</v>
      </c>
      <c r="K173" t="s">
        <v>38</v>
      </c>
      <c r="L173" t="s">
        <v>39</v>
      </c>
      <c r="M173" s="2">
        <v>560</v>
      </c>
      <c r="N173" s="2">
        <v>91</v>
      </c>
      <c r="O173" s="2">
        <f>BaseDeDatos!$M173*BaseDeDatos!$N173</f>
        <v>50960</v>
      </c>
    </row>
    <row r="174" spans="2:15" x14ac:dyDescent="0.25">
      <c r="B174">
        <v>172</v>
      </c>
      <c r="C174" s="1">
        <v>44008</v>
      </c>
      <c r="D174">
        <v>376477229</v>
      </c>
      <c r="E174" t="s">
        <v>23</v>
      </c>
      <c r="F174" t="s">
        <v>86</v>
      </c>
      <c r="G174" t="s">
        <v>82</v>
      </c>
      <c r="H174" t="s">
        <v>24</v>
      </c>
      <c r="I174" t="s">
        <v>8</v>
      </c>
      <c r="J174" t="s">
        <v>9</v>
      </c>
      <c r="K174" t="s">
        <v>26</v>
      </c>
      <c r="L174" t="s">
        <v>27</v>
      </c>
      <c r="M174" s="2">
        <v>128.79999999999998</v>
      </c>
      <c r="N174" s="2">
        <v>36</v>
      </c>
      <c r="O174" s="2">
        <f>BaseDeDatos!$M174*BaseDeDatos!$N174</f>
        <v>4636.7999999999993</v>
      </c>
    </row>
    <row r="175" spans="2:15" x14ac:dyDescent="0.25">
      <c r="B175">
        <v>173</v>
      </c>
      <c r="C175" s="1">
        <v>44119</v>
      </c>
      <c r="D175">
        <v>1790721708</v>
      </c>
      <c r="E175" t="s">
        <v>62</v>
      </c>
      <c r="F175" t="s">
        <v>91</v>
      </c>
      <c r="G175" t="s">
        <v>91</v>
      </c>
      <c r="H175" t="s">
        <v>43</v>
      </c>
      <c r="I175" t="s">
        <v>16</v>
      </c>
      <c r="J175" t="s">
        <v>33</v>
      </c>
      <c r="K175" t="s">
        <v>67</v>
      </c>
      <c r="L175" t="s">
        <v>27</v>
      </c>
      <c r="M175" s="2">
        <v>140</v>
      </c>
      <c r="N175" s="2">
        <v>34</v>
      </c>
      <c r="O175" s="2">
        <f>BaseDeDatos!$M175*BaseDeDatos!$N175</f>
        <v>4760</v>
      </c>
    </row>
    <row r="176" spans="2:15" x14ac:dyDescent="0.25">
      <c r="B176">
        <v>174</v>
      </c>
      <c r="C176" s="1">
        <v>43831</v>
      </c>
      <c r="D176">
        <v>434033868</v>
      </c>
      <c r="E176" t="s">
        <v>63</v>
      </c>
      <c r="F176" t="s">
        <v>85</v>
      </c>
      <c r="G176" t="s">
        <v>83</v>
      </c>
      <c r="H176" t="s">
        <v>41</v>
      </c>
      <c r="I176" t="s">
        <v>25</v>
      </c>
      <c r="J176" t="s">
        <v>17</v>
      </c>
      <c r="K176" t="s">
        <v>68</v>
      </c>
      <c r="L176" t="s">
        <v>69</v>
      </c>
      <c r="M176" s="2">
        <v>298.90000000000003</v>
      </c>
      <c r="N176" s="2">
        <v>81</v>
      </c>
      <c r="O176" s="2">
        <f>BaseDeDatos!$M176*BaseDeDatos!$N176</f>
        <v>24210.9</v>
      </c>
    </row>
    <row r="177" spans="2:15" x14ac:dyDescent="0.25">
      <c r="B177">
        <v>175</v>
      </c>
      <c r="C177" s="1">
        <v>44054</v>
      </c>
      <c r="D177">
        <v>3247684317</v>
      </c>
      <c r="E177" t="s">
        <v>63</v>
      </c>
      <c r="F177" t="s">
        <v>85</v>
      </c>
      <c r="G177" t="s">
        <v>83</v>
      </c>
      <c r="H177" t="s">
        <v>41</v>
      </c>
      <c r="I177" t="s">
        <v>25</v>
      </c>
      <c r="J177" t="s">
        <v>17</v>
      </c>
      <c r="K177" t="s">
        <v>34</v>
      </c>
      <c r="L177" t="s">
        <v>35</v>
      </c>
      <c r="M177" s="2">
        <v>135.1</v>
      </c>
      <c r="N177" s="2">
        <v>25</v>
      </c>
      <c r="O177" s="2">
        <f>BaseDeDatos!$M177*BaseDeDatos!$N177</f>
        <v>3377.5</v>
      </c>
    </row>
    <row r="178" spans="2:15" x14ac:dyDescent="0.25">
      <c r="B178">
        <v>176</v>
      </c>
      <c r="C178" s="1">
        <v>43933</v>
      </c>
      <c r="D178">
        <v>6492121203</v>
      </c>
      <c r="E178" t="s">
        <v>63</v>
      </c>
      <c r="F178" t="s">
        <v>85</v>
      </c>
      <c r="G178" t="s">
        <v>83</v>
      </c>
      <c r="H178" t="s">
        <v>41</v>
      </c>
      <c r="I178" t="s">
        <v>25</v>
      </c>
      <c r="J178" t="s">
        <v>17</v>
      </c>
      <c r="K178" t="s">
        <v>52</v>
      </c>
      <c r="L178" t="s">
        <v>53</v>
      </c>
      <c r="M178" s="2">
        <v>257.59999999999997</v>
      </c>
      <c r="N178" s="2">
        <v>12</v>
      </c>
      <c r="O178" s="2">
        <f>BaseDeDatos!$M178*BaseDeDatos!$N178</f>
        <v>3091.2</v>
      </c>
    </row>
    <row r="179" spans="2:15" x14ac:dyDescent="0.25">
      <c r="B179">
        <v>177</v>
      </c>
      <c r="C179" s="1">
        <v>43859</v>
      </c>
      <c r="D179">
        <v>1661667624</v>
      </c>
      <c r="E179" t="s">
        <v>28</v>
      </c>
      <c r="F179" t="s">
        <v>89</v>
      </c>
      <c r="G179" t="s">
        <v>84</v>
      </c>
      <c r="H179" t="s">
        <v>29</v>
      </c>
      <c r="I179" t="s">
        <v>8</v>
      </c>
      <c r="J179" t="s">
        <v>9</v>
      </c>
      <c r="K179" t="s">
        <v>10</v>
      </c>
      <c r="L179" t="s">
        <v>11</v>
      </c>
      <c r="M179" s="2">
        <v>196</v>
      </c>
      <c r="N179" s="2">
        <v>23</v>
      </c>
      <c r="O179" s="2">
        <f>BaseDeDatos!$M179*BaseDeDatos!$N179</f>
        <v>4508</v>
      </c>
    </row>
    <row r="180" spans="2:15" x14ac:dyDescent="0.25">
      <c r="B180">
        <v>178</v>
      </c>
      <c r="C180" s="1">
        <v>44188</v>
      </c>
      <c r="D180">
        <v>1127190015</v>
      </c>
      <c r="E180" t="s">
        <v>36</v>
      </c>
      <c r="F180" t="s">
        <v>92</v>
      </c>
      <c r="G180" t="s">
        <v>99</v>
      </c>
      <c r="H180" t="s">
        <v>37</v>
      </c>
      <c r="I180" t="s">
        <v>25</v>
      </c>
      <c r="J180" t="s">
        <v>9</v>
      </c>
      <c r="K180" t="s">
        <v>30</v>
      </c>
      <c r="L180" t="s">
        <v>31</v>
      </c>
      <c r="M180" s="2">
        <v>178.5</v>
      </c>
      <c r="N180" s="2">
        <v>76</v>
      </c>
      <c r="O180" s="2">
        <f>BaseDeDatos!$M180*BaseDeDatos!$N180</f>
        <v>13566</v>
      </c>
    </row>
    <row r="181" spans="2:15" x14ac:dyDescent="0.25">
      <c r="B181">
        <v>179</v>
      </c>
      <c r="C181" s="1">
        <v>43937</v>
      </c>
      <c r="D181">
        <v>7862399002</v>
      </c>
      <c r="E181" t="s">
        <v>14</v>
      </c>
      <c r="F181" t="s">
        <v>81</v>
      </c>
      <c r="G181" t="s">
        <v>94</v>
      </c>
      <c r="H181" t="s">
        <v>15</v>
      </c>
      <c r="I181" t="s">
        <v>16</v>
      </c>
      <c r="J181" t="s">
        <v>17</v>
      </c>
      <c r="K181" t="s">
        <v>70</v>
      </c>
      <c r="L181" t="s">
        <v>47</v>
      </c>
      <c r="M181" s="2">
        <v>1134</v>
      </c>
      <c r="N181" s="2">
        <v>55</v>
      </c>
      <c r="O181" s="2">
        <f>BaseDeDatos!$M181*BaseDeDatos!$N181</f>
        <v>62370</v>
      </c>
    </row>
    <row r="182" spans="2:15" x14ac:dyDescent="0.25">
      <c r="B182">
        <v>180</v>
      </c>
      <c r="C182" s="1">
        <v>44083</v>
      </c>
      <c r="D182">
        <v>9568142105</v>
      </c>
      <c r="E182" t="s">
        <v>14</v>
      </c>
      <c r="F182" t="s">
        <v>81</v>
      </c>
      <c r="G182" t="s">
        <v>94</v>
      </c>
      <c r="H182" t="s">
        <v>15</v>
      </c>
      <c r="I182" t="s">
        <v>16</v>
      </c>
      <c r="J182" t="s">
        <v>17</v>
      </c>
      <c r="K182" t="s">
        <v>71</v>
      </c>
      <c r="L182" t="s">
        <v>72</v>
      </c>
      <c r="M182" s="2">
        <v>98</v>
      </c>
      <c r="N182" s="2">
        <v>19</v>
      </c>
      <c r="O182" s="2">
        <f>BaseDeDatos!$M182*BaseDeDatos!$N182</f>
        <v>1862</v>
      </c>
    </row>
    <row r="183" spans="2:15" x14ac:dyDescent="0.25">
      <c r="B183">
        <v>181</v>
      </c>
      <c r="C183" s="1">
        <v>43864</v>
      </c>
      <c r="D183">
        <v>1181634254</v>
      </c>
      <c r="E183" t="s">
        <v>23</v>
      </c>
      <c r="F183" t="s">
        <v>86</v>
      </c>
      <c r="G183" t="s">
        <v>82</v>
      </c>
      <c r="H183" t="s">
        <v>24</v>
      </c>
      <c r="I183" t="s">
        <v>25</v>
      </c>
      <c r="J183" t="s">
        <v>17</v>
      </c>
      <c r="K183" t="s">
        <v>58</v>
      </c>
      <c r="L183" t="s">
        <v>59</v>
      </c>
      <c r="M183" s="2">
        <v>487.19999999999993</v>
      </c>
      <c r="N183" s="2">
        <v>27</v>
      </c>
      <c r="O183" s="2">
        <f>BaseDeDatos!$M183*BaseDeDatos!$N183</f>
        <v>13154.399999999998</v>
      </c>
    </row>
    <row r="184" spans="2:15" x14ac:dyDescent="0.25">
      <c r="B184">
        <v>182</v>
      </c>
      <c r="C184" s="1">
        <v>44052</v>
      </c>
      <c r="D184">
        <v>5404968765</v>
      </c>
      <c r="E184" t="s">
        <v>32</v>
      </c>
      <c r="F184" t="s">
        <v>93</v>
      </c>
      <c r="G184" t="s">
        <v>96</v>
      </c>
      <c r="H184" t="s">
        <v>7</v>
      </c>
      <c r="I184" t="s">
        <v>8</v>
      </c>
      <c r="J184" t="s">
        <v>33</v>
      </c>
      <c r="K184" t="s">
        <v>60</v>
      </c>
      <c r="L184" t="s">
        <v>49</v>
      </c>
      <c r="M184" s="2">
        <v>140</v>
      </c>
      <c r="N184" s="2">
        <v>99</v>
      </c>
      <c r="O184" s="2">
        <f>BaseDeDatos!$M184*BaseDeDatos!$N184</f>
        <v>13860</v>
      </c>
    </row>
    <row r="185" spans="2:15" x14ac:dyDescent="0.25">
      <c r="B185">
        <v>183</v>
      </c>
      <c r="C185" s="1">
        <v>43959</v>
      </c>
      <c r="D185">
        <v>2431996009</v>
      </c>
      <c r="E185" t="s">
        <v>32</v>
      </c>
      <c r="F185" t="s">
        <v>93</v>
      </c>
      <c r="G185" t="s">
        <v>96</v>
      </c>
      <c r="H185" t="s">
        <v>7</v>
      </c>
      <c r="I185" t="s">
        <v>8</v>
      </c>
      <c r="J185" t="s">
        <v>33</v>
      </c>
      <c r="K185" t="s">
        <v>38</v>
      </c>
      <c r="L185" t="s">
        <v>39</v>
      </c>
      <c r="M185" s="2">
        <v>560</v>
      </c>
      <c r="N185" s="2">
        <v>10</v>
      </c>
      <c r="O185" s="2">
        <f>BaseDeDatos!$M185*BaseDeDatos!$N185</f>
        <v>5600</v>
      </c>
    </row>
    <row r="186" spans="2:15" x14ac:dyDescent="0.25">
      <c r="B186">
        <v>184</v>
      </c>
      <c r="C186" s="1">
        <v>44101</v>
      </c>
      <c r="D186">
        <v>6373385557</v>
      </c>
      <c r="E186" t="s">
        <v>42</v>
      </c>
      <c r="F186" t="s">
        <v>91</v>
      </c>
      <c r="G186" t="s">
        <v>91</v>
      </c>
      <c r="H186" t="s">
        <v>43</v>
      </c>
      <c r="I186" t="s">
        <v>8</v>
      </c>
      <c r="J186" t="s">
        <v>17</v>
      </c>
      <c r="K186" t="s">
        <v>61</v>
      </c>
      <c r="L186" t="s">
        <v>13</v>
      </c>
      <c r="M186" s="2">
        <v>140</v>
      </c>
      <c r="N186" s="2">
        <v>80</v>
      </c>
      <c r="O186" s="2">
        <f>BaseDeDatos!$M186*BaseDeDatos!$N186</f>
        <v>11200</v>
      </c>
    </row>
    <row r="187" spans="2:15" x14ac:dyDescent="0.25">
      <c r="B187">
        <v>185</v>
      </c>
      <c r="C187" s="1">
        <v>44069</v>
      </c>
      <c r="D187">
        <v>5411926783</v>
      </c>
      <c r="E187" t="s">
        <v>42</v>
      </c>
      <c r="F187" t="s">
        <v>91</v>
      </c>
      <c r="G187" t="s">
        <v>91</v>
      </c>
      <c r="H187" t="s">
        <v>43</v>
      </c>
      <c r="I187" t="s">
        <v>16</v>
      </c>
      <c r="K187" t="s">
        <v>12</v>
      </c>
      <c r="L187" t="s">
        <v>13</v>
      </c>
      <c r="M187" s="2">
        <v>49</v>
      </c>
      <c r="N187" s="2">
        <v>27</v>
      </c>
      <c r="O187" s="2">
        <f>BaseDeDatos!$M187*BaseDeDatos!$N187</f>
        <v>1323</v>
      </c>
    </row>
    <row r="188" spans="2:15" x14ac:dyDescent="0.25">
      <c r="B188">
        <v>186</v>
      </c>
      <c r="C188" s="1">
        <v>44118</v>
      </c>
      <c r="D188">
        <v>8397590471</v>
      </c>
      <c r="E188" t="s">
        <v>50</v>
      </c>
      <c r="F188" t="s">
        <v>85</v>
      </c>
      <c r="G188" t="s">
        <v>83</v>
      </c>
      <c r="H188" t="s">
        <v>41</v>
      </c>
      <c r="I188" t="s">
        <v>25</v>
      </c>
      <c r="K188" t="s">
        <v>38</v>
      </c>
      <c r="L188" t="s">
        <v>39</v>
      </c>
      <c r="M188" s="2">
        <v>560</v>
      </c>
      <c r="N188" s="2">
        <v>97</v>
      </c>
      <c r="O188" s="2">
        <f>BaseDeDatos!$M188*BaseDeDatos!$N188</f>
        <v>54320</v>
      </c>
    </row>
    <row r="189" spans="2:15" x14ac:dyDescent="0.25">
      <c r="B189">
        <v>187</v>
      </c>
      <c r="C189" s="1">
        <v>44038</v>
      </c>
      <c r="D189">
        <v>5905399576</v>
      </c>
      <c r="E189" t="s">
        <v>51</v>
      </c>
      <c r="F189" t="s">
        <v>90</v>
      </c>
      <c r="G189" t="s">
        <v>98</v>
      </c>
      <c r="H189" t="s">
        <v>24</v>
      </c>
      <c r="I189" t="s">
        <v>25</v>
      </c>
      <c r="K189" t="s">
        <v>52</v>
      </c>
      <c r="L189" t="s">
        <v>53</v>
      </c>
      <c r="M189" s="2">
        <v>257.59999999999997</v>
      </c>
      <c r="N189" s="2">
        <v>42</v>
      </c>
      <c r="O189" s="2">
        <f>BaseDeDatos!$M189*BaseDeDatos!$N189</f>
        <v>10819.199999999999</v>
      </c>
    </row>
    <row r="190" spans="2:15" x14ac:dyDescent="0.25">
      <c r="B190">
        <v>188</v>
      </c>
      <c r="C190" s="1">
        <v>43947</v>
      </c>
      <c r="D190">
        <v>168682758</v>
      </c>
      <c r="E190" t="s">
        <v>40</v>
      </c>
      <c r="F190" t="s">
        <v>97</v>
      </c>
      <c r="G190" t="s">
        <v>88</v>
      </c>
      <c r="H190" t="s">
        <v>41</v>
      </c>
      <c r="I190" t="s">
        <v>25</v>
      </c>
      <c r="J190" t="s">
        <v>17</v>
      </c>
      <c r="K190" t="s">
        <v>22</v>
      </c>
      <c r="L190" t="s">
        <v>11</v>
      </c>
      <c r="M190" s="2">
        <v>644</v>
      </c>
      <c r="N190" s="2">
        <v>24</v>
      </c>
      <c r="O190" s="2">
        <f>BaseDeDatos!$M190*BaseDeDatos!$N190</f>
        <v>15456</v>
      </c>
    </row>
    <row r="191" spans="2:15" x14ac:dyDescent="0.25">
      <c r="B191">
        <v>189</v>
      </c>
      <c r="C191" s="1">
        <v>44162</v>
      </c>
      <c r="D191">
        <v>4992553897</v>
      </c>
      <c r="E191" t="s">
        <v>54</v>
      </c>
      <c r="F191" t="s">
        <v>89</v>
      </c>
      <c r="G191" t="s">
        <v>84</v>
      </c>
      <c r="H191" t="s">
        <v>55</v>
      </c>
      <c r="I191" t="s">
        <v>16</v>
      </c>
      <c r="J191" t="s">
        <v>9</v>
      </c>
      <c r="K191" t="s">
        <v>34</v>
      </c>
      <c r="L191" t="s">
        <v>35</v>
      </c>
      <c r="M191" s="2">
        <v>135.1</v>
      </c>
      <c r="N191" s="2">
        <v>90</v>
      </c>
      <c r="O191" s="2">
        <f>BaseDeDatos!$M191*BaseDeDatos!$N191</f>
        <v>12159</v>
      </c>
    </row>
    <row r="192" spans="2:15" x14ac:dyDescent="0.25">
      <c r="B192">
        <v>190</v>
      </c>
      <c r="C192" s="1">
        <v>44160</v>
      </c>
      <c r="D192">
        <v>9609810399</v>
      </c>
      <c r="E192" t="s">
        <v>36</v>
      </c>
      <c r="F192" t="s">
        <v>92</v>
      </c>
      <c r="G192" t="s">
        <v>99</v>
      </c>
      <c r="H192" t="s">
        <v>37</v>
      </c>
      <c r="I192" t="s">
        <v>8</v>
      </c>
      <c r="J192" t="s">
        <v>17</v>
      </c>
      <c r="K192" t="s">
        <v>30</v>
      </c>
      <c r="L192" t="s">
        <v>31</v>
      </c>
      <c r="M192" s="2">
        <v>178.5</v>
      </c>
      <c r="N192" s="2">
        <v>28</v>
      </c>
      <c r="O192" s="2">
        <f>BaseDeDatos!$M192*BaseDeDatos!$N192</f>
        <v>4998</v>
      </c>
    </row>
    <row r="193" spans="2:15" x14ac:dyDescent="0.25">
      <c r="B193">
        <v>191</v>
      </c>
      <c r="C193" s="1">
        <v>44045</v>
      </c>
      <c r="D193">
        <v>1537469039</v>
      </c>
      <c r="E193" t="s">
        <v>40</v>
      </c>
      <c r="F193" t="s">
        <v>97</v>
      </c>
      <c r="G193" t="s">
        <v>88</v>
      </c>
      <c r="H193" t="s">
        <v>41</v>
      </c>
      <c r="I193" t="s">
        <v>25</v>
      </c>
      <c r="J193" t="s">
        <v>9</v>
      </c>
      <c r="K193" t="s">
        <v>22</v>
      </c>
      <c r="L193" t="s">
        <v>11</v>
      </c>
      <c r="M193" s="2">
        <v>644</v>
      </c>
      <c r="N193" s="2">
        <v>28</v>
      </c>
      <c r="O193" s="2">
        <f>BaseDeDatos!$M193*BaseDeDatos!$N193</f>
        <v>18032</v>
      </c>
    </row>
    <row r="194" spans="2:15" x14ac:dyDescent="0.25">
      <c r="B194">
        <v>192</v>
      </c>
      <c r="C194" s="1">
        <v>44049</v>
      </c>
      <c r="D194">
        <v>2018401595</v>
      </c>
      <c r="E194" t="s">
        <v>23</v>
      </c>
      <c r="F194" t="s">
        <v>86</v>
      </c>
      <c r="G194" t="s">
        <v>82</v>
      </c>
      <c r="H194" t="s">
        <v>24</v>
      </c>
      <c r="I194" t="s">
        <v>25</v>
      </c>
      <c r="J194" t="s">
        <v>9</v>
      </c>
      <c r="K194" t="s">
        <v>30</v>
      </c>
      <c r="L194" t="s">
        <v>31</v>
      </c>
      <c r="M194" s="2">
        <v>178.5</v>
      </c>
      <c r="N194" s="2">
        <v>57</v>
      </c>
      <c r="O194" s="2">
        <f>BaseDeDatos!$M194*BaseDeDatos!$N194</f>
        <v>10174.5</v>
      </c>
    </row>
    <row r="195" spans="2:15" x14ac:dyDescent="0.25">
      <c r="B195">
        <v>193</v>
      </c>
      <c r="C195" s="1">
        <v>43961</v>
      </c>
      <c r="D195">
        <v>1129934476</v>
      </c>
      <c r="E195" t="s">
        <v>42</v>
      </c>
      <c r="F195" t="s">
        <v>91</v>
      </c>
      <c r="G195" t="s">
        <v>91</v>
      </c>
      <c r="H195" t="s">
        <v>43</v>
      </c>
      <c r="I195" t="s">
        <v>8</v>
      </c>
      <c r="J195" t="s">
        <v>17</v>
      </c>
      <c r="K195" t="s">
        <v>44</v>
      </c>
      <c r="L195" t="s">
        <v>11</v>
      </c>
      <c r="M195" s="2">
        <v>41.86</v>
      </c>
      <c r="N195" s="2">
        <v>23</v>
      </c>
      <c r="O195" s="2">
        <f>BaseDeDatos!$M195*BaseDeDatos!$N195</f>
        <v>962.78</v>
      </c>
    </row>
    <row r="196" spans="2:15" x14ac:dyDescent="0.25">
      <c r="B196">
        <v>194</v>
      </c>
      <c r="C196" s="1">
        <v>43929</v>
      </c>
      <c r="D196">
        <v>878400496</v>
      </c>
      <c r="E196" t="s">
        <v>45</v>
      </c>
      <c r="F196" t="s">
        <v>87</v>
      </c>
      <c r="G196" t="s">
        <v>87</v>
      </c>
      <c r="H196" t="s">
        <v>24</v>
      </c>
      <c r="K196" t="s">
        <v>22</v>
      </c>
      <c r="L196" t="s">
        <v>11</v>
      </c>
      <c r="M196" s="2">
        <v>644</v>
      </c>
      <c r="N196" s="2">
        <v>86</v>
      </c>
      <c r="O196" s="2">
        <f>BaseDeDatos!$M196*BaseDeDatos!$N196</f>
        <v>55384</v>
      </c>
    </row>
    <row r="197" spans="2:15" x14ac:dyDescent="0.25">
      <c r="B197">
        <v>195</v>
      </c>
      <c r="C197" s="1">
        <v>44043</v>
      </c>
      <c r="D197">
        <v>6271764467</v>
      </c>
      <c r="E197" t="s">
        <v>42</v>
      </c>
      <c r="F197" t="s">
        <v>91</v>
      </c>
      <c r="G197" t="s">
        <v>91</v>
      </c>
      <c r="H197" t="s">
        <v>43</v>
      </c>
      <c r="I197" t="s">
        <v>16</v>
      </c>
      <c r="K197" t="s">
        <v>46</v>
      </c>
      <c r="L197" t="s">
        <v>47</v>
      </c>
      <c r="M197" s="2">
        <v>350</v>
      </c>
      <c r="N197" s="2">
        <v>47</v>
      </c>
      <c r="O197" s="2">
        <f>BaseDeDatos!$M197*BaseDeDatos!$N197</f>
        <v>16450</v>
      </c>
    </row>
    <row r="198" spans="2:15" x14ac:dyDescent="0.25">
      <c r="B198">
        <v>196</v>
      </c>
      <c r="C198" s="1">
        <v>43853</v>
      </c>
      <c r="D198">
        <v>5954546839</v>
      </c>
      <c r="E198" t="s">
        <v>42</v>
      </c>
      <c r="F198" t="s">
        <v>91</v>
      </c>
      <c r="G198" t="s">
        <v>91</v>
      </c>
      <c r="H198" t="s">
        <v>43</v>
      </c>
      <c r="I198" t="s">
        <v>16</v>
      </c>
      <c r="K198" t="s">
        <v>48</v>
      </c>
      <c r="L198" t="s">
        <v>49</v>
      </c>
      <c r="M198" s="2">
        <v>308</v>
      </c>
      <c r="N198" s="2">
        <v>97</v>
      </c>
      <c r="O198" s="2">
        <f>BaseDeDatos!$M198*BaseDeDatos!$N198</f>
        <v>29876</v>
      </c>
    </row>
    <row r="199" spans="2:15" x14ac:dyDescent="0.25">
      <c r="B199">
        <v>197</v>
      </c>
      <c r="C199" s="1">
        <v>43905</v>
      </c>
      <c r="D199">
        <v>1007419194</v>
      </c>
      <c r="E199" t="s">
        <v>42</v>
      </c>
      <c r="F199" t="s">
        <v>91</v>
      </c>
      <c r="G199" t="s">
        <v>91</v>
      </c>
      <c r="H199" t="s">
        <v>43</v>
      </c>
      <c r="I199" t="s">
        <v>16</v>
      </c>
      <c r="K199" t="s">
        <v>26</v>
      </c>
      <c r="L199" t="s">
        <v>27</v>
      </c>
      <c r="M199" s="2">
        <v>128.79999999999998</v>
      </c>
      <c r="N199" s="2">
        <v>96</v>
      </c>
      <c r="O199" s="2">
        <f>BaseDeDatos!$M199*BaseDeDatos!$N199</f>
        <v>12364.8</v>
      </c>
    </row>
    <row r="200" spans="2:15" x14ac:dyDescent="0.25">
      <c r="B200">
        <v>198</v>
      </c>
      <c r="C200" s="1">
        <v>43891</v>
      </c>
      <c r="D200">
        <v>2749506386</v>
      </c>
      <c r="E200" t="s">
        <v>50</v>
      </c>
      <c r="F200" t="s">
        <v>85</v>
      </c>
      <c r="G200" t="s">
        <v>83</v>
      </c>
      <c r="H200" t="s">
        <v>41</v>
      </c>
      <c r="I200" t="s">
        <v>25</v>
      </c>
      <c r="K200" t="s">
        <v>12</v>
      </c>
      <c r="L200" t="s">
        <v>13</v>
      </c>
      <c r="M200" s="2">
        <v>49</v>
      </c>
      <c r="N200" s="2">
        <v>31</v>
      </c>
      <c r="O200" s="2">
        <f>BaseDeDatos!$M200*BaseDeDatos!$N200</f>
        <v>1519</v>
      </c>
    </row>
    <row r="201" spans="2:15" x14ac:dyDescent="0.25">
      <c r="B201">
        <v>199</v>
      </c>
      <c r="C201" s="1">
        <v>43997</v>
      </c>
      <c r="D201">
        <v>3279160134</v>
      </c>
      <c r="E201" t="s">
        <v>50</v>
      </c>
      <c r="F201" t="s">
        <v>85</v>
      </c>
      <c r="G201" t="s">
        <v>83</v>
      </c>
      <c r="H201" t="s">
        <v>41</v>
      </c>
      <c r="I201" t="s">
        <v>25</v>
      </c>
      <c r="K201" t="s">
        <v>44</v>
      </c>
      <c r="L201" t="s">
        <v>11</v>
      </c>
      <c r="M201" s="2">
        <v>41.86</v>
      </c>
      <c r="N201" s="2">
        <v>52</v>
      </c>
      <c r="O201" s="2">
        <f>BaseDeDatos!$M201*BaseDeDatos!$N201</f>
        <v>2176.7199999999998</v>
      </c>
    </row>
    <row r="202" spans="2:15" x14ac:dyDescent="0.25">
      <c r="B202">
        <v>200</v>
      </c>
      <c r="C202" s="1">
        <v>43994</v>
      </c>
      <c r="D202">
        <v>6789089883</v>
      </c>
      <c r="E202" t="s">
        <v>51</v>
      </c>
      <c r="F202" t="s">
        <v>90</v>
      </c>
      <c r="G202" t="s">
        <v>98</v>
      </c>
      <c r="H202" t="s">
        <v>24</v>
      </c>
      <c r="K202" t="s">
        <v>21</v>
      </c>
      <c r="L202" t="s">
        <v>11</v>
      </c>
      <c r="M202" s="2">
        <v>252</v>
      </c>
      <c r="N202" s="2">
        <v>91</v>
      </c>
      <c r="O202" s="2">
        <f>BaseDeDatos!$M202*BaseDeDatos!$N202</f>
        <v>22932</v>
      </c>
    </row>
    <row r="203" spans="2:15" x14ac:dyDescent="0.25">
      <c r="B203">
        <v>201</v>
      </c>
      <c r="C203" s="1">
        <v>44004</v>
      </c>
      <c r="D203">
        <v>7775981065</v>
      </c>
      <c r="E203" t="s">
        <v>51</v>
      </c>
      <c r="F203" t="s">
        <v>90</v>
      </c>
      <c r="G203" t="s">
        <v>98</v>
      </c>
      <c r="H203" t="s">
        <v>24</v>
      </c>
      <c r="K203" t="s">
        <v>22</v>
      </c>
      <c r="L203" t="s">
        <v>11</v>
      </c>
      <c r="M203" s="2">
        <v>644</v>
      </c>
      <c r="N203" s="2">
        <v>14</v>
      </c>
      <c r="O203" s="2">
        <f>BaseDeDatos!$M203*BaseDeDatos!$N203</f>
        <v>9016</v>
      </c>
    </row>
    <row r="204" spans="2:15" x14ac:dyDescent="0.25">
      <c r="B204">
        <v>202</v>
      </c>
      <c r="C204" s="1">
        <v>43923</v>
      </c>
      <c r="D204">
        <v>5357417804</v>
      </c>
      <c r="E204" t="s">
        <v>51</v>
      </c>
      <c r="F204" t="s">
        <v>90</v>
      </c>
      <c r="G204" t="s">
        <v>98</v>
      </c>
      <c r="H204" t="s">
        <v>24</v>
      </c>
      <c r="K204" t="s">
        <v>44</v>
      </c>
      <c r="L204" t="s">
        <v>11</v>
      </c>
      <c r="M204" s="2">
        <v>41.86</v>
      </c>
      <c r="N204" s="2">
        <v>44</v>
      </c>
      <c r="O204" s="2">
        <f>BaseDeDatos!$M204*BaseDeDatos!$N204</f>
        <v>1841.84</v>
      </c>
    </row>
    <row r="205" spans="2:15" x14ac:dyDescent="0.25">
      <c r="B205">
        <v>203</v>
      </c>
      <c r="C205" s="1">
        <v>44109</v>
      </c>
      <c r="D205">
        <v>4986720222</v>
      </c>
      <c r="E205" t="s">
        <v>40</v>
      </c>
      <c r="F205" t="s">
        <v>97</v>
      </c>
      <c r="G205" t="s">
        <v>88</v>
      </c>
      <c r="H205" t="s">
        <v>41</v>
      </c>
      <c r="I205" t="s">
        <v>25</v>
      </c>
      <c r="J205" t="s">
        <v>17</v>
      </c>
      <c r="K205" t="s">
        <v>34</v>
      </c>
      <c r="L205" t="s">
        <v>35</v>
      </c>
      <c r="M205" s="2">
        <v>135.1</v>
      </c>
      <c r="N205" s="2">
        <v>97</v>
      </c>
      <c r="O205" s="2">
        <f>BaseDeDatos!$M205*BaseDeDatos!$N205</f>
        <v>13104.699999999999</v>
      </c>
    </row>
    <row r="206" spans="2:15" x14ac:dyDescent="0.25">
      <c r="B206">
        <v>204</v>
      </c>
      <c r="C206" s="1">
        <v>43932</v>
      </c>
      <c r="D206">
        <v>9264353300</v>
      </c>
      <c r="E206" t="s">
        <v>40</v>
      </c>
      <c r="F206" t="s">
        <v>97</v>
      </c>
      <c r="G206" t="s">
        <v>88</v>
      </c>
      <c r="H206" t="s">
        <v>41</v>
      </c>
      <c r="I206" t="s">
        <v>25</v>
      </c>
      <c r="J206" t="s">
        <v>17</v>
      </c>
      <c r="K206" t="s">
        <v>52</v>
      </c>
      <c r="L206" t="s">
        <v>53</v>
      </c>
      <c r="M206" s="2">
        <v>257.59999999999997</v>
      </c>
      <c r="N206" s="2">
        <v>80</v>
      </c>
      <c r="O206" s="2">
        <f>BaseDeDatos!$M206*BaseDeDatos!$N206</f>
        <v>20607.999999999996</v>
      </c>
    </row>
    <row r="207" spans="2:15" x14ac:dyDescent="0.25">
      <c r="B207">
        <v>205</v>
      </c>
      <c r="C207" s="1">
        <v>44131</v>
      </c>
      <c r="D207">
        <v>4507840734</v>
      </c>
      <c r="E207" t="s">
        <v>54</v>
      </c>
      <c r="F207" t="s">
        <v>89</v>
      </c>
      <c r="G207" t="s">
        <v>84</v>
      </c>
      <c r="H207" t="s">
        <v>55</v>
      </c>
      <c r="I207" t="s">
        <v>16</v>
      </c>
      <c r="J207" t="s">
        <v>9</v>
      </c>
      <c r="K207" t="s">
        <v>56</v>
      </c>
      <c r="L207" t="s">
        <v>57</v>
      </c>
      <c r="M207" s="2">
        <v>273</v>
      </c>
      <c r="N207" s="2">
        <v>66</v>
      </c>
      <c r="O207" s="2">
        <f>BaseDeDatos!$M207*BaseDeDatos!$N207</f>
        <v>18018</v>
      </c>
    </row>
    <row r="208" spans="2:15" x14ac:dyDescent="0.25">
      <c r="B208">
        <v>206</v>
      </c>
      <c r="C208" s="1">
        <v>43926</v>
      </c>
      <c r="D208">
        <v>1926814553</v>
      </c>
      <c r="E208" t="s">
        <v>54</v>
      </c>
      <c r="F208" t="s">
        <v>89</v>
      </c>
      <c r="G208" t="s">
        <v>84</v>
      </c>
      <c r="H208" t="s">
        <v>55</v>
      </c>
      <c r="I208" t="s">
        <v>16</v>
      </c>
      <c r="J208" t="s">
        <v>9</v>
      </c>
      <c r="K208" t="s">
        <v>58</v>
      </c>
      <c r="L208" t="s">
        <v>59</v>
      </c>
      <c r="M208" s="2">
        <v>487.19999999999993</v>
      </c>
      <c r="N208" s="2">
        <v>32</v>
      </c>
      <c r="O208" s="2">
        <f>BaseDeDatos!$M208*BaseDeDatos!$N208</f>
        <v>15590.399999999998</v>
      </c>
    </row>
    <row r="209" spans="2:15" x14ac:dyDescent="0.25">
      <c r="B209">
        <v>207</v>
      </c>
      <c r="C209" s="1">
        <v>44139</v>
      </c>
      <c r="D209">
        <v>1115906573</v>
      </c>
      <c r="E209" t="s">
        <v>36</v>
      </c>
      <c r="F209" t="s">
        <v>92</v>
      </c>
      <c r="G209" t="s">
        <v>99</v>
      </c>
      <c r="H209" t="s">
        <v>37</v>
      </c>
      <c r="I209" t="s">
        <v>8</v>
      </c>
      <c r="J209" t="s">
        <v>17</v>
      </c>
      <c r="K209" t="s">
        <v>10</v>
      </c>
      <c r="L209" t="s">
        <v>11</v>
      </c>
      <c r="M209" s="2">
        <v>196</v>
      </c>
      <c r="N209" s="2">
        <v>52</v>
      </c>
      <c r="O209" s="2">
        <f>BaseDeDatos!$M209*BaseDeDatos!$N209</f>
        <v>10192</v>
      </c>
    </row>
    <row r="210" spans="2:15" x14ac:dyDescent="0.25">
      <c r="B210">
        <v>208</v>
      </c>
      <c r="C210" s="1">
        <v>43905</v>
      </c>
      <c r="D210">
        <v>4298972271</v>
      </c>
      <c r="E210" t="s">
        <v>23</v>
      </c>
      <c r="F210" t="s">
        <v>86</v>
      </c>
      <c r="G210" t="s">
        <v>82</v>
      </c>
      <c r="H210" t="s">
        <v>24</v>
      </c>
      <c r="I210" t="s">
        <v>8</v>
      </c>
      <c r="J210" t="s">
        <v>9</v>
      </c>
      <c r="K210" t="s">
        <v>38</v>
      </c>
      <c r="L210" t="s">
        <v>39</v>
      </c>
      <c r="M210" s="2">
        <v>560</v>
      </c>
      <c r="N210" s="2">
        <v>78</v>
      </c>
      <c r="O210" s="2">
        <f>BaseDeDatos!$M210*BaseDeDatos!$N210</f>
        <v>43680</v>
      </c>
    </row>
    <row r="211" spans="2:15" x14ac:dyDescent="0.25">
      <c r="B211">
        <v>209</v>
      </c>
      <c r="C211" s="1">
        <v>43899</v>
      </c>
      <c r="D211">
        <v>1419202858</v>
      </c>
      <c r="E211" t="s">
        <v>23</v>
      </c>
      <c r="F211" t="s">
        <v>86</v>
      </c>
      <c r="G211" t="s">
        <v>82</v>
      </c>
      <c r="H211" t="s">
        <v>24</v>
      </c>
      <c r="I211" t="s">
        <v>8</v>
      </c>
      <c r="J211" t="s">
        <v>9</v>
      </c>
      <c r="K211" t="s">
        <v>26</v>
      </c>
      <c r="L211" t="s">
        <v>27</v>
      </c>
      <c r="M211" s="2">
        <v>128.79999999999998</v>
      </c>
      <c r="N211" s="2">
        <v>54</v>
      </c>
      <c r="O211" s="2">
        <f>BaseDeDatos!$M211*BaseDeDatos!$N211</f>
        <v>6955.1999999999989</v>
      </c>
    </row>
    <row r="212" spans="2:15" x14ac:dyDescent="0.25">
      <c r="B212">
        <v>210</v>
      </c>
      <c r="C212" s="1">
        <v>44154</v>
      </c>
      <c r="D212">
        <v>3516608759</v>
      </c>
      <c r="E212" t="s">
        <v>62</v>
      </c>
      <c r="F212" t="s">
        <v>91</v>
      </c>
      <c r="G212" t="s">
        <v>91</v>
      </c>
      <c r="H212" t="s">
        <v>43</v>
      </c>
      <c r="I212" t="s">
        <v>16</v>
      </c>
      <c r="J212" t="s">
        <v>33</v>
      </c>
      <c r="K212" t="s">
        <v>67</v>
      </c>
      <c r="L212" t="s">
        <v>27</v>
      </c>
      <c r="M212" s="2">
        <v>140</v>
      </c>
      <c r="N212" s="2">
        <v>55</v>
      </c>
      <c r="O212" s="2">
        <f>BaseDeDatos!$M212*BaseDeDatos!$N212</f>
        <v>7700</v>
      </c>
    </row>
    <row r="213" spans="2:15" x14ac:dyDescent="0.25">
      <c r="B213">
        <v>211</v>
      </c>
      <c r="C213" s="1">
        <v>44076</v>
      </c>
      <c r="D213">
        <v>8191358442</v>
      </c>
      <c r="E213" t="s">
        <v>63</v>
      </c>
      <c r="F213" t="s">
        <v>85</v>
      </c>
      <c r="G213" t="s">
        <v>83</v>
      </c>
      <c r="H213" t="s">
        <v>41</v>
      </c>
      <c r="I213" t="s">
        <v>25</v>
      </c>
      <c r="J213" t="s">
        <v>17</v>
      </c>
      <c r="K213" t="s">
        <v>68</v>
      </c>
      <c r="L213" t="s">
        <v>69</v>
      </c>
      <c r="M213" s="2">
        <v>298.90000000000003</v>
      </c>
      <c r="N213" s="2">
        <v>60</v>
      </c>
      <c r="O213" s="2">
        <f>BaseDeDatos!$M213*BaseDeDatos!$N213</f>
        <v>17934.000000000004</v>
      </c>
    </row>
    <row r="214" spans="2:15" x14ac:dyDescent="0.25">
      <c r="B214">
        <v>212</v>
      </c>
      <c r="C214" s="1">
        <v>43851</v>
      </c>
      <c r="D214">
        <v>8451227157</v>
      </c>
      <c r="E214" t="s">
        <v>63</v>
      </c>
      <c r="F214" t="s">
        <v>85</v>
      </c>
      <c r="G214" t="s">
        <v>83</v>
      </c>
      <c r="H214" t="s">
        <v>41</v>
      </c>
      <c r="I214" t="s">
        <v>25</v>
      </c>
      <c r="J214" t="s">
        <v>17</v>
      </c>
      <c r="K214" t="s">
        <v>34</v>
      </c>
      <c r="L214" t="s">
        <v>35</v>
      </c>
      <c r="M214" s="2">
        <v>135.1</v>
      </c>
      <c r="N214" s="2">
        <v>19</v>
      </c>
      <c r="O214" s="2">
        <f>BaseDeDatos!$M214*BaseDeDatos!$N214</f>
        <v>2566.9</v>
      </c>
    </row>
    <row r="215" spans="2:15" x14ac:dyDescent="0.25">
      <c r="B215">
        <v>213</v>
      </c>
      <c r="C215" s="1">
        <v>43878</v>
      </c>
      <c r="D215">
        <v>9847155245</v>
      </c>
      <c r="E215" t="s">
        <v>63</v>
      </c>
      <c r="F215" t="s">
        <v>85</v>
      </c>
      <c r="G215" t="s">
        <v>83</v>
      </c>
      <c r="H215" t="s">
        <v>41</v>
      </c>
      <c r="I215" t="s">
        <v>25</v>
      </c>
      <c r="J215" t="s">
        <v>17</v>
      </c>
      <c r="K215" t="s">
        <v>52</v>
      </c>
      <c r="L215" t="s">
        <v>53</v>
      </c>
      <c r="M215" s="2">
        <v>257.59999999999997</v>
      </c>
      <c r="N215" s="2">
        <v>66</v>
      </c>
      <c r="O215" s="2">
        <f>BaseDeDatos!$M215*BaseDeDatos!$N215</f>
        <v>17001.599999999999</v>
      </c>
    </row>
    <row r="216" spans="2:15" x14ac:dyDescent="0.25">
      <c r="B216">
        <v>214</v>
      </c>
      <c r="C216" s="1">
        <v>43886</v>
      </c>
      <c r="D216">
        <v>5189485028</v>
      </c>
      <c r="E216" t="s">
        <v>28</v>
      </c>
      <c r="F216" t="s">
        <v>89</v>
      </c>
      <c r="G216" t="s">
        <v>84</v>
      </c>
      <c r="H216" t="s">
        <v>29</v>
      </c>
      <c r="I216" t="s">
        <v>8</v>
      </c>
      <c r="J216" t="s">
        <v>9</v>
      </c>
      <c r="K216" t="s">
        <v>10</v>
      </c>
      <c r="L216" t="s">
        <v>11</v>
      </c>
      <c r="M216" s="2">
        <v>196</v>
      </c>
      <c r="N216" s="2">
        <v>42</v>
      </c>
      <c r="O216" s="2">
        <f>BaseDeDatos!$M216*BaseDeDatos!$N216</f>
        <v>8232</v>
      </c>
    </row>
    <row r="217" spans="2:15" x14ac:dyDescent="0.25">
      <c r="B217">
        <v>215</v>
      </c>
      <c r="C217" s="1">
        <v>44037</v>
      </c>
      <c r="D217">
        <v>2367569858</v>
      </c>
      <c r="E217" t="s">
        <v>36</v>
      </c>
      <c r="F217" t="s">
        <v>92</v>
      </c>
      <c r="G217" t="s">
        <v>99</v>
      </c>
      <c r="H217" t="s">
        <v>37</v>
      </c>
      <c r="I217" t="s">
        <v>25</v>
      </c>
      <c r="J217" t="s">
        <v>9</v>
      </c>
      <c r="K217" t="s">
        <v>30</v>
      </c>
      <c r="L217" t="s">
        <v>31</v>
      </c>
      <c r="M217" s="2">
        <v>178.5</v>
      </c>
      <c r="N217" s="2">
        <v>72</v>
      </c>
      <c r="O217" s="2">
        <f>BaseDeDatos!$M217*BaseDeDatos!$N217</f>
        <v>12852</v>
      </c>
    </row>
    <row r="218" spans="2:15" x14ac:dyDescent="0.25">
      <c r="B218">
        <v>216</v>
      </c>
      <c r="C218" s="1">
        <v>44036</v>
      </c>
      <c r="D218">
        <v>1241520334</v>
      </c>
      <c r="E218" t="s">
        <v>14</v>
      </c>
      <c r="F218" t="s">
        <v>81</v>
      </c>
      <c r="G218" t="s">
        <v>94</v>
      </c>
      <c r="H218" t="s">
        <v>15</v>
      </c>
      <c r="I218" t="s">
        <v>16</v>
      </c>
      <c r="J218" t="s">
        <v>17</v>
      </c>
      <c r="K218" t="s">
        <v>70</v>
      </c>
      <c r="L218" t="s">
        <v>47</v>
      </c>
      <c r="M218" s="2">
        <v>1134</v>
      </c>
      <c r="N218" s="2">
        <v>32</v>
      </c>
      <c r="O218" s="2">
        <f>BaseDeDatos!$M218*BaseDeDatos!$N218</f>
        <v>36288</v>
      </c>
    </row>
    <row r="219" spans="2:15" x14ac:dyDescent="0.25">
      <c r="B219">
        <v>217</v>
      </c>
      <c r="C219" s="1">
        <v>43895</v>
      </c>
      <c r="D219">
        <v>6999895697</v>
      </c>
      <c r="E219" t="s">
        <v>14</v>
      </c>
      <c r="F219" t="s">
        <v>81</v>
      </c>
      <c r="G219" t="s">
        <v>94</v>
      </c>
      <c r="H219" t="s">
        <v>15</v>
      </c>
      <c r="I219" t="s">
        <v>16</v>
      </c>
      <c r="J219" t="s">
        <v>17</v>
      </c>
      <c r="K219" t="s">
        <v>71</v>
      </c>
      <c r="L219" t="s">
        <v>72</v>
      </c>
      <c r="M219" s="2">
        <v>98</v>
      </c>
      <c r="N219" s="2">
        <v>76</v>
      </c>
      <c r="O219" s="2">
        <f>BaseDeDatos!$M219*BaseDeDatos!$N219</f>
        <v>7448</v>
      </c>
    </row>
    <row r="220" spans="2:15" x14ac:dyDescent="0.25">
      <c r="B220">
        <v>218</v>
      </c>
      <c r="C220" s="1">
        <v>44026</v>
      </c>
      <c r="D220">
        <v>2931440223</v>
      </c>
      <c r="E220" t="s">
        <v>42</v>
      </c>
      <c r="F220" t="s">
        <v>91</v>
      </c>
      <c r="G220" t="s">
        <v>91</v>
      </c>
      <c r="H220" t="s">
        <v>43</v>
      </c>
      <c r="I220" t="s">
        <v>16</v>
      </c>
      <c r="K220" t="s">
        <v>26</v>
      </c>
      <c r="L220" t="s">
        <v>27</v>
      </c>
      <c r="M220" s="2">
        <v>128.79999999999998</v>
      </c>
      <c r="N220" s="2">
        <v>83</v>
      </c>
      <c r="O220" s="2">
        <f>BaseDeDatos!$M220*BaseDeDatos!$N220</f>
        <v>10690.399999999998</v>
      </c>
    </row>
    <row r="221" spans="2:15" x14ac:dyDescent="0.25">
      <c r="B221">
        <v>219</v>
      </c>
      <c r="C221" s="1">
        <v>43965</v>
      </c>
      <c r="D221">
        <v>6045555436</v>
      </c>
      <c r="E221" t="s">
        <v>50</v>
      </c>
      <c r="F221" t="s">
        <v>85</v>
      </c>
      <c r="G221" t="s">
        <v>83</v>
      </c>
      <c r="H221" t="s">
        <v>41</v>
      </c>
      <c r="I221" t="s">
        <v>25</v>
      </c>
      <c r="K221" t="s">
        <v>12</v>
      </c>
      <c r="L221" t="s">
        <v>13</v>
      </c>
      <c r="M221" s="2">
        <v>49</v>
      </c>
      <c r="N221" s="2">
        <v>91</v>
      </c>
      <c r="O221" s="2">
        <f>BaseDeDatos!$M221*BaseDeDatos!$N221</f>
        <v>4459</v>
      </c>
    </row>
    <row r="222" spans="2:15" x14ac:dyDescent="0.25">
      <c r="B222">
        <v>220</v>
      </c>
      <c r="C222" s="1">
        <v>44117</v>
      </c>
      <c r="D222">
        <v>4985084204</v>
      </c>
      <c r="E222" t="s">
        <v>50</v>
      </c>
      <c r="F222" t="s">
        <v>85</v>
      </c>
      <c r="G222" t="s">
        <v>83</v>
      </c>
      <c r="H222" t="s">
        <v>41</v>
      </c>
      <c r="I222" t="s">
        <v>25</v>
      </c>
      <c r="K222" t="s">
        <v>44</v>
      </c>
      <c r="L222" t="s">
        <v>11</v>
      </c>
      <c r="M222" s="2">
        <v>41.86</v>
      </c>
      <c r="N222" s="2">
        <v>64</v>
      </c>
      <c r="O222" s="2">
        <f>BaseDeDatos!$M222*BaseDeDatos!$N222</f>
        <v>2679.04</v>
      </c>
    </row>
    <row r="223" spans="2:15" x14ac:dyDescent="0.25">
      <c r="B223">
        <v>221</v>
      </c>
      <c r="C223" s="1">
        <v>44019</v>
      </c>
      <c r="D223">
        <v>8950774476</v>
      </c>
      <c r="E223" t="s">
        <v>51</v>
      </c>
      <c r="F223" t="s">
        <v>90</v>
      </c>
      <c r="G223" t="s">
        <v>98</v>
      </c>
      <c r="H223" t="s">
        <v>24</v>
      </c>
      <c r="K223" t="s">
        <v>21</v>
      </c>
      <c r="L223" t="s">
        <v>11</v>
      </c>
      <c r="M223" s="2">
        <v>252</v>
      </c>
      <c r="N223" s="2">
        <v>58</v>
      </c>
      <c r="O223" s="2">
        <f>BaseDeDatos!$M223*BaseDeDatos!$N223</f>
        <v>14616</v>
      </c>
    </row>
    <row r="224" spans="2:15" x14ac:dyDescent="0.25">
      <c r="B224">
        <v>222</v>
      </c>
      <c r="C224" s="1">
        <v>43977</v>
      </c>
      <c r="D224">
        <v>4091794218</v>
      </c>
      <c r="E224" t="s">
        <v>51</v>
      </c>
      <c r="F224" t="s">
        <v>90</v>
      </c>
      <c r="G224" t="s">
        <v>98</v>
      </c>
      <c r="H224" t="s">
        <v>24</v>
      </c>
      <c r="K224" t="s">
        <v>22</v>
      </c>
      <c r="L224" t="s">
        <v>11</v>
      </c>
      <c r="M224" s="2">
        <v>644</v>
      </c>
      <c r="N224" s="2">
        <v>97</v>
      </c>
      <c r="O224" s="2">
        <f>BaseDeDatos!$M224*BaseDeDatos!$N224</f>
        <v>62468</v>
      </c>
    </row>
    <row r="225" spans="2:15" x14ac:dyDescent="0.25">
      <c r="B225">
        <v>223</v>
      </c>
      <c r="C225" s="1">
        <v>44043</v>
      </c>
      <c r="D225">
        <v>2789876793</v>
      </c>
      <c r="E225" t="s">
        <v>51</v>
      </c>
      <c r="F225" t="s">
        <v>90</v>
      </c>
      <c r="G225" t="s">
        <v>98</v>
      </c>
      <c r="H225" t="s">
        <v>24</v>
      </c>
      <c r="K225" t="s">
        <v>44</v>
      </c>
      <c r="L225" t="s">
        <v>11</v>
      </c>
      <c r="M225" s="2">
        <v>41.86</v>
      </c>
      <c r="N225" s="2">
        <v>14</v>
      </c>
      <c r="O225" s="2">
        <f>BaseDeDatos!$M225*BaseDeDatos!$N225</f>
        <v>586.04</v>
      </c>
    </row>
    <row r="226" spans="2:15" x14ac:dyDescent="0.25">
      <c r="B226">
        <v>224</v>
      </c>
      <c r="C226" s="1">
        <v>43940</v>
      </c>
      <c r="D226">
        <v>4338385582</v>
      </c>
      <c r="E226" t="s">
        <v>40</v>
      </c>
      <c r="F226" t="s">
        <v>97</v>
      </c>
      <c r="G226" t="s">
        <v>88</v>
      </c>
      <c r="H226" t="s">
        <v>41</v>
      </c>
      <c r="I226" t="s">
        <v>25</v>
      </c>
      <c r="J226" t="s">
        <v>17</v>
      </c>
      <c r="K226" t="s">
        <v>34</v>
      </c>
      <c r="L226" t="s">
        <v>35</v>
      </c>
      <c r="M226" s="2">
        <v>135.1</v>
      </c>
      <c r="N226" s="2">
        <v>68</v>
      </c>
      <c r="O226" s="2">
        <f>BaseDeDatos!$M226*BaseDeDatos!$N226</f>
        <v>9186.7999999999993</v>
      </c>
    </row>
    <row r="227" spans="2:15" x14ac:dyDescent="0.25">
      <c r="B227">
        <v>225</v>
      </c>
      <c r="C227" s="1">
        <v>44008</v>
      </c>
      <c r="D227">
        <v>9159410824</v>
      </c>
      <c r="E227" t="s">
        <v>40</v>
      </c>
      <c r="F227" t="s">
        <v>97</v>
      </c>
      <c r="G227" t="s">
        <v>88</v>
      </c>
      <c r="H227" t="s">
        <v>41</v>
      </c>
      <c r="I227" t="s">
        <v>25</v>
      </c>
      <c r="J227" t="s">
        <v>17</v>
      </c>
      <c r="K227" t="s">
        <v>52</v>
      </c>
      <c r="L227" t="s">
        <v>53</v>
      </c>
      <c r="M227" s="2">
        <v>257.59999999999997</v>
      </c>
      <c r="N227" s="2">
        <v>32</v>
      </c>
      <c r="O227" s="2">
        <f>BaseDeDatos!$M227*BaseDeDatos!$N227</f>
        <v>8243.1999999999989</v>
      </c>
    </row>
    <row r="228" spans="2:15" x14ac:dyDescent="0.25">
      <c r="B228">
        <v>226</v>
      </c>
      <c r="C228" s="1">
        <v>44168</v>
      </c>
      <c r="D228">
        <v>6562657766</v>
      </c>
      <c r="E228" t="s">
        <v>54</v>
      </c>
      <c r="F228" t="s">
        <v>89</v>
      </c>
      <c r="G228" t="s">
        <v>84</v>
      </c>
      <c r="H228" t="s">
        <v>55</v>
      </c>
      <c r="I228" t="s">
        <v>16</v>
      </c>
      <c r="J228" t="s">
        <v>9</v>
      </c>
      <c r="K228" t="s">
        <v>56</v>
      </c>
      <c r="L228" t="s">
        <v>57</v>
      </c>
      <c r="M228" s="2">
        <v>273</v>
      </c>
      <c r="N228" s="2">
        <v>48</v>
      </c>
      <c r="O228" s="2">
        <f>BaseDeDatos!$M228*BaseDeDatos!$N228</f>
        <v>13104</v>
      </c>
    </row>
    <row r="229" spans="2:15" x14ac:dyDescent="0.25">
      <c r="B229">
        <v>227</v>
      </c>
      <c r="C229" s="1">
        <v>44177</v>
      </c>
      <c r="D229">
        <v>4160634865</v>
      </c>
      <c r="E229" t="s">
        <v>54</v>
      </c>
      <c r="F229" t="s">
        <v>89</v>
      </c>
      <c r="G229" t="s">
        <v>84</v>
      </c>
      <c r="H229" t="s">
        <v>55</v>
      </c>
      <c r="I229" t="s">
        <v>16</v>
      </c>
      <c r="J229" t="s">
        <v>9</v>
      </c>
      <c r="K229" t="s">
        <v>58</v>
      </c>
      <c r="L229" t="s">
        <v>59</v>
      </c>
      <c r="M229" s="2">
        <v>487.19999999999993</v>
      </c>
      <c r="N229" s="2">
        <v>57</v>
      </c>
      <c r="O229" s="2">
        <f>BaseDeDatos!$M229*BaseDeDatos!$N229</f>
        <v>27770.399999999998</v>
      </c>
    </row>
    <row r="230" spans="2:15" x14ac:dyDescent="0.25">
      <c r="B230">
        <v>228</v>
      </c>
      <c r="C230" s="1">
        <v>43864</v>
      </c>
      <c r="D230">
        <v>142416687</v>
      </c>
      <c r="E230" t="s">
        <v>36</v>
      </c>
      <c r="F230" t="s">
        <v>92</v>
      </c>
      <c r="G230" t="s">
        <v>99</v>
      </c>
      <c r="H230" t="s">
        <v>37</v>
      </c>
      <c r="I230" t="s">
        <v>8</v>
      </c>
      <c r="J230" t="s">
        <v>17</v>
      </c>
      <c r="K230" t="s">
        <v>10</v>
      </c>
      <c r="L230" t="s">
        <v>11</v>
      </c>
      <c r="M230" s="2">
        <v>196</v>
      </c>
      <c r="N230" s="2">
        <v>67</v>
      </c>
      <c r="O230" s="2">
        <f>BaseDeDatos!$M230*BaseDeDatos!$N230</f>
        <v>13132</v>
      </c>
    </row>
    <row r="231" spans="2:15" x14ac:dyDescent="0.25">
      <c r="B231">
        <v>229</v>
      </c>
      <c r="C231" s="1">
        <v>43887</v>
      </c>
      <c r="D231">
        <v>6114991349</v>
      </c>
      <c r="E231" t="s">
        <v>23</v>
      </c>
      <c r="F231" t="s">
        <v>86</v>
      </c>
      <c r="G231" t="s">
        <v>82</v>
      </c>
      <c r="H231" t="s">
        <v>24</v>
      </c>
      <c r="I231" t="s">
        <v>8</v>
      </c>
      <c r="J231" t="s">
        <v>9</v>
      </c>
      <c r="K231" t="s">
        <v>38</v>
      </c>
      <c r="L231" t="s">
        <v>39</v>
      </c>
      <c r="M231" s="2">
        <v>560</v>
      </c>
      <c r="N231" s="2">
        <v>48</v>
      </c>
      <c r="O231" s="2">
        <f>BaseDeDatos!$M231*BaseDeDatos!$N231</f>
        <v>26880</v>
      </c>
    </row>
    <row r="232" spans="2:15" x14ac:dyDescent="0.25">
      <c r="B232">
        <v>230</v>
      </c>
      <c r="C232" s="1">
        <v>43925</v>
      </c>
      <c r="D232">
        <v>6472352060</v>
      </c>
      <c r="E232" t="s">
        <v>23</v>
      </c>
      <c r="F232" t="s">
        <v>86</v>
      </c>
      <c r="G232" t="s">
        <v>82</v>
      </c>
      <c r="H232" t="s">
        <v>24</v>
      </c>
      <c r="I232" t="s">
        <v>8</v>
      </c>
      <c r="J232" t="s">
        <v>9</v>
      </c>
      <c r="K232" t="s">
        <v>26</v>
      </c>
      <c r="L232" t="s">
        <v>27</v>
      </c>
      <c r="M232" s="2">
        <v>128.79999999999998</v>
      </c>
      <c r="N232" s="2">
        <v>77</v>
      </c>
      <c r="O232" s="2">
        <f>BaseDeDatos!$M232*BaseDeDatos!$N232</f>
        <v>9917.5999999999985</v>
      </c>
    </row>
    <row r="233" spans="2:15" x14ac:dyDescent="0.25">
      <c r="B233">
        <v>231</v>
      </c>
      <c r="C233" s="1">
        <v>43942</v>
      </c>
      <c r="D233">
        <v>5399077795</v>
      </c>
      <c r="E233" t="s">
        <v>62</v>
      </c>
      <c r="F233" t="s">
        <v>91</v>
      </c>
      <c r="G233" t="s">
        <v>91</v>
      </c>
      <c r="H233" t="s">
        <v>43</v>
      </c>
      <c r="I233" t="s">
        <v>16</v>
      </c>
      <c r="J233" t="s">
        <v>33</v>
      </c>
      <c r="K233" t="s">
        <v>67</v>
      </c>
      <c r="L233" t="s">
        <v>27</v>
      </c>
      <c r="M233" s="2">
        <v>140</v>
      </c>
      <c r="N233" s="2">
        <v>94</v>
      </c>
      <c r="O233" s="2">
        <f>BaseDeDatos!$M233*BaseDeDatos!$N233</f>
        <v>13160</v>
      </c>
    </row>
    <row r="234" spans="2:15" x14ac:dyDescent="0.25">
      <c r="B234">
        <v>232</v>
      </c>
      <c r="C234" s="1">
        <v>44079</v>
      </c>
      <c r="D234">
        <v>6275645168</v>
      </c>
      <c r="E234" t="s">
        <v>63</v>
      </c>
      <c r="F234" t="s">
        <v>85</v>
      </c>
      <c r="G234" t="s">
        <v>83</v>
      </c>
      <c r="H234" t="s">
        <v>41</v>
      </c>
      <c r="I234" t="s">
        <v>25</v>
      </c>
      <c r="J234" t="s">
        <v>17</v>
      </c>
      <c r="K234" t="s">
        <v>68</v>
      </c>
      <c r="L234" t="s">
        <v>69</v>
      </c>
      <c r="M234" s="2">
        <v>298.90000000000003</v>
      </c>
      <c r="N234" s="2">
        <v>54</v>
      </c>
      <c r="O234" s="2">
        <f>BaseDeDatos!$M234*BaseDeDatos!$N234</f>
        <v>16140.600000000002</v>
      </c>
    </row>
    <row r="235" spans="2:15" x14ac:dyDescent="0.25">
      <c r="B235">
        <v>233</v>
      </c>
      <c r="C235" s="1">
        <v>43882</v>
      </c>
      <c r="D235">
        <v>597069969</v>
      </c>
      <c r="E235" t="s">
        <v>63</v>
      </c>
      <c r="F235" t="s">
        <v>85</v>
      </c>
      <c r="G235" t="s">
        <v>83</v>
      </c>
      <c r="H235" t="s">
        <v>41</v>
      </c>
      <c r="I235" t="s">
        <v>25</v>
      </c>
      <c r="J235" t="s">
        <v>17</v>
      </c>
      <c r="K235" t="s">
        <v>34</v>
      </c>
      <c r="L235" t="s">
        <v>35</v>
      </c>
      <c r="M235" s="2">
        <v>135.1</v>
      </c>
      <c r="N235" s="2">
        <v>43</v>
      </c>
      <c r="O235" s="2">
        <f>BaseDeDatos!$M235*BaseDeDatos!$N235</f>
        <v>5809.3</v>
      </c>
    </row>
    <row r="236" spans="2:15" x14ac:dyDescent="0.25">
      <c r="B236">
        <v>234</v>
      </c>
      <c r="C236" s="1">
        <v>44174</v>
      </c>
      <c r="D236">
        <v>1323169656</v>
      </c>
      <c r="E236" t="s">
        <v>63</v>
      </c>
      <c r="F236" t="s">
        <v>85</v>
      </c>
      <c r="G236" t="s">
        <v>83</v>
      </c>
      <c r="H236" t="s">
        <v>41</v>
      </c>
      <c r="I236" t="s">
        <v>25</v>
      </c>
      <c r="J236" t="s">
        <v>17</v>
      </c>
      <c r="K236" t="s">
        <v>52</v>
      </c>
      <c r="L236" t="s">
        <v>53</v>
      </c>
      <c r="M236" s="2">
        <v>257.59999999999997</v>
      </c>
      <c r="N236" s="2">
        <v>71</v>
      </c>
      <c r="O236" s="2">
        <f>BaseDeDatos!$M236*BaseDeDatos!$N236</f>
        <v>18289.599999999999</v>
      </c>
    </row>
    <row r="237" spans="2:15" x14ac:dyDescent="0.25">
      <c r="B237">
        <v>235</v>
      </c>
      <c r="C237" s="1">
        <v>44142</v>
      </c>
      <c r="D237">
        <v>2932971142</v>
      </c>
      <c r="E237" t="s">
        <v>28</v>
      </c>
      <c r="F237" t="s">
        <v>89</v>
      </c>
      <c r="G237" t="s">
        <v>84</v>
      </c>
      <c r="H237" t="s">
        <v>29</v>
      </c>
      <c r="I237" t="s">
        <v>8</v>
      </c>
      <c r="J237" t="s">
        <v>9</v>
      </c>
      <c r="K237" t="s">
        <v>10</v>
      </c>
      <c r="L237" t="s">
        <v>11</v>
      </c>
      <c r="M237" s="2">
        <v>196</v>
      </c>
      <c r="N237" s="2">
        <v>50</v>
      </c>
      <c r="O237" s="2">
        <f>BaseDeDatos!$M237*BaseDeDatos!$N237</f>
        <v>9800</v>
      </c>
    </row>
    <row r="238" spans="2:15" x14ac:dyDescent="0.25">
      <c r="B238">
        <v>236</v>
      </c>
      <c r="C238" s="1">
        <v>44152</v>
      </c>
      <c r="D238">
        <v>3634141900</v>
      </c>
      <c r="E238" t="s">
        <v>36</v>
      </c>
      <c r="F238" t="s">
        <v>92</v>
      </c>
      <c r="G238" t="s">
        <v>99</v>
      </c>
      <c r="H238" t="s">
        <v>37</v>
      </c>
      <c r="I238" t="s">
        <v>25</v>
      </c>
      <c r="J238" t="s">
        <v>9</v>
      </c>
      <c r="K238" t="s">
        <v>30</v>
      </c>
      <c r="L238" t="s">
        <v>31</v>
      </c>
      <c r="M238" s="2">
        <v>178.5</v>
      </c>
      <c r="N238" s="2">
        <v>96</v>
      </c>
      <c r="O238" s="2">
        <f>BaseDeDatos!$M238*BaseDeDatos!$N238</f>
        <v>17136</v>
      </c>
    </row>
    <row r="239" spans="2:15" x14ac:dyDescent="0.25">
      <c r="B239">
        <v>237</v>
      </c>
      <c r="C239" s="1">
        <v>43926</v>
      </c>
      <c r="D239">
        <v>8872627168</v>
      </c>
      <c r="E239" t="s">
        <v>14</v>
      </c>
      <c r="F239" t="s">
        <v>81</v>
      </c>
      <c r="G239" t="s">
        <v>94</v>
      </c>
      <c r="H239" t="s">
        <v>15</v>
      </c>
      <c r="I239" t="s">
        <v>16</v>
      </c>
      <c r="J239" t="s">
        <v>17</v>
      </c>
      <c r="K239" t="s">
        <v>70</v>
      </c>
      <c r="L239" t="s">
        <v>47</v>
      </c>
      <c r="M239" s="2">
        <v>1134</v>
      </c>
      <c r="N239" s="2">
        <v>54</v>
      </c>
      <c r="O239" s="2">
        <f>BaseDeDatos!$M239*BaseDeDatos!$N239</f>
        <v>61236</v>
      </c>
    </row>
    <row r="240" spans="2:15" x14ac:dyDescent="0.25">
      <c r="B240">
        <v>238</v>
      </c>
      <c r="C240" s="1">
        <v>43849</v>
      </c>
      <c r="D240">
        <v>5571010485</v>
      </c>
      <c r="E240" t="s">
        <v>14</v>
      </c>
      <c r="F240" t="s">
        <v>81</v>
      </c>
      <c r="G240" t="s">
        <v>94</v>
      </c>
      <c r="H240" t="s">
        <v>15</v>
      </c>
      <c r="I240" t="s">
        <v>16</v>
      </c>
      <c r="J240" t="s">
        <v>17</v>
      </c>
      <c r="K240" t="s">
        <v>71</v>
      </c>
      <c r="L240" t="s">
        <v>72</v>
      </c>
      <c r="M240" s="2">
        <v>98</v>
      </c>
      <c r="N240" s="2">
        <v>39</v>
      </c>
      <c r="O240" s="2">
        <f>BaseDeDatos!$M240*BaseDeDatos!$N240</f>
        <v>3822</v>
      </c>
    </row>
    <row r="241" spans="2:15" x14ac:dyDescent="0.25">
      <c r="B241">
        <v>239</v>
      </c>
      <c r="C241" s="1">
        <v>43976</v>
      </c>
      <c r="D241">
        <v>7703467924</v>
      </c>
      <c r="E241" t="s">
        <v>23</v>
      </c>
      <c r="F241" t="s">
        <v>86</v>
      </c>
      <c r="G241" t="s">
        <v>82</v>
      </c>
      <c r="H241" t="s">
        <v>24</v>
      </c>
      <c r="I241" t="s">
        <v>25</v>
      </c>
      <c r="J241" t="s">
        <v>17</v>
      </c>
      <c r="K241" t="s">
        <v>58</v>
      </c>
      <c r="L241" t="s">
        <v>59</v>
      </c>
      <c r="M241" s="2">
        <v>487.19999999999993</v>
      </c>
      <c r="N241" s="2">
        <v>63</v>
      </c>
      <c r="O241" s="2">
        <f>BaseDeDatos!$M241*BaseDeDatos!$N241</f>
        <v>30693.599999999995</v>
      </c>
    </row>
    <row r="242" spans="2:15" x14ac:dyDescent="0.25">
      <c r="B242">
        <v>240</v>
      </c>
      <c r="C242" s="1">
        <v>43844</v>
      </c>
      <c r="D242">
        <v>7747820326</v>
      </c>
      <c r="E242" t="s">
        <v>32</v>
      </c>
      <c r="F242" t="s">
        <v>93</v>
      </c>
      <c r="G242" t="s">
        <v>96</v>
      </c>
      <c r="H242" t="s">
        <v>7</v>
      </c>
      <c r="I242" t="s">
        <v>8</v>
      </c>
      <c r="J242" t="s">
        <v>33</v>
      </c>
      <c r="K242" t="s">
        <v>60</v>
      </c>
      <c r="L242" t="s">
        <v>49</v>
      </c>
      <c r="M242" s="2">
        <v>140</v>
      </c>
      <c r="N242" s="2">
        <v>71</v>
      </c>
      <c r="O242" s="2">
        <f>BaseDeDatos!$M242*BaseDeDatos!$N242</f>
        <v>9940</v>
      </c>
    </row>
    <row r="243" spans="2:15" x14ac:dyDescent="0.25">
      <c r="B243">
        <v>241</v>
      </c>
      <c r="C243" s="1">
        <v>43858</v>
      </c>
      <c r="D243">
        <v>5769101754</v>
      </c>
      <c r="E243" t="s">
        <v>32</v>
      </c>
      <c r="F243" t="s">
        <v>93</v>
      </c>
      <c r="G243" t="s">
        <v>96</v>
      </c>
      <c r="H243" t="s">
        <v>7</v>
      </c>
      <c r="I243" t="s">
        <v>8</v>
      </c>
      <c r="J243" t="s">
        <v>33</v>
      </c>
      <c r="K243" t="s">
        <v>38</v>
      </c>
      <c r="L243" t="s">
        <v>39</v>
      </c>
      <c r="M243" s="2">
        <v>560</v>
      </c>
      <c r="N243" s="2">
        <v>88</v>
      </c>
      <c r="O243" s="2">
        <f>BaseDeDatos!$M243*BaseDeDatos!$N243</f>
        <v>49280</v>
      </c>
    </row>
    <row r="244" spans="2:15" x14ac:dyDescent="0.25">
      <c r="B244">
        <v>242</v>
      </c>
      <c r="C244" s="1">
        <v>43891</v>
      </c>
      <c r="D244">
        <v>7427615835</v>
      </c>
      <c r="E244" t="s">
        <v>42</v>
      </c>
      <c r="F244" t="s">
        <v>91</v>
      </c>
      <c r="G244" t="s">
        <v>91</v>
      </c>
      <c r="H244" t="s">
        <v>43</v>
      </c>
      <c r="I244" t="s">
        <v>8</v>
      </c>
      <c r="J244" t="s">
        <v>17</v>
      </c>
      <c r="K244" t="s">
        <v>61</v>
      </c>
      <c r="L244" t="s">
        <v>13</v>
      </c>
      <c r="M244" s="2">
        <v>140</v>
      </c>
      <c r="N244" s="2">
        <v>59</v>
      </c>
      <c r="O244" s="2">
        <f>BaseDeDatos!$M244*BaseDeDatos!$N244</f>
        <v>8260</v>
      </c>
    </row>
    <row r="245" spans="2:15" x14ac:dyDescent="0.25">
      <c r="B245">
        <v>243</v>
      </c>
      <c r="C245" s="1">
        <v>43984</v>
      </c>
      <c r="D245">
        <v>242336558</v>
      </c>
      <c r="E245" t="s">
        <v>36</v>
      </c>
      <c r="F245" t="s">
        <v>92</v>
      </c>
      <c r="G245" t="s">
        <v>99</v>
      </c>
      <c r="H245" t="s">
        <v>37</v>
      </c>
      <c r="I245" t="s">
        <v>8</v>
      </c>
      <c r="J245" t="s">
        <v>17</v>
      </c>
      <c r="K245" t="s">
        <v>38</v>
      </c>
      <c r="L245" t="s">
        <v>39</v>
      </c>
      <c r="M245" s="2">
        <v>560</v>
      </c>
      <c r="N245" s="2">
        <v>94</v>
      </c>
      <c r="O245" s="2">
        <f>BaseDeDatos!$M245*BaseDeDatos!$N245</f>
        <v>52640</v>
      </c>
    </row>
    <row r="246" spans="2:15" x14ac:dyDescent="0.25">
      <c r="B246">
        <v>244</v>
      </c>
      <c r="C246" s="1">
        <v>44098</v>
      </c>
      <c r="D246">
        <v>2520819737</v>
      </c>
      <c r="E246" t="s">
        <v>40</v>
      </c>
      <c r="F246" t="s">
        <v>97</v>
      </c>
      <c r="G246" t="s">
        <v>88</v>
      </c>
      <c r="H246" t="s">
        <v>41</v>
      </c>
      <c r="I246" t="s">
        <v>25</v>
      </c>
      <c r="J246" t="s">
        <v>9</v>
      </c>
      <c r="K246" t="s">
        <v>22</v>
      </c>
      <c r="L246" t="s">
        <v>11</v>
      </c>
      <c r="M246" s="2">
        <v>644</v>
      </c>
      <c r="N246" s="2">
        <v>86</v>
      </c>
      <c r="O246" s="2">
        <f>BaseDeDatos!$M246*BaseDeDatos!$N246</f>
        <v>55384</v>
      </c>
    </row>
    <row r="247" spans="2:15" x14ac:dyDescent="0.25">
      <c r="B247">
        <v>245</v>
      </c>
      <c r="C247" s="1">
        <v>43988</v>
      </c>
      <c r="D247">
        <v>8828389188</v>
      </c>
      <c r="E247" t="s">
        <v>23</v>
      </c>
      <c r="F247" t="s">
        <v>86</v>
      </c>
      <c r="G247" t="s">
        <v>82</v>
      </c>
      <c r="H247" t="s">
        <v>24</v>
      </c>
      <c r="I247" t="s">
        <v>25</v>
      </c>
      <c r="J247" t="s">
        <v>9</v>
      </c>
      <c r="K247" t="s">
        <v>30</v>
      </c>
      <c r="L247" t="s">
        <v>31</v>
      </c>
      <c r="M247" s="2">
        <v>178.5</v>
      </c>
      <c r="N247" s="2">
        <v>61</v>
      </c>
      <c r="O247" s="2">
        <f>BaseDeDatos!$M247*BaseDeDatos!$N247</f>
        <v>10888.5</v>
      </c>
    </row>
    <row r="248" spans="2:15" x14ac:dyDescent="0.25">
      <c r="B248">
        <v>246</v>
      </c>
      <c r="C248" s="1">
        <v>44095</v>
      </c>
      <c r="D248">
        <v>164422904</v>
      </c>
      <c r="E248" t="s">
        <v>42</v>
      </c>
      <c r="F248" t="s">
        <v>91</v>
      </c>
      <c r="G248" t="s">
        <v>91</v>
      </c>
      <c r="H248" t="s">
        <v>43</v>
      </c>
      <c r="I248" t="s">
        <v>8</v>
      </c>
      <c r="J248" t="s">
        <v>17</v>
      </c>
      <c r="K248" t="s">
        <v>44</v>
      </c>
      <c r="L248" t="s">
        <v>11</v>
      </c>
      <c r="M248" s="2">
        <v>41.86</v>
      </c>
      <c r="N248" s="2">
        <v>32</v>
      </c>
      <c r="O248" s="2">
        <f>BaseDeDatos!$M248*BaseDeDatos!$N248</f>
        <v>1339.52</v>
      </c>
    </row>
    <row r="249" spans="2:15" x14ac:dyDescent="0.25">
      <c r="B249">
        <v>247</v>
      </c>
      <c r="C249" s="1">
        <v>43870</v>
      </c>
      <c r="D249">
        <v>7991995786</v>
      </c>
      <c r="E249" t="s">
        <v>45</v>
      </c>
      <c r="F249" t="s">
        <v>87</v>
      </c>
      <c r="G249" t="s">
        <v>87</v>
      </c>
      <c r="H249" t="s">
        <v>24</v>
      </c>
      <c r="K249" t="s">
        <v>22</v>
      </c>
      <c r="L249" t="s">
        <v>11</v>
      </c>
      <c r="M249" s="2">
        <v>644</v>
      </c>
      <c r="N249" s="2">
        <v>62</v>
      </c>
      <c r="O249" s="2">
        <f>BaseDeDatos!$M249*BaseDeDatos!$N249</f>
        <v>39928</v>
      </c>
    </row>
    <row r="250" spans="2:15" x14ac:dyDescent="0.25">
      <c r="B250">
        <v>248</v>
      </c>
      <c r="C250" s="1">
        <v>44113</v>
      </c>
      <c r="D250">
        <v>4149364306</v>
      </c>
      <c r="E250" t="s">
        <v>42</v>
      </c>
      <c r="F250" t="s">
        <v>91</v>
      </c>
      <c r="G250" t="s">
        <v>91</v>
      </c>
      <c r="H250" t="s">
        <v>43</v>
      </c>
      <c r="I250" t="s">
        <v>16</v>
      </c>
      <c r="K250" t="s">
        <v>46</v>
      </c>
      <c r="L250" t="s">
        <v>47</v>
      </c>
      <c r="M250" s="2">
        <v>350</v>
      </c>
      <c r="N250" s="2">
        <v>60</v>
      </c>
      <c r="O250" s="2">
        <f>BaseDeDatos!$M250*BaseDeDatos!$N250</f>
        <v>21000</v>
      </c>
    </row>
    <row r="251" spans="2:15" x14ac:dyDescent="0.25">
      <c r="B251">
        <v>249</v>
      </c>
      <c r="C251" s="1">
        <v>44191</v>
      </c>
      <c r="D251">
        <v>6397472642</v>
      </c>
      <c r="E251" t="s">
        <v>42</v>
      </c>
      <c r="F251" t="s">
        <v>91</v>
      </c>
      <c r="G251" t="s">
        <v>91</v>
      </c>
      <c r="H251" t="s">
        <v>43</v>
      </c>
      <c r="I251" t="s">
        <v>16</v>
      </c>
      <c r="K251" t="s">
        <v>48</v>
      </c>
      <c r="L251" t="s">
        <v>49</v>
      </c>
      <c r="M251" s="2">
        <v>308</v>
      </c>
      <c r="N251" s="2">
        <v>51</v>
      </c>
      <c r="O251" s="2">
        <f>BaseDeDatos!$M251*BaseDeDatos!$N251</f>
        <v>15708</v>
      </c>
    </row>
    <row r="252" spans="2:15" x14ac:dyDescent="0.25">
      <c r="B252">
        <v>250</v>
      </c>
      <c r="C252" s="1">
        <v>43831</v>
      </c>
      <c r="D252">
        <v>1168651383</v>
      </c>
      <c r="E252" t="s">
        <v>42</v>
      </c>
      <c r="F252" t="s">
        <v>91</v>
      </c>
      <c r="G252" t="s">
        <v>91</v>
      </c>
      <c r="H252" t="s">
        <v>43</v>
      </c>
      <c r="I252" t="s">
        <v>16</v>
      </c>
      <c r="K252" t="s">
        <v>26</v>
      </c>
      <c r="L252" t="s">
        <v>27</v>
      </c>
      <c r="M252" s="2">
        <v>128.79999999999998</v>
      </c>
      <c r="N252" s="2">
        <v>49</v>
      </c>
      <c r="O252" s="2">
        <f>BaseDeDatos!$M252*BaseDeDatos!$N252</f>
        <v>6311.1999999999989</v>
      </c>
    </row>
    <row r="253" spans="2:15" x14ac:dyDescent="0.25">
      <c r="B253">
        <v>251</v>
      </c>
      <c r="C253" s="1">
        <v>43877</v>
      </c>
      <c r="D253">
        <v>1309311215</v>
      </c>
      <c r="E253" t="s">
        <v>50</v>
      </c>
      <c r="F253" t="s">
        <v>85</v>
      </c>
      <c r="G253" t="s">
        <v>83</v>
      </c>
      <c r="H253" t="s">
        <v>41</v>
      </c>
      <c r="I253" t="s">
        <v>25</v>
      </c>
      <c r="K253" t="s">
        <v>12</v>
      </c>
      <c r="L253" t="s">
        <v>13</v>
      </c>
      <c r="M253" s="2">
        <v>49</v>
      </c>
      <c r="N253" s="2">
        <v>20</v>
      </c>
      <c r="O253" s="2">
        <f>BaseDeDatos!$M253*BaseDeDatos!$N253</f>
        <v>980</v>
      </c>
    </row>
    <row r="254" spans="2:15" x14ac:dyDescent="0.25">
      <c r="B254">
        <v>252</v>
      </c>
      <c r="C254" s="1">
        <v>44000</v>
      </c>
      <c r="D254">
        <v>4552083877</v>
      </c>
      <c r="E254" t="s">
        <v>50</v>
      </c>
      <c r="F254" t="s">
        <v>85</v>
      </c>
      <c r="G254" t="s">
        <v>83</v>
      </c>
      <c r="H254" t="s">
        <v>41</v>
      </c>
      <c r="I254" t="s">
        <v>25</v>
      </c>
      <c r="K254" t="s">
        <v>44</v>
      </c>
      <c r="L254" t="s">
        <v>11</v>
      </c>
      <c r="M254" s="2">
        <v>41.86</v>
      </c>
      <c r="N254" s="2">
        <v>49</v>
      </c>
      <c r="O254" s="2">
        <f>BaseDeDatos!$M254*BaseDeDatos!$N254</f>
        <v>2051.14</v>
      </c>
    </row>
    <row r="255" spans="2:15" x14ac:dyDescent="0.25">
      <c r="B255">
        <v>253</v>
      </c>
      <c r="C255" s="1">
        <v>43906</v>
      </c>
      <c r="D255">
        <v>6119453494</v>
      </c>
      <c r="E255" t="s">
        <v>51</v>
      </c>
      <c r="F255" t="s">
        <v>90</v>
      </c>
      <c r="G255" t="s">
        <v>98</v>
      </c>
      <c r="H255" t="s">
        <v>24</v>
      </c>
      <c r="K255" t="s">
        <v>21</v>
      </c>
      <c r="L255" t="s">
        <v>11</v>
      </c>
      <c r="M255" s="2">
        <v>252</v>
      </c>
      <c r="N255" s="2">
        <v>22</v>
      </c>
      <c r="O255" s="2">
        <f>BaseDeDatos!$M255*BaseDeDatos!$N255</f>
        <v>5544</v>
      </c>
    </row>
    <row r="256" spans="2:15" x14ac:dyDescent="0.25">
      <c r="B256">
        <v>254</v>
      </c>
      <c r="C256" s="1">
        <v>43855</v>
      </c>
      <c r="D256">
        <v>8815781249</v>
      </c>
      <c r="E256" t="s">
        <v>51</v>
      </c>
      <c r="F256" t="s">
        <v>90</v>
      </c>
      <c r="G256" t="s">
        <v>98</v>
      </c>
      <c r="H256" t="s">
        <v>24</v>
      </c>
      <c r="K256" t="s">
        <v>22</v>
      </c>
      <c r="L256" t="s">
        <v>11</v>
      </c>
      <c r="M256" s="2">
        <v>644</v>
      </c>
      <c r="N256" s="2">
        <v>73</v>
      </c>
      <c r="O256" s="2">
        <f>BaseDeDatos!$M256*BaseDeDatos!$N256</f>
        <v>47012</v>
      </c>
    </row>
    <row r="257" spans="2:15" x14ac:dyDescent="0.25">
      <c r="B257">
        <v>255</v>
      </c>
      <c r="C257" s="1">
        <v>43984</v>
      </c>
      <c r="D257">
        <v>5308869510</v>
      </c>
      <c r="E257" t="s">
        <v>51</v>
      </c>
      <c r="F257" t="s">
        <v>90</v>
      </c>
      <c r="G257" t="s">
        <v>98</v>
      </c>
      <c r="H257" t="s">
        <v>24</v>
      </c>
      <c r="K257" t="s">
        <v>44</v>
      </c>
      <c r="L257" t="s">
        <v>11</v>
      </c>
      <c r="M257" s="2">
        <v>41.86</v>
      </c>
      <c r="N257" s="2">
        <v>85</v>
      </c>
      <c r="O257" s="2">
        <f>BaseDeDatos!$M257*BaseDeDatos!$N257</f>
        <v>3558.1</v>
      </c>
    </row>
    <row r="258" spans="2:15" x14ac:dyDescent="0.25">
      <c r="B258">
        <v>256</v>
      </c>
      <c r="C258" s="1">
        <v>44143</v>
      </c>
      <c r="D258">
        <v>9623390930</v>
      </c>
      <c r="E258" t="s">
        <v>40</v>
      </c>
      <c r="F258" t="s">
        <v>97</v>
      </c>
      <c r="G258" t="s">
        <v>88</v>
      </c>
      <c r="H258" t="s">
        <v>41</v>
      </c>
      <c r="I258" t="s">
        <v>25</v>
      </c>
      <c r="J258" t="s">
        <v>17</v>
      </c>
      <c r="K258" t="s">
        <v>34</v>
      </c>
      <c r="L258" t="s">
        <v>35</v>
      </c>
      <c r="M258" s="2">
        <v>135.1</v>
      </c>
      <c r="N258" s="2">
        <v>44</v>
      </c>
      <c r="O258" s="2">
        <f>BaseDeDatos!$M258*BaseDeDatos!$N258</f>
        <v>5944.4</v>
      </c>
    </row>
    <row r="259" spans="2:15" x14ac:dyDescent="0.25">
      <c r="B259">
        <v>257</v>
      </c>
      <c r="C259" s="1">
        <v>43858</v>
      </c>
      <c r="D259">
        <v>9925453816</v>
      </c>
      <c r="E259" t="s">
        <v>40</v>
      </c>
      <c r="F259" t="s">
        <v>97</v>
      </c>
      <c r="G259" t="s">
        <v>88</v>
      </c>
      <c r="H259" t="s">
        <v>41</v>
      </c>
      <c r="I259" t="s">
        <v>25</v>
      </c>
      <c r="J259" t="s">
        <v>17</v>
      </c>
      <c r="K259" t="s">
        <v>52</v>
      </c>
      <c r="L259" t="s">
        <v>53</v>
      </c>
      <c r="M259" s="2">
        <v>257.59999999999997</v>
      </c>
      <c r="N259" s="2">
        <v>24</v>
      </c>
      <c r="O259" s="2">
        <f>BaseDeDatos!$M259*BaseDeDatos!$N259</f>
        <v>6182.4</v>
      </c>
    </row>
    <row r="260" spans="2:15" x14ac:dyDescent="0.25">
      <c r="B260">
        <v>258</v>
      </c>
      <c r="C260" s="1">
        <v>44168</v>
      </c>
      <c r="D260">
        <v>6948053333</v>
      </c>
      <c r="E260" t="s">
        <v>54</v>
      </c>
      <c r="F260" t="s">
        <v>89</v>
      </c>
      <c r="G260" t="s">
        <v>84</v>
      </c>
      <c r="H260" t="s">
        <v>55</v>
      </c>
      <c r="I260" t="s">
        <v>16</v>
      </c>
      <c r="J260" t="s">
        <v>9</v>
      </c>
      <c r="K260" t="s">
        <v>56</v>
      </c>
      <c r="L260" t="s">
        <v>57</v>
      </c>
      <c r="M260" s="2">
        <v>273</v>
      </c>
      <c r="N260" s="2">
        <v>64</v>
      </c>
      <c r="O260" s="2">
        <f>BaseDeDatos!$M260*BaseDeDatos!$N260</f>
        <v>17472</v>
      </c>
    </row>
    <row r="261" spans="2:15" x14ac:dyDescent="0.25">
      <c r="B261">
        <v>259</v>
      </c>
      <c r="C261" s="1">
        <v>44038</v>
      </c>
      <c r="D261">
        <v>2060963898</v>
      </c>
      <c r="E261" t="s">
        <v>54</v>
      </c>
      <c r="F261" t="s">
        <v>89</v>
      </c>
      <c r="G261" t="s">
        <v>84</v>
      </c>
      <c r="H261" t="s">
        <v>55</v>
      </c>
      <c r="I261" t="s">
        <v>16</v>
      </c>
      <c r="J261" t="s">
        <v>9</v>
      </c>
      <c r="K261" t="s">
        <v>58</v>
      </c>
      <c r="L261" t="s">
        <v>59</v>
      </c>
      <c r="M261" s="2">
        <v>487.19999999999993</v>
      </c>
      <c r="N261" s="2">
        <v>70</v>
      </c>
      <c r="O261" s="2">
        <f>BaseDeDatos!$M261*BaseDeDatos!$N261</f>
        <v>34103.999999999993</v>
      </c>
    </row>
    <row r="262" spans="2:15" x14ac:dyDescent="0.25">
      <c r="B262">
        <v>260</v>
      </c>
      <c r="C262" s="1">
        <v>44142</v>
      </c>
      <c r="D262">
        <v>2582781913</v>
      </c>
      <c r="E262" t="s">
        <v>36</v>
      </c>
      <c r="F262" t="s">
        <v>92</v>
      </c>
      <c r="G262" t="s">
        <v>99</v>
      </c>
      <c r="H262" t="s">
        <v>37</v>
      </c>
      <c r="I262" t="s">
        <v>8</v>
      </c>
      <c r="J262" t="s">
        <v>17</v>
      </c>
      <c r="K262" t="s">
        <v>10</v>
      </c>
      <c r="L262" t="s">
        <v>11</v>
      </c>
      <c r="M262" s="2">
        <v>196</v>
      </c>
      <c r="N262" s="2">
        <v>98</v>
      </c>
      <c r="O262" s="2">
        <f>BaseDeDatos!$M262*BaseDeDatos!$N262</f>
        <v>19208</v>
      </c>
    </row>
    <row r="263" spans="2:15" x14ac:dyDescent="0.25">
      <c r="B263">
        <v>261</v>
      </c>
      <c r="C263" s="1">
        <v>44146</v>
      </c>
      <c r="D263">
        <v>2732649952</v>
      </c>
      <c r="E263" t="s">
        <v>23</v>
      </c>
      <c r="F263" t="s">
        <v>86</v>
      </c>
      <c r="G263" t="s">
        <v>82</v>
      </c>
      <c r="H263" t="s">
        <v>24</v>
      </c>
      <c r="I263" t="s">
        <v>8</v>
      </c>
      <c r="J263" t="s">
        <v>9</v>
      </c>
      <c r="K263" t="s">
        <v>38</v>
      </c>
      <c r="L263" t="s">
        <v>39</v>
      </c>
      <c r="M263" s="2">
        <v>560</v>
      </c>
      <c r="N263" s="2">
        <v>48</v>
      </c>
      <c r="O263" s="2">
        <f>BaseDeDatos!$M263*BaseDeDatos!$N263</f>
        <v>26880</v>
      </c>
    </row>
    <row r="264" spans="2:15" x14ac:dyDescent="0.25">
      <c r="B264">
        <v>262</v>
      </c>
      <c r="C264" s="1">
        <v>43893</v>
      </c>
      <c r="D264">
        <v>4179453952</v>
      </c>
      <c r="E264" t="s">
        <v>23</v>
      </c>
      <c r="F264" t="s">
        <v>86</v>
      </c>
      <c r="G264" t="s">
        <v>82</v>
      </c>
      <c r="H264" t="s">
        <v>24</v>
      </c>
      <c r="I264" t="s">
        <v>8</v>
      </c>
      <c r="J264" t="s">
        <v>9</v>
      </c>
      <c r="K264" t="s">
        <v>26</v>
      </c>
      <c r="L264" t="s">
        <v>27</v>
      </c>
      <c r="M264" s="2">
        <v>128.79999999999998</v>
      </c>
      <c r="N264" s="2">
        <v>100</v>
      </c>
      <c r="O264" s="2">
        <f>BaseDeDatos!$M264*BaseDeDatos!$N264</f>
        <v>12879.999999999998</v>
      </c>
    </row>
    <row r="265" spans="2:15" x14ac:dyDescent="0.25">
      <c r="B265">
        <v>263</v>
      </c>
      <c r="C265" s="1">
        <v>44130</v>
      </c>
      <c r="D265">
        <v>4339665341</v>
      </c>
      <c r="E265" t="s">
        <v>62</v>
      </c>
      <c r="F265" t="s">
        <v>91</v>
      </c>
      <c r="G265" t="s">
        <v>91</v>
      </c>
      <c r="H265" t="s">
        <v>43</v>
      </c>
      <c r="I265" t="s">
        <v>16</v>
      </c>
      <c r="J265" t="s">
        <v>33</v>
      </c>
      <c r="K265" t="s">
        <v>67</v>
      </c>
      <c r="L265" t="s">
        <v>27</v>
      </c>
      <c r="M265" s="2">
        <v>140</v>
      </c>
      <c r="N265" s="2">
        <v>90</v>
      </c>
      <c r="O265" s="2">
        <f>BaseDeDatos!$M265*BaseDeDatos!$N265</f>
        <v>12600</v>
      </c>
    </row>
    <row r="266" spans="2:15" x14ac:dyDescent="0.25">
      <c r="B266">
        <v>264</v>
      </c>
      <c r="C266" s="1">
        <v>44077</v>
      </c>
      <c r="D266">
        <v>9193900326</v>
      </c>
      <c r="E266" t="s">
        <v>63</v>
      </c>
      <c r="F266" t="s">
        <v>85</v>
      </c>
      <c r="G266" t="s">
        <v>83</v>
      </c>
      <c r="H266" t="s">
        <v>41</v>
      </c>
      <c r="I266" t="s">
        <v>25</v>
      </c>
      <c r="J266" t="s">
        <v>17</v>
      </c>
      <c r="K266" t="s">
        <v>68</v>
      </c>
      <c r="L266" t="s">
        <v>69</v>
      </c>
      <c r="M266" s="2">
        <v>298.90000000000003</v>
      </c>
      <c r="N266" s="2">
        <v>49</v>
      </c>
      <c r="O266" s="2">
        <f>BaseDeDatos!$M266*BaseDeDatos!$N266</f>
        <v>14646.100000000002</v>
      </c>
    </row>
    <row r="267" spans="2:15" x14ac:dyDescent="0.25">
      <c r="B267">
        <v>265</v>
      </c>
      <c r="C267" s="1">
        <v>44073</v>
      </c>
      <c r="D267">
        <v>7474169055</v>
      </c>
      <c r="E267" t="s">
        <v>63</v>
      </c>
      <c r="F267" t="s">
        <v>85</v>
      </c>
      <c r="G267" t="s">
        <v>83</v>
      </c>
      <c r="H267" t="s">
        <v>41</v>
      </c>
      <c r="I267" t="s">
        <v>25</v>
      </c>
      <c r="J267" t="s">
        <v>17</v>
      </c>
      <c r="K267" t="s">
        <v>34</v>
      </c>
      <c r="L267" t="s">
        <v>35</v>
      </c>
      <c r="M267" s="2">
        <v>135.1</v>
      </c>
      <c r="N267" s="2">
        <v>71</v>
      </c>
      <c r="O267" s="2">
        <f>BaseDeDatos!$M267*BaseDeDatos!$N267</f>
        <v>9592.1</v>
      </c>
    </row>
    <row r="268" spans="2:15" x14ac:dyDescent="0.25">
      <c r="B268">
        <v>266</v>
      </c>
      <c r="C268" s="1">
        <v>43890</v>
      </c>
      <c r="D268">
        <v>9750138179</v>
      </c>
      <c r="E268" t="s">
        <v>63</v>
      </c>
      <c r="F268" t="s">
        <v>85</v>
      </c>
      <c r="G268" t="s">
        <v>83</v>
      </c>
      <c r="H268" t="s">
        <v>41</v>
      </c>
      <c r="I268" t="s">
        <v>25</v>
      </c>
      <c r="J268" t="s">
        <v>17</v>
      </c>
      <c r="K268" t="s">
        <v>52</v>
      </c>
      <c r="L268" t="s">
        <v>53</v>
      </c>
      <c r="M268" s="2">
        <v>257.59999999999997</v>
      </c>
      <c r="N268" s="2">
        <v>10</v>
      </c>
      <c r="O268" s="2">
        <f>BaseDeDatos!$M268*BaseDeDatos!$N268</f>
        <v>2575.9999999999995</v>
      </c>
    </row>
    <row r="269" spans="2:15" x14ac:dyDescent="0.25">
      <c r="B269">
        <v>267</v>
      </c>
      <c r="C269" s="1">
        <v>43907</v>
      </c>
      <c r="D269">
        <v>2294414293</v>
      </c>
      <c r="E269" t="s">
        <v>28</v>
      </c>
      <c r="F269" t="s">
        <v>89</v>
      </c>
      <c r="G269" t="s">
        <v>84</v>
      </c>
      <c r="H269" t="s">
        <v>29</v>
      </c>
      <c r="I269" t="s">
        <v>8</v>
      </c>
      <c r="J269" t="s">
        <v>9</v>
      </c>
      <c r="K269" t="s">
        <v>10</v>
      </c>
      <c r="L269" t="s">
        <v>11</v>
      </c>
      <c r="M269" s="2">
        <v>196</v>
      </c>
      <c r="N269" s="2">
        <v>78</v>
      </c>
      <c r="O269" s="2">
        <f>BaseDeDatos!$M269*BaseDeDatos!$N269</f>
        <v>15288</v>
      </c>
    </row>
    <row r="270" spans="2:15" x14ac:dyDescent="0.25">
      <c r="B270">
        <v>268</v>
      </c>
      <c r="C270" s="1">
        <v>44023</v>
      </c>
      <c r="D270">
        <v>776426288</v>
      </c>
      <c r="E270" t="s">
        <v>36</v>
      </c>
      <c r="F270" t="s">
        <v>92</v>
      </c>
      <c r="G270" t="s">
        <v>99</v>
      </c>
      <c r="H270" t="s">
        <v>37</v>
      </c>
      <c r="I270" t="s">
        <v>25</v>
      </c>
      <c r="J270" t="s">
        <v>9</v>
      </c>
      <c r="K270" t="s">
        <v>30</v>
      </c>
      <c r="L270" t="s">
        <v>31</v>
      </c>
      <c r="M270" s="2">
        <v>178.5</v>
      </c>
      <c r="N270" s="2">
        <v>44</v>
      </c>
      <c r="O270" s="2">
        <f>BaseDeDatos!$M270*BaseDeDatos!$N270</f>
        <v>7854</v>
      </c>
    </row>
    <row r="271" spans="2:15" x14ac:dyDescent="0.25">
      <c r="B271">
        <v>269</v>
      </c>
      <c r="C271" s="1">
        <v>44109</v>
      </c>
      <c r="D271">
        <v>1245231958</v>
      </c>
      <c r="E271" t="s">
        <v>14</v>
      </c>
      <c r="F271" t="s">
        <v>81</v>
      </c>
      <c r="G271" t="s">
        <v>94</v>
      </c>
      <c r="H271" t="s">
        <v>15</v>
      </c>
      <c r="I271" t="s">
        <v>16</v>
      </c>
      <c r="J271" t="s">
        <v>17</v>
      </c>
      <c r="K271" t="s">
        <v>70</v>
      </c>
      <c r="L271" t="s">
        <v>47</v>
      </c>
      <c r="M271" s="2">
        <v>1134</v>
      </c>
      <c r="N271" s="2">
        <v>82</v>
      </c>
      <c r="O271" s="2">
        <f>BaseDeDatos!$M271*BaseDeDatos!$N271</f>
        <v>92988</v>
      </c>
    </row>
    <row r="272" spans="2:15" x14ac:dyDescent="0.25">
      <c r="B272">
        <v>270</v>
      </c>
      <c r="C272" s="1">
        <v>43931</v>
      </c>
      <c r="D272">
        <v>2050724971</v>
      </c>
      <c r="E272" t="s">
        <v>14</v>
      </c>
      <c r="F272" t="s">
        <v>81</v>
      </c>
      <c r="G272" t="s">
        <v>94</v>
      </c>
      <c r="H272" t="s">
        <v>15</v>
      </c>
      <c r="I272" t="s">
        <v>16</v>
      </c>
      <c r="J272" t="s">
        <v>17</v>
      </c>
      <c r="K272" t="s">
        <v>71</v>
      </c>
      <c r="L272" t="s">
        <v>72</v>
      </c>
      <c r="M272" s="2">
        <v>98</v>
      </c>
      <c r="N272" s="2">
        <v>29</v>
      </c>
      <c r="O272" s="2">
        <f>BaseDeDatos!$M272*BaseDeDatos!$N272</f>
        <v>2842</v>
      </c>
    </row>
    <row r="273" spans="2:15" x14ac:dyDescent="0.25">
      <c r="B273">
        <v>271</v>
      </c>
      <c r="C273" s="1">
        <v>44097</v>
      </c>
      <c r="D273">
        <v>9478104719</v>
      </c>
      <c r="E273" t="s">
        <v>23</v>
      </c>
      <c r="F273" t="s">
        <v>86</v>
      </c>
      <c r="G273" t="s">
        <v>82</v>
      </c>
      <c r="H273" t="s">
        <v>24</v>
      </c>
      <c r="I273" t="s">
        <v>25</v>
      </c>
      <c r="J273" t="s">
        <v>17</v>
      </c>
      <c r="K273" t="s">
        <v>58</v>
      </c>
      <c r="L273" t="s">
        <v>59</v>
      </c>
      <c r="M273" s="2">
        <v>487.19999999999993</v>
      </c>
      <c r="N273" s="2">
        <v>93</v>
      </c>
      <c r="O273" s="2">
        <f>BaseDeDatos!$M273*BaseDeDatos!$N273</f>
        <v>45309.599999999991</v>
      </c>
    </row>
    <row r="274" spans="2:15" x14ac:dyDescent="0.25">
      <c r="B274">
        <v>272</v>
      </c>
      <c r="C274" s="1">
        <v>44131</v>
      </c>
      <c r="D274">
        <v>7620759943</v>
      </c>
      <c r="E274" t="s">
        <v>32</v>
      </c>
      <c r="F274" t="s">
        <v>93</v>
      </c>
      <c r="G274" t="s">
        <v>96</v>
      </c>
      <c r="H274" t="s">
        <v>7</v>
      </c>
      <c r="I274" t="s">
        <v>8</v>
      </c>
      <c r="J274" t="s">
        <v>33</v>
      </c>
      <c r="K274" t="s">
        <v>60</v>
      </c>
      <c r="L274" t="s">
        <v>49</v>
      </c>
      <c r="M274" s="2">
        <v>140</v>
      </c>
      <c r="N274" s="2">
        <v>11</v>
      </c>
      <c r="O274" s="2">
        <f>BaseDeDatos!$M274*BaseDeDatos!$N274</f>
        <v>1540</v>
      </c>
    </row>
    <row r="275" spans="2:15" x14ac:dyDescent="0.25">
      <c r="B275">
        <v>273</v>
      </c>
      <c r="C275" s="1">
        <v>44173</v>
      </c>
      <c r="D275">
        <v>9345003575</v>
      </c>
      <c r="E275" t="s">
        <v>32</v>
      </c>
      <c r="F275" t="s">
        <v>93</v>
      </c>
      <c r="G275" t="s">
        <v>96</v>
      </c>
      <c r="H275" t="s">
        <v>7</v>
      </c>
      <c r="I275" t="s">
        <v>8</v>
      </c>
      <c r="J275" t="s">
        <v>33</v>
      </c>
      <c r="K275" t="s">
        <v>38</v>
      </c>
      <c r="L275" t="s">
        <v>39</v>
      </c>
      <c r="M275" s="2">
        <v>560</v>
      </c>
      <c r="N275" s="2">
        <v>91</v>
      </c>
      <c r="O275" s="2">
        <f>BaseDeDatos!$M275*BaseDeDatos!$N275</f>
        <v>50960</v>
      </c>
    </row>
    <row r="276" spans="2:15" x14ac:dyDescent="0.25">
      <c r="B276">
        <v>274</v>
      </c>
      <c r="C276" s="1">
        <v>44123</v>
      </c>
      <c r="D276">
        <v>5988072690</v>
      </c>
      <c r="E276" t="s">
        <v>42</v>
      </c>
      <c r="F276" t="s">
        <v>91</v>
      </c>
      <c r="G276" t="s">
        <v>91</v>
      </c>
      <c r="H276" t="s">
        <v>43</v>
      </c>
      <c r="I276" t="s">
        <v>8</v>
      </c>
      <c r="J276" t="s">
        <v>17</v>
      </c>
      <c r="K276" t="s">
        <v>61</v>
      </c>
      <c r="L276" t="s">
        <v>13</v>
      </c>
      <c r="M276" s="2">
        <v>140</v>
      </c>
      <c r="N276" s="2">
        <v>12</v>
      </c>
      <c r="O276" s="2">
        <f>BaseDeDatos!$M276*BaseDeDatos!$N276</f>
        <v>1680</v>
      </c>
    </row>
    <row r="277" spans="2:15" x14ac:dyDescent="0.25">
      <c r="B277">
        <v>275</v>
      </c>
      <c r="C277" s="1">
        <v>44028</v>
      </c>
      <c r="D277">
        <v>5113488625</v>
      </c>
      <c r="E277" t="s">
        <v>42</v>
      </c>
      <c r="F277" t="s">
        <v>91</v>
      </c>
      <c r="G277" t="s">
        <v>91</v>
      </c>
      <c r="H277" t="s">
        <v>43</v>
      </c>
      <c r="I277" t="s">
        <v>16</v>
      </c>
      <c r="K277" t="s">
        <v>12</v>
      </c>
      <c r="L277" t="s">
        <v>13</v>
      </c>
      <c r="M277" s="2">
        <v>49</v>
      </c>
      <c r="N277" s="2">
        <v>78</v>
      </c>
      <c r="O277" s="2">
        <f>BaseDeDatos!$M277*BaseDeDatos!$N277</f>
        <v>3822</v>
      </c>
    </row>
    <row r="278" spans="2:15" x14ac:dyDescent="0.25">
      <c r="B278">
        <v>276</v>
      </c>
      <c r="C278" s="1">
        <v>43915</v>
      </c>
      <c r="D278">
        <v>8021429259</v>
      </c>
      <c r="E278" t="s">
        <v>50</v>
      </c>
      <c r="F278" t="s">
        <v>85</v>
      </c>
      <c r="G278" t="s">
        <v>83</v>
      </c>
      <c r="H278" t="s">
        <v>41</v>
      </c>
      <c r="I278" t="s">
        <v>25</v>
      </c>
      <c r="K278" t="s">
        <v>38</v>
      </c>
      <c r="L278" t="s">
        <v>39</v>
      </c>
      <c r="M278" s="2">
        <v>560</v>
      </c>
      <c r="N278" s="2">
        <v>60</v>
      </c>
      <c r="O278" s="2">
        <f>BaseDeDatos!$M278*BaseDeDatos!$N278</f>
        <v>33600</v>
      </c>
    </row>
    <row r="279" spans="2:15" x14ac:dyDescent="0.25">
      <c r="B279">
        <v>277</v>
      </c>
      <c r="C279" s="1">
        <v>43906</v>
      </c>
      <c r="D279">
        <v>680211800</v>
      </c>
      <c r="E279" t="s">
        <v>51</v>
      </c>
      <c r="F279" t="s">
        <v>90</v>
      </c>
      <c r="G279" t="s">
        <v>98</v>
      </c>
      <c r="H279" t="s">
        <v>24</v>
      </c>
      <c r="I279" t="s">
        <v>25</v>
      </c>
      <c r="K279" t="s">
        <v>52</v>
      </c>
      <c r="L279" t="s">
        <v>53</v>
      </c>
      <c r="M279" s="2">
        <v>257.59999999999997</v>
      </c>
      <c r="N279" s="2">
        <v>23</v>
      </c>
      <c r="O279" s="2">
        <f>BaseDeDatos!$M279*BaseDeDatos!$N279</f>
        <v>5924.7999999999993</v>
      </c>
    </row>
    <row r="280" spans="2:15" x14ac:dyDescent="0.25">
      <c r="B280">
        <v>278</v>
      </c>
      <c r="C280" s="1">
        <v>44092</v>
      </c>
      <c r="D280">
        <v>2635806056</v>
      </c>
      <c r="E280" t="s">
        <v>40</v>
      </c>
      <c r="F280" t="s">
        <v>97</v>
      </c>
      <c r="G280" t="s">
        <v>88</v>
      </c>
      <c r="H280" t="s">
        <v>41</v>
      </c>
      <c r="I280" t="s">
        <v>25</v>
      </c>
      <c r="J280" t="s">
        <v>17</v>
      </c>
      <c r="K280" t="s">
        <v>22</v>
      </c>
      <c r="L280" t="s">
        <v>11</v>
      </c>
      <c r="M280" s="2">
        <v>644</v>
      </c>
      <c r="N280" s="2">
        <v>34</v>
      </c>
      <c r="O280" s="2">
        <f>BaseDeDatos!$M280*BaseDeDatos!$N280</f>
        <v>21896</v>
      </c>
    </row>
    <row r="281" spans="2:15" x14ac:dyDescent="0.25">
      <c r="B281">
        <v>279</v>
      </c>
      <c r="C281" s="1">
        <v>44073</v>
      </c>
      <c r="D281">
        <v>3338515953</v>
      </c>
      <c r="E281" t="s">
        <v>54</v>
      </c>
      <c r="F281" t="s">
        <v>89</v>
      </c>
      <c r="G281" t="s">
        <v>84</v>
      </c>
      <c r="H281" t="s">
        <v>55</v>
      </c>
      <c r="I281" t="s">
        <v>16</v>
      </c>
      <c r="J281" t="s">
        <v>9</v>
      </c>
      <c r="K281" t="s">
        <v>34</v>
      </c>
      <c r="L281" t="s">
        <v>35</v>
      </c>
      <c r="M281" s="2">
        <v>135.1</v>
      </c>
      <c r="N281" s="2">
        <v>89</v>
      </c>
      <c r="O281" s="2">
        <f>BaseDeDatos!$M281*BaseDeDatos!$N281</f>
        <v>12023.9</v>
      </c>
    </row>
    <row r="282" spans="2:15" x14ac:dyDescent="0.25">
      <c r="B282">
        <v>280</v>
      </c>
      <c r="C282" s="1">
        <v>44106</v>
      </c>
      <c r="D282">
        <v>3075758565</v>
      </c>
      <c r="E282" t="s">
        <v>36</v>
      </c>
      <c r="F282" t="s">
        <v>92</v>
      </c>
      <c r="G282" t="s">
        <v>99</v>
      </c>
      <c r="H282" t="s">
        <v>37</v>
      </c>
      <c r="I282" t="s">
        <v>8</v>
      </c>
      <c r="J282" t="s">
        <v>17</v>
      </c>
      <c r="K282" t="s">
        <v>30</v>
      </c>
      <c r="L282" t="s">
        <v>31</v>
      </c>
      <c r="M282" s="2">
        <v>178.5</v>
      </c>
      <c r="N282" s="2">
        <v>82</v>
      </c>
      <c r="O282" s="2">
        <f>BaseDeDatos!$M282*BaseDeDatos!$N282</f>
        <v>14637</v>
      </c>
    </row>
    <row r="283" spans="2:15" x14ac:dyDescent="0.25">
      <c r="B283">
        <v>281</v>
      </c>
      <c r="C283" s="1">
        <v>44160</v>
      </c>
      <c r="D283">
        <v>5383209032</v>
      </c>
      <c r="E283" t="s">
        <v>23</v>
      </c>
      <c r="F283" t="s">
        <v>86</v>
      </c>
      <c r="G283" t="s">
        <v>82</v>
      </c>
      <c r="H283" t="s">
        <v>24</v>
      </c>
      <c r="I283" t="s">
        <v>8</v>
      </c>
      <c r="J283" t="s">
        <v>9</v>
      </c>
      <c r="K283" t="s">
        <v>30</v>
      </c>
      <c r="L283" t="s">
        <v>31</v>
      </c>
      <c r="M283" s="2">
        <v>178.5</v>
      </c>
      <c r="N283" s="2">
        <v>43</v>
      </c>
      <c r="O283" s="2">
        <f>BaseDeDatos!$M283*BaseDeDatos!$N283</f>
        <v>7675.5</v>
      </c>
    </row>
    <row r="284" spans="2:15" x14ac:dyDescent="0.25">
      <c r="B284">
        <v>282</v>
      </c>
      <c r="C284" s="1">
        <v>44068</v>
      </c>
      <c r="D284">
        <v>9635546425</v>
      </c>
      <c r="E284" t="s">
        <v>42</v>
      </c>
      <c r="F284" t="s">
        <v>91</v>
      </c>
      <c r="G284" t="s">
        <v>91</v>
      </c>
      <c r="H284" t="s">
        <v>43</v>
      </c>
      <c r="I284" t="s">
        <v>16</v>
      </c>
      <c r="K284" t="s">
        <v>48</v>
      </c>
      <c r="L284" t="s">
        <v>49</v>
      </c>
      <c r="M284" s="2">
        <v>308</v>
      </c>
      <c r="N284" s="2">
        <v>96</v>
      </c>
      <c r="O284" s="2">
        <f>BaseDeDatos!$M284*BaseDeDatos!$N284</f>
        <v>29568</v>
      </c>
    </row>
    <row r="285" spans="2:15" x14ac:dyDescent="0.25">
      <c r="B285">
        <v>283</v>
      </c>
      <c r="C285" s="1">
        <v>44073</v>
      </c>
      <c r="D285">
        <v>3501364052</v>
      </c>
      <c r="E285" t="s">
        <v>42</v>
      </c>
      <c r="F285" t="s">
        <v>91</v>
      </c>
      <c r="G285" t="s">
        <v>91</v>
      </c>
      <c r="H285" t="s">
        <v>43</v>
      </c>
      <c r="I285" t="s">
        <v>16</v>
      </c>
      <c r="K285" t="s">
        <v>26</v>
      </c>
      <c r="L285" t="s">
        <v>27</v>
      </c>
      <c r="M285" s="2">
        <v>128.79999999999998</v>
      </c>
      <c r="N285" s="2">
        <v>34</v>
      </c>
      <c r="O285" s="2">
        <f>BaseDeDatos!$M285*BaseDeDatos!$N285</f>
        <v>4379.2</v>
      </c>
    </row>
    <row r="286" spans="2:15" x14ac:dyDescent="0.25">
      <c r="B286">
        <v>284</v>
      </c>
      <c r="C286" s="1">
        <v>43992</v>
      </c>
      <c r="D286">
        <v>2226825043</v>
      </c>
      <c r="E286" t="s">
        <v>50</v>
      </c>
      <c r="F286" t="s">
        <v>85</v>
      </c>
      <c r="G286" t="s">
        <v>83</v>
      </c>
      <c r="H286" t="s">
        <v>41</v>
      </c>
      <c r="I286" t="s">
        <v>25</v>
      </c>
      <c r="K286" t="s">
        <v>12</v>
      </c>
      <c r="L286" t="s">
        <v>13</v>
      </c>
      <c r="M286" s="2">
        <v>49</v>
      </c>
      <c r="N286" s="2">
        <v>42</v>
      </c>
      <c r="O286" s="2">
        <f>BaseDeDatos!$M286*BaseDeDatos!$N286</f>
        <v>2058</v>
      </c>
    </row>
    <row r="287" spans="2:15" x14ac:dyDescent="0.25">
      <c r="B287">
        <v>285</v>
      </c>
      <c r="C287" s="1">
        <v>43883</v>
      </c>
      <c r="D287">
        <v>6321323029</v>
      </c>
      <c r="E287" t="s">
        <v>50</v>
      </c>
      <c r="F287" t="s">
        <v>85</v>
      </c>
      <c r="G287" t="s">
        <v>83</v>
      </c>
      <c r="H287" t="s">
        <v>41</v>
      </c>
      <c r="I287" t="s">
        <v>25</v>
      </c>
      <c r="K287" t="s">
        <v>44</v>
      </c>
      <c r="L287" t="s">
        <v>11</v>
      </c>
      <c r="M287" s="2">
        <v>41.86</v>
      </c>
      <c r="N287" s="2">
        <v>100</v>
      </c>
      <c r="O287" s="2">
        <f>BaseDeDatos!$M287*BaseDeDatos!$N287</f>
        <v>4186</v>
      </c>
    </row>
    <row r="288" spans="2:15" x14ac:dyDescent="0.25">
      <c r="B288">
        <v>286</v>
      </c>
      <c r="C288" s="1">
        <v>44168</v>
      </c>
      <c r="D288">
        <v>3775524143</v>
      </c>
      <c r="E288" t="s">
        <v>51</v>
      </c>
      <c r="F288" t="s">
        <v>90</v>
      </c>
      <c r="G288" t="s">
        <v>98</v>
      </c>
      <c r="H288" t="s">
        <v>24</v>
      </c>
      <c r="K288" t="s">
        <v>21</v>
      </c>
      <c r="L288" t="s">
        <v>11</v>
      </c>
      <c r="M288" s="2">
        <v>252</v>
      </c>
      <c r="N288" s="2">
        <v>42</v>
      </c>
      <c r="O288" s="2">
        <f>BaseDeDatos!$M288*BaseDeDatos!$N288</f>
        <v>10584</v>
      </c>
    </row>
    <row r="289" spans="2:15" x14ac:dyDescent="0.25">
      <c r="B289">
        <v>287</v>
      </c>
      <c r="C289" s="1">
        <v>44044</v>
      </c>
      <c r="D289">
        <v>9543041808</v>
      </c>
      <c r="E289" t="s">
        <v>51</v>
      </c>
      <c r="F289" t="s">
        <v>90</v>
      </c>
      <c r="G289" t="s">
        <v>98</v>
      </c>
      <c r="H289" t="s">
        <v>24</v>
      </c>
      <c r="K289" t="s">
        <v>22</v>
      </c>
      <c r="L289" t="s">
        <v>11</v>
      </c>
      <c r="M289" s="2">
        <v>644</v>
      </c>
      <c r="N289" s="2">
        <v>16</v>
      </c>
      <c r="O289" s="2">
        <f>BaseDeDatos!$M289*BaseDeDatos!$N289</f>
        <v>10304</v>
      </c>
    </row>
    <row r="290" spans="2:15" x14ac:dyDescent="0.25">
      <c r="B290">
        <v>288</v>
      </c>
      <c r="C290" s="1">
        <v>43954</v>
      </c>
      <c r="D290">
        <v>547647770</v>
      </c>
      <c r="E290" t="s">
        <v>51</v>
      </c>
      <c r="F290" t="s">
        <v>90</v>
      </c>
      <c r="G290" t="s">
        <v>98</v>
      </c>
      <c r="H290" t="s">
        <v>24</v>
      </c>
      <c r="K290" t="s">
        <v>44</v>
      </c>
      <c r="L290" t="s">
        <v>11</v>
      </c>
      <c r="M290" s="2">
        <v>41.86</v>
      </c>
      <c r="N290" s="2">
        <v>22</v>
      </c>
      <c r="O290" s="2">
        <f>BaseDeDatos!$M290*BaseDeDatos!$N290</f>
        <v>920.92</v>
      </c>
    </row>
    <row r="291" spans="2:15" x14ac:dyDescent="0.25">
      <c r="B291">
        <v>289</v>
      </c>
      <c r="C291" s="1">
        <v>44106</v>
      </c>
      <c r="D291">
        <v>7120228607</v>
      </c>
      <c r="E291" t="s">
        <v>40</v>
      </c>
      <c r="F291" t="s">
        <v>97</v>
      </c>
      <c r="G291" t="s">
        <v>88</v>
      </c>
      <c r="H291" t="s">
        <v>41</v>
      </c>
      <c r="I291" t="s">
        <v>25</v>
      </c>
      <c r="J291" t="s">
        <v>17</v>
      </c>
      <c r="K291" t="s">
        <v>34</v>
      </c>
      <c r="L291" t="s">
        <v>35</v>
      </c>
      <c r="M291" s="2">
        <v>135.1</v>
      </c>
      <c r="N291" s="2">
        <v>46</v>
      </c>
      <c r="O291" s="2">
        <f>BaseDeDatos!$M291*BaseDeDatos!$N291</f>
        <v>6214.5999999999995</v>
      </c>
    </row>
    <row r="292" spans="2:15" x14ac:dyDescent="0.25">
      <c r="B292">
        <v>290</v>
      </c>
      <c r="C292" s="1">
        <v>43837</v>
      </c>
      <c r="D292">
        <v>5554565190</v>
      </c>
      <c r="E292" t="s">
        <v>40</v>
      </c>
      <c r="F292" t="s">
        <v>97</v>
      </c>
      <c r="G292" t="s">
        <v>88</v>
      </c>
      <c r="H292" t="s">
        <v>41</v>
      </c>
      <c r="I292" t="s">
        <v>25</v>
      </c>
      <c r="J292" t="s">
        <v>17</v>
      </c>
      <c r="K292" t="s">
        <v>52</v>
      </c>
      <c r="L292" t="s">
        <v>53</v>
      </c>
      <c r="M292" s="2">
        <v>257.59999999999997</v>
      </c>
      <c r="N292" s="2">
        <v>100</v>
      </c>
      <c r="O292" s="2">
        <f>BaseDeDatos!$M292*BaseDeDatos!$N292</f>
        <v>25759.999999999996</v>
      </c>
    </row>
    <row r="293" spans="2:15" x14ac:dyDescent="0.25">
      <c r="B293">
        <v>291</v>
      </c>
      <c r="C293" s="1">
        <v>43866</v>
      </c>
      <c r="D293">
        <v>1644848787</v>
      </c>
      <c r="E293" t="s">
        <v>54</v>
      </c>
      <c r="F293" t="s">
        <v>89</v>
      </c>
      <c r="G293" t="s">
        <v>84</v>
      </c>
      <c r="H293" t="s">
        <v>55</v>
      </c>
      <c r="I293" t="s">
        <v>16</v>
      </c>
      <c r="J293" t="s">
        <v>9</v>
      </c>
      <c r="K293" t="s">
        <v>56</v>
      </c>
      <c r="L293" t="s">
        <v>57</v>
      </c>
      <c r="M293" s="2">
        <v>273</v>
      </c>
      <c r="N293" s="2">
        <v>87</v>
      </c>
      <c r="O293" s="2">
        <f>BaseDeDatos!$M293*BaseDeDatos!$N293</f>
        <v>23751</v>
      </c>
    </row>
    <row r="294" spans="2:15" x14ac:dyDescent="0.25">
      <c r="B294">
        <v>292</v>
      </c>
      <c r="C294" s="1">
        <v>43923</v>
      </c>
      <c r="D294">
        <v>8273786477</v>
      </c>
      <c r="E294" t="s">
        <v>54</v>
      </c>
      <c r="F294" t="s">
        <v>89</v>
      </c>
      <c r="G294" t="s">
        <v>84</v>
      </c>
      <c r="H294" t="s">
        <v>55</v>
      </c>
      <c r="I294" t="s">
        <v>16</v>
      </c>
      <c r="J294" t="s">
        <v>9</v>
      </c>
      <c r="K294" t="s">
        <v>58</v>
      </c>
      <c r="L294" t="s">
        <v>59</v>
      </c>
      <c r="M294" s="2">
        <v>487.19999999999993</v>
      </c>
      <c r="N294" s="2">
        <v>58</v>
      </c>
      <c r="O294" s="2">
        <f>BaseDeDatos!$M294*BaseDeDatos!$N294</f>
        <v>28257.599999999995</v>
      </c>
    </row>
    <row r="295" spans="2:15" x14ac:dyDescent="0.25">
      <c r="B295">
        <v>293</v>
      </c>
      <c r="C295" s="1">
        <v>44062</v>
      </c>
      <c r="D295">
        <v>1397118248</v>
      </c>
      <c r="E295" t="s">
        <v>36</v>
      </c>
      <c r="F295" t="s">
        <v>92</v>
      </c>
      <c r="G295" t="s">
        <v>99</v>
      </c>
      <c r="H295" t="s">
        <v>37</v>
      </c>
      <c r="I295" t="s">
        <v>8</v>
      </c>
      <c r="J295" t="s">
        <v>17</v>
      </c>
      <c r="K295" t="s">
        <v>10</v>
      </c>
      <c r="L295" t="s">
        <v>11</v>
      </c>
      <c r="M295" s="2">
        <v>196</v>
      </c>
      <c r="N295" s="2">
        <v>85</v>
      </c>
      <c r="O295" s="2">
        <f>BaseDeDatos!$M295*BaseDeDatos!$N295</f>
        <v>16660</v>
      </c>
    </row>
    <row r="296" spans="2:15" x14ac:dyDescent="0.25">
      <c r="B296">
        <v>294</v>
      </c>
      <c r="C296" s="1">
        <v>43959</v>
      </c>
      <c r="D296">
        <v>4468604310</v>
      </c>
      <c r="E296" t="s">
        <v>23</v>
      </c>
      <c r="F296" t="s">
        <v>86</v>
      </c>
      <c r="G296" t="s">
        <v>82</v>
      </c>
      <c r="H296" t="s">
        <v>24</v>
      </c>
      <c r="I296" t="s">
        <v>8</v>
      </c>
      <c r="J296" t="s">
        <v>9</v>
      </c>
      <c r="K296" t="s">
        <v>38</v>
      </c>
      <c r="L296" t="s">
        <v>39</v>
      </c>
      <c r="M296" s="2">
        <v>560</v>
      </c>
      <c r="N296" s="2">
        <v>28</v>
      </c>
      <c r="O296" s="2">
        <f>BaseDeDatos!$M296*BaseDeDatos!$N296</f>
        <v>15680</v>
      </c>
    </row>
    <row r="297" spans="2:15" x14ac:dyDescent="0.25">
      <c r="B297">
        <v>295</v>
      </c>
      <c r="C297" s="1">
        <v>44178</v>
      </c>
      <c r="D297">
        <v>457458721</v>
      </c>
      <c r="E297" t="s">
        <v>23</v>
      </c>
      <c r="F297" t="s">
        <v>86</v>
      </c>
      <c r="G297" t="s">
        <v>82</v>
      </c>
      <c r="H297" t="s">
        <v>24</v>
      </c>
      <c r="I297" t="s">
        <v>8</v>
      </c>
      <c r="J297" t="s">
        <v>9</v>
      </c>
      <c r="K297" t="s">
        <v>26</v>
      </c>
      <c r="L297" t="s">
        <v>27</v>
      </c>
      <c r="M297" s="2">
        <v>128.79999999999998</v>
      </c>
      <c r="N297" s="2">
        <v>19</v>
      </c>
      <c r="O297" s="2">
        <f>BaseDeDatos!$M297*BaseDeDatos!$N297</f>
        <v>2447.1999999999998</v>
      </c>
    </row>
    <row r="298" spans="2:15" x14ac:dyDescent="0.25">
      <c r="B298">
        <v>296</v>
      </c>
      <c r="C298" s="1">
        <v>43990</v>
      </c>
      <c r="D298">
        <v>7184663808</v>
      </c>
      <c r="E298" t="s">
        <v>62</v>
      </c>
      <c r="F298" t="s">
        <v>91</v>
      </c>
      <c r="G298" t="s">
        <v>91</v>
      </c>
      <c r="H298" t="s">
        <v>43</v>
      </c>
      <c r="I298" t="s">
        <v>16</v>
      </c>
      <c r="J298" t="s">
        <v>33</v>
      </c>
      <c r="K298" t="s">
        <v>67</v>
      </c>
      <c r="L298" t="s">
        <v>27</v>
      </c>
      <c r="M298" s="2">
        <v>140</v>
      </c>
      <c r="N298" s="2">
        <v>99</v>
      </c>
      <c r="O298" s="2">
        <f>BaseDeDatos!$M298*BaseDeDatos!$N298</f>
        <v>13860</v>
      </c>
    </row>
    <row r="299" spans="2:15" x14ac:dyDescent="0.25">
      <c r="B299">
        <v>297</v>
      </c>
      <c r="C299" s="1">
        <v>44087</v>
      </c>
      <c r="D299">
        <v>3449599231</v>
      </c>
      <c r="E299" t="s">
        <v>63</v>
      </c>
      <c r="F299" t="s">
        <v>85</v>
      </c>
      <c r="G299" t="s">
        <v>83</v>
      </c>
      <c r="H299" t="s">
        <v>41</v>
      </c>
      <c r="I299" t="s">
        <v>25</v>
      </c>
      <c r="J299" t="s">
        <v>17</v>
      </c>
      <c r="K299" t="s">
        <v>68</v>
      </c>
      <c r="L299" t="s">
        <v>69</v>
      </c>
      <c r="M299" s="2">
        <v>298.90000000000003</v>
      </c>
      <c r="N299" s="2">
        <v>69</v>
      </c>
      <c r="O299" s="2">
        <f>BaseDeDatos!$M299*BaseDeDatos!$N299</f>
        <v>20624.100000000002</v>
      </c>
    </row>
    <row r="300" spans="2:15" x14ac:dyDescent="0.25">
      <c r="B300">
        <v>298</v>
      </c>
      <c r="C300" s="1">
        <v>44168</v>
      </c>
      <c r="D300">
        <v>3901461858</v>
      </c>
      <c r="E300" t="s">
        <v>63</v>
      </c>
      <c r="F300" t="s">
        <v>85</v>
      </c>
      <c r="G300" t="s">
        <v>83</v>
      </c>
      <c r="H300" t="s">
        <v>41</v>
      </c>
      <c r="I300" t="s">
        <v>25</v>
      </c>
      <c r="J300" t="s">
        <v>17</v>
      </c>
      <c r="K300" t="s">
        <v>34</v>
      </c>
      <c r="L300" t="s">
        <v>35</v>
      </c>
      <c r="M300" s="2">
        <v>135.1</v>
      </c>
      <c r="N300" s="2">
        <v>37</v>
      </c>
      <c r="O300" s="2">
        <f>BaseDeDatos!$M300*BaseDeDatos!$N300</f>
        <v>4998.7</v>
      </c>
    </row>
    <row r="301" spans="2:15" x14ac:dyDescent="0.25">
      <c r="B301">
        <v>299</v>
      </c>
      <c r="C301" s="1">
        <v>43922</v>
      </c>
      <c r="D301">
        <v>6798892819</v>
      </c>
      <c r="E301" t="s">
        <v>63</v>
      </c>
      <c r="F301" t="s">
        <v>85</v>
      </c>
      <c r="G301" t="s">
        <v>83</v>
      </c>
      <c r="H301" t="s">
        <v>41</v>
      </c>
      <c r="I301" t="s">
        <v>25</v>
      </c>
      <c r="J301" t="s">
        <v>17</v>
      </c>
      <c r="K301" t="s">
        <v>52</v>
      </c>
      <c r="L301" t="s">
        <v>53</v>
      </c>
      <c r="M301" s="2">
        <v>257.59999999999997</v>
      </c>
      <c r="N301" s="2">
        <v>64</v>
      </c>
      <c r="O301" s="2">
        <f>BaseDeDatos!$M301*BaseDeDatos!$N301</f>
        <v>16486.399999999998</v>
      </c>
    </row>
    <row r="302" spans="2:15" x14ac:dyDescent="0.25">
      <c r="B302">
        <v>300</v>
      </c>
      <c r="C302" s="1">
        <v>44130</v>
      </c>
      <c r="D302">
        <v>6897506437</v>
      </c>
      <c r="E302" t="s">
        <v>28</v>
      </c>
      <c r="F302" t="s">
        <v>89</v>
      </c>
      <c r="G302" t="s">
        <v>84</v>
      </c>
      <c r="H302" t="s">
        <v>29</v>
      </c>
      <c r="I302" t="s">
        <v>8</v>
      </c>
      <c r="J302" t="s">
        <v>9</v>
      </c>
      <c r="K302" t="s">
        <v>10</v>
      </c>
      <c r="L302" t="s">
        <v>11</v>
      </c>
      <c r="M302" s="2">
        <v>196</v>
      </c>
      <c r="N302" s="2">
        <v>38</v>
      </c>
      <c r="O302" s="2">
        <f>BaseDeDatos!$M302*BaseDeDatos!$N302</f>
        <v>7448</v>
      </c>
    </row>
    <row r="303" spans="2:15" x14ac:dyDescent="0.25">
      <c r="B303">
        <v>301</v>
      </c>
      <c r="C303" s="1">
        <v>44124</v>
      </c>
      <c r="D303">
        <v>6298594113</v>
      </c>
      <c r="E303" t="s">
        <v>36</v>
      </c>
      <c r="F303" t="s">
        <v>92</v>
      </c>
      <c r="G303" t="s">
        <v>99</v>
      </c>
      <c r="H303" t="s">
        <v>37</v>
      </c>
      <c r="I303" t="s">
        <v>25</v>
      </c>
      <c r="J303" t="s">
        <v>9</v>
      </c>
      <c r="K303" t="s">
        <v>30</v>
      </c>
      <c r="L303" t="s">
        <v>31</v>
      </c>
      <c r="M303" s="2">
        <v>178.5</v>
      </c>
      <c r="N303" s="2">
        <v>15</v>
      </c>
      <c r="O303" s="2">
        <f>BaseDeDatos!$M303*BaseDeDatos!$N303</f>
        <v>2677.5</v>
      </c>
    </row>
    <row r="304" spans="2:15" x14ac:dyDescent="0.25">
      <c r="B304">
        <v>302</v>
      </c>
      <c r="C304" s="1">
        <v>43984</v>
      </c>
      <c r="D304">
        <v>6972691420</v>
      </c>
      <c r="E304" t="s">
        <v>14</v>
      </c>
      <c r="F304" t="s">
        <v>81</v>
      </c>
      <c r="G304" t="s">
        <v>94</v>
      </c>
      <c r="H304" t="s">
        <v>15</v>
      </c>
      <c r="I304" t="s">
        <v>16</v>
      </c>
      <c r="J304" t="s">
        <v>17</v>
      </c>
      <c r="K304" t="s">
        <v>70</v>
      </c>
      <c r="L304" t="s">
        <v>47</v>
      </c>
      <c r="M304" s="2">
        <v>1134</v>
      </c>
      <c r="N304" s="2">
        <v>52</v>
      </c>
      <c r="O304" s="2">
        <f>BaseDeDatos!$M304*BaseDeDatos!$N304</f>
        <v>58968</v>
      </c>
    </row>
    <row r="305" spans="2:15" x14ac:dyDescent="0.25">
      <c r="B305">
        <v>303</v>
      </c>
      <c r="C305" s="1">
        <v>44078</v>
      </c>
      <c r="D305">
        <v>677992170</v>
      </c>
      <c r="E305" t="s">
        <v>14</v>
      </c>
      <c r="F305" t="s">
        <v>81</v>
      </c>
      <c r="G305" t="s">
        <v>94</v>
      </c>
      <c r="H305" t="s">
        <v>15</v>
      </c>
      <c r="I305" t="s">
        <v>16</v>
      </c>
      <c r="J305" t="s">
        <v>17</v>
      </c>
      <c r="K305" t="s">
        <v>71</v>
      </c>
      <c r="L305" t="s">
        <v>72</v>
      </c>
      <c r="M305" s="2">
        <v>98</v>
      </c>
      <c r="N305" s="2">
        <v>37</v>
      </c>
      <c r="O305" s="2">
        <f>BaseDeDatos!$M305*BaseDeDatos!$N305</f>
        <v>3626</v>
      </c>
    </row>
    <row r="306" spans="2:15" x14ac:dyDescent="0.25">
      <c r="B306">
        <v>304</v>
      </c>
      <c r="C306" s="1">
        <v>44063</v>
      </c>
      <c r="D306">
        <v>3501827064</v>
      </c>
      <c r="E306" t="s">
        <v>23</v>
      </c>
      <c r="F306" t="s">
        <v>86</v>
      </c>
      <c r="G306" t="s">
        <v>82</v>
      </c>
      <c r="H306" t="s">
        <v>24</v>
      </c>
      <c r="I306" t="s">
        <v>25</v>
      </c>
      <c r="J306" t="s">
        <v>17</v>
      </c>
      <c r="K306" t="s">
        <v>58</v>
      </c>
      <c r="L306" t="s">
        <v>59</v>
      </c>
      <c r="M306" s="2">
        <v>487.19999999999993</v>
      </c>
      <c r="N306" s="2">
        <v>24</v>
      </c>
      <c r="O306" s="2">
        <f>BaseDeDatos!$M306*BaseDeDatos!$N306</f>
        <v>11692.8</v>
      </c>
    </row>
    <row r="307" spans="2:15" x14ac:dyDescent="0.25">
      <c r="B307">
        <v>305</v>
      </c>
      <c r="C307" s="1">
        <v>43979</v>
      </c>
      <c r="D307">
        <v>9140892367</v>
      </c>
      <c r="E307" t="s">
        <v>32</v>
      </c>
      <c r="F307" t="s">
        <v>93</v>
      </c>
      <c r="G307" t="s">
        <v>96</v>
      </c>
      <c r="H307" t="s">
        <v>7</v>
      </c>
      <c r="I307" t="s">
        <v>8</v>
      </c>
      <c r="J307" t="s">
        <v>33</v>
      </c>
      <c r="K307" t="s">
        <v>60</v>
      </c>
      <c r="L307" t="s">
        <v>49</v>
      </c>
      <c r="M307" s="2">
        <v>140</v>
      </c>
      <c r="N307" s="2">
        <v>36</v>
      </c>
      <c r="O307" s="2">
        <f>BaseDeDatos!$M307*BaseDeDatos!$N307</f>
        <v>5040</v>
      </c>
    </row>
    <row r="308" spans="2:15" x14ac:dyDescent="0.25">
      <c r="B308">
        <v>306</v>
      </c>
      <c r="C308" s="1">
        <v>44037</v>
      </c>
      <c r="D308">
        <v>7570396760</v>
      </c>
      <c r="E308" t="s">
        <v>32</v>
      </c>
      <c r="F308" t="s">
        <v>93</v>
      </c>
      <c r="G308" t="s">
        <v>96</v>
      </c>
      <c r="H308" t="s">
        <v>7</v>
      </c>
      <c r="I308" t="s">
        <v>8</v>
      </c>
      <c r="J308" t="s">
        <v>33</v>
      </c>
      <c r="K308" t="s">
        <v>38</v>
      </c>
      <c r="L308" t="s">
        <v>39</v>
      </c>
      <c r="M308" s="2">
        <v>560</v>
      </c>
      <c r="N308" s="2">
        <v>24</v>
      </c>
      <c r="O308" s="2">
        <f>BaseDeDatos!$M308*BaseDeDatos!$N308</f>
        <v>13440</v>
      </c>
    </row>
    <row r="309" spans="2:15" x14ac:dyDescent="0.25">
      <c r="B309">
        <v>307</v>
      </c>
      <c r="C309" s="1">
        <v>44085</v>
      </c>
      <c r="D309">
        <v>5368769086</v>
      </c>
      <c r="E309" t="s">
        <v>42</v>
      </c>
      <c r="F309" t="s">
        <v>91</v>
      </c>
      <c r="G309" t="s">
        <v>91</v>
      </c>
      <c r="H309" t="s">
        <v>43</v>
      </c>
      <c r="I309" t="s">
        <v>8</v>
      </c>
      <c r="J309" t="s">
        <v>17</v>
      </c>
      <c r="K309" t="s">
        <v>61</v>
      </c>
      <c r="L309" t="s">
        <v>13</v>
      </c>
      <c r="M309" s="2">
        <v>140</v>
      </c>
      <c r="N309" s="2">
        <v>20</v>
      </c>
      <c r="O309" s="2">
        <f>BaseDeDatos!$M309*BaseDeDatos!$N309</f>
        <v>2800</v>
      </c>
    </row>
    <row r="310" spans="2:15" x14ac:dyDescent="0.25">
      <c r="B310">
        <v>308</v>
      </c>
      <c r="C310" s="1">
        <v>44162</v>
      </c>
      <c r="D310">
        <v>443042127</v>
      </c>
      <c r="E310" t="s">
        <v>42</v>
      </c>
      <c r="F310" t="s">
        <v>91</v>
      </c>
      <c r="G310" t="s">
        <v>91</v>
      </c>
      <c r="H310" t="s">
        <v>43</v>
      </c>
      <c r="I310" t="s">
        <v>16</v>
      </c>
      <c r="K310" t="s">
        <v>12</v>
      </c>
      <c r="L310" t="s">
        <v>13</v>
      </c>
      <c r="M310" s="2">
        <v>49</v>
      </c>
      <c r="N310" s="2">
        <v>11</v>
      </c>
      <c r="O310" s="2">
        <f>BaseDeDatos!$M310*BaseDeDatos!$N310</f>
        <v>539</v>
      </c>
    </row>
    <row r="311" spans="2:15" x14ac:dyDescent="0.25">
      <c r="B311">
        <v>309</v>
      </c>
      <c r="C311" s="1">
        <v>43840</v>
      </c>
      <c r="D311">
        <v>3198859022</v>
      </c>
      <c r="E311" t="s">
        <v>50</v>
      </c>
      <c r="F311" t="s">
        <v>85</v>
      </c>
      <c r="G311" t="s">
        <v>83</v>
      </c>
      <c r="H311" t="s">
        <v>41</v>
      </c>
      <c r="I311" t="s">
        <v>25</v>
      </c>
      <c r="K311" t="s">
        <v>38</v>
      </c>
      <c r="L311" t="s">
        <v>39</v>
      </c>
      <c r="M311" s="2">
        <v>560</v>
      </c>
      <c r="N311" s="2">
        <v>78</v>
      </c>
      <c r="O311" s="2">
        <f>BaseDeDatos!$M311*BaseDeDatos!$N311</f>
        <v>43680</v>
      </c>
    </row>
    <row r="312" spans="2:15" x14ac:dyDescent="0.25">
      <c r="B312">
        <v>310</v>
      </c>
      <c r="C312" s="1">
        <v>44043</v>
      </c>
      <c r="D312">
        <v>2982674072</v>
      </c>
      <c r="E312" t="s">
        <v>51</v>
      </c>
      <c r="F312" t="s">
        <v>90</v>
      </c>
      <c r="G312" t="s">
        <v>98</v>
      </c>
      <c r="H312" t="s">
        <v>24</v>
      </c>
      <c r="I312" t="s">
        <v>25</v>
      </c>
      <c r="K312" t="s">
        <v>52</v>
      </c>
      <c r="L312" t="s">
        <v>53</v>
      </c>
      <c r="M312" s="2">
        <v>257.59999999999997</v>
      </c>
      <c r="N312" s="2">
        <v>76</v>
      </c>
      <c r="O312" s="2">
        <f>BaseDeDatos!$M312*BaseDeDatos!$N312</f>
        <v>19577.599999999999</v>
      </c>
    </row>
    <row r="313" spans="2:15" x14ac:dyDescent="0.25">
      <c r="B313">
        <v>311</v>
      </c>
      <c r="C313" s="1">
        <v>44118</v>
      </c>
      <c r="D313">
        <v>1636086310</v>
      </c>
      <c r="E313" t="s">
        <v>40</v>
      </c>
      <c r="F313" t="s">
        <v>97</v>
      </c>
      <c r="G313" t="s">
        <v>88</v>
      </c>
      <c r="H313" t="s">
        <v>41</v>
      </c>
      <c r="I313" t="s">
        <v>25</v>
      </c>
      <c r="J313" t="s">
        <v>17</v>
      </c>
      <c r="K313" t="s">
        <v>22</v>
      </c>
      <c r="L313" t="s">
        <v>11</v>
      </c>
      <c r="M313" s="2">
        <v>644</v>
      </c>
      <c r="N313" s="2">
        <v>57</v>
      </c>
      <c r="O313" s="2">
        <f>BaseDeDatos!$M313*BaseDeDatos!$N313</f>
        <v>36708</v>
      </c>
    </row>
    <row r="314" spans="2:15" x14ac:dyDescent="0.25">
      <c r="B314">
        <v>312</v>
      </c>
      <c r="C314" s="1">
        <v>44069</v>
      </c>
      <c r="D314">
        <v>9879315200</v>
      </c>
      <c r="E314" t="s">
        <v>54</v>
      </c>
      <c r="F314" t="s">
        <v>89</v>
      </c>
      <c r="G314" t="s">
        <v>84</v>
      </c>
      <c r="H314" t="s">
        <v>55</v>
      </c>
      <c r="I314" t="s">
        <v>16</v>
      </c>
      <c r="J314" t="s">
        <v>9</v>
      </c>
      <c r="K314" t="s">
        <v>34</v>
      </c>
      <c r="L314" t="s">
        <v>35</v>
      </c>
      <c r="M314" s="2">
        <v>135.1</v>
      </c>
      <c r="N314" s="2">
        <v>14</v>
      </c>
      <c r="O314" s="2">
        <f>BaseDeDatos!$M314*BaseDeDatos!$N314</f>
        <v>1891.3999999999999</v>
      </c>
    </row>
    <row r="315" spans="2:15" x14ac:dyDescent="0.25">
      <c r="B315">
        <v>313</v>
      </c>
      <c r="C315" s="1">
        <v>43953</v>
      </c>
      <c r="D315">
        <v>3833780472</v>
      </c>
      <c r="E315" t="s">
        <v>6</v>
      </c>
      <c r="F315" t="s">
        <v>80</v>
      </c>
      <c r="G315" t="s">
        <v>95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s="2">
        <v>196</v>
      </c>
      <c r="N315" s="2">
        <v>14</v>
      </c>
      <c r="O315" s="2">
        <f>BaseDeDatos!$M315*BaseDeDatos!$N315</f>
        <v>2744</v>
      </c>
    </row>
    <row r="316" spans="2:15" x14ac:dyDescent="0.25">
      <c r="B316">
        <v>314</v>
      </c>
      <c r="C316" s="1">
        <v>44161</v>
      </c>
      <c r="D316">
        <v>1343389818</v>
      </c>
      <c r="E316" t="s">
        <v>6</v>
      </c>
      <c r="F316" t="s">
        <v>80</v>
      </c>
      <c r="G316" t="s">
        <v>95</v>
      </c>
      <c r="H316" t="s">
        <v>7</v>
      </c>
      <c r="I316" t="s">
        <v>8</v>
      </c>
      <c r="J316" t="s">
        <v>9</v>
      </c>
      <c r="K316" t="s">
        <v>12</v>
      </c>
      <c r="L316" t="s">
        <v>13</v>
      </c>
      <c r="M316" s="2">
        <v>49</v>
      </c>
      <c r="N316" s="2">
        <v>70</v>
      </c>
      <c r="O316" s="2">
        <f>BaseDeDatos!$M316*BaseDeDatos!$N316</f>
        <v>3430</v>
      </c>
    </row>
    <row r="317" spans="2:15" x14ac:dyDescent="0.25">
      <c r="B317">
        <v>315</v>
      </c>
      <c r="C317" s="1">
        <v>43897</v>
      </c>
      <c r="D317">
        <v>3066920858</v>
      </c>
      <c r="E317" t="s">
        <v>14</v>
      </c>
      <c r="F317" t="s">
        <v>81</v>
      </c>
      <c r="G317" t="s">
        <v>94</v>
      </c>
      <c r="H317" t="s">
        <v>15</v>
      </c>
      <c r="I317" t="s">
        <v>16</v>
      </c>
      <c r="J317" t="s">
        <v>17</v>
      </c>
      <c r="K317" t="s">
        <v>18</v>
      </c>
      <c r="L317" t="s">
        <v>13</v>
      </c>
      <c r="M317" s="2">
        <v>420</v>
      </c>
      <c r="N317" s="2">
        <v>100</v>
      </c>
      <c r="O317" s="2">
        <f>BaseDeDatos!$M317*BaseDeDatos!$N317</f>
        <v>42000</v>
      </c>
    </row>
    <row r="318" spans="2:15" x14ac:dyDescent="0.25">
      <c r="B318">
        <v>316</v>
      </c>
      <c r="C318" s="1">
        <v>44075</v>
      </c>
      <c r="D318">
        <v>3596038071</v>
      </c>
      <c r="E318" t="s">
        <v>14</v>
      </c>
      <c r="F318" t="s">
        <v>81</v>
      </c>
      <c r="G318" t="s">
        <v>94</v>
      </c>
      <c r="H318" t="s">
        <v>15</v>
      </c>
      <c r="I318" t="s">
        <v>16</v>
      </c>
      <c r="J318" t="s">
        <v>17</v>
      </c>
      <c r="K318" t="s">
        <v>19</v>
      </c>
      <c r="L318" t="s">
        <v>13</v>
      </c>
      <c r="M318" s="2">
        <v>742</v>
      </c>
      <c r="N318" s="2">
        <v>27</v>
      </c>
      <c r="O318" s="2">
        <f>BaseDeDatos!$M318*BaseDeDatos!$N318</f>
        <v>20034</v>
      </c>
    </row>
    <row r="319" spans="2:15" x14ac:dyDescent="0.25">
      <c r="B319">
        <v>317</v>
      </c>
      <c r="C319" s="1">
        <v>44055</v>
      </c>
      <c r="D319">
        <v>8280434895</v>
      </c>
      <c r="E319" t="s">
        <v>14</v>
      </c>
      <c r="F319" t="s">
        <v>81</v>
      </c>
      <c r="G319" t="s">
        <v>94</v>
      </c>
      <c r="H319" t="s">
        <v>15</v>
      </c>
      <c r="I319" t="s">
        <v>16</v>
      </c>
      <c r="J319" t="s">
        <v>17</v>
      </c>
      <c r="K319" t="s">
        <v>12</v>
      </c>
      <c r="L319" t="s">
        <v>13</v>
      </c>
      <c r="M319" s="2">
        <v>49</v>
      </c>
      <c r="N319" s="2">
        <v>70</v>
      </c>
      <c r="O319" s="2">
        <f>BaseDeDatos!$M319*BaseDeDatos!$N319</f>
        <v>3430</v>
      </c>
    </row>
    <row r="320" spans="2:15" x14ac:dyDescent="0.25">
      <c r="B320">
        <v>318</v>
      </c>
      <c r="C320" s="1">
        <v>44146</v>
      </c>
      <c r="D320">
        <v>7983505639</v>
      </c>
      <c r="E320" t="s">
        <v>20</v>
      </c>
      <c r="F320" t="s">
        <v>80</v>
      </c>
      <c r="G320" t="s">
        <v>95</v>
      </c>
      <c r="H320" t="s">
        <v>7</v>
      </c>
      <c r="I320" t="s">
        <v>8</v>
      </c>
      <c r="J320" t="s">
        <v>17</v>
      </c>
      <c r="K320" t="s">
        <v>21</v>
      </c>
      <c r="L320" t="s">
        <v>11</v>
      </c>
      <c r="M320" s="2">
        <v>252</v>
      </c>
      <c r="N320" s="2">
        <v>57</v>
      </c>
      <c r="O320" s="2">
        <f>BaseDeDatos!$M320*BaseDeDatos!$N320</f>
        <v>14364</v>
      </c>
    </row>
    <row r="321" spans="2:15" x14ac:dyDescent="0.25">
      <c r="B321">
        <v>319</v>
      </c>
      <c r="C321" s="1">
        <v>43997</v>
      </c>
      <c r="D321">
        <v>4943792001</v>
      </c>
      <c r="E321" t="s">
        <v>20</v>
      </c>
      <c r="F321" t="s">
        <v>80</v>
      </c>
      <c r="G321" t="s">
        <v>95</v>
      </c>
      <c r="H321" t="s">
        <v>7</v>
      </c>
      <c r="I321" t="s">
        <v>8</v>
      </c>
      <c r="J321" t="s">
        <v>17</v>
      </c>
      <c r="K321" t="s">
        <v>22</v>
      </c>
      <c r="L321" t="s">
        <v>11</v>
      </c>
      <c r="M321" s="2">
        <v>644</v>
      </c>
      <c r="N321" s="2">
        <v>83</v>
      </c>
      <c r="O321" s="2">
        <f>BaseDeDatos!$M321*BaseDeDatos!$N321</f>
        <v>53452</v>
      </c>
    </row>
    <row r="322" spans="2:15" x14ac:dyDescent="0.25">
      <c r="B322">
        <v>320</v>
      </c>
      <c r="C322" s="1">
        <v>43857</v>
      </c>
      <c r="D322">
        <v>2679766092</v>
      </c>
      <c r="E322" t="s">
        <v>23</v>
      </c>
      <c r="F322" t="s">
        <v>86</v>
      </c>
      <c r="G322" t="s">
        <v>82</v>
      </c>
      <c r="H322" t="s">
        <v>24</v>
      </c>
      <c r="I322" t="s">
        <v>25</v>
      </c>
      <c r="J322" t="s">
        <v>17</v>
      </c>
      <c r="K322" t="s">
        <v>26</v>
      </c>
      <c r="L322" t="s">
        <v>27</v>
      </c>
      <c r="M322" s="2">
        <v>128.79999999999998</v>
      </c>
      <c r="N322" s="2">
        <v>76</v>
      </c>
      <c r="O322" s="2">
        <f>BaseDeDatos!$M322*BaseDeDatos!$N322</f>
        <v>9788.7999999999993</v>
      </c>
    </row>
    <row r="323" spans="2:15" x14ac:dyDescent="0.25">
      <c r="B323">
        <v>321</v>
      </c>
      <c r="C323" s="1">
        <v>44155</v>
      </c>
      <c r="D323">
        <v>6256032641</v>
      </c>
      <c r="E323" t="s">
        <v>14</v>
      </c>
      <c r="F323" t="s">
        <v>81</v>
      </c>
      <c r="G323" t="s">
        <v>94</v>
      </c>
      <c r="H323" t="s">
        <v>15</v>
      </c>
      <c r="I323" t="s">
        <v>25</v>
      </c>
      <c r="J323" t="s">
        <v>9</v>
      </c>
      <c r="K323" t="s">
        <v>26</v>
      </c>
      <c r="L323" t="s">
        <v>27</v>
      </c>
      <c r="M323" s="2">
        <v>128.79999999999998</v>
      </c>
      <c r="N323" s="2">
        <v>80</v>
      </c>
      <c r="O323" s="2">
        <f>BaseDeDatos!$M323*BaseDeDatos!$N323</f>
        <v>10303.999999999998</v>
      </c>
    </row>
    <row r="324" spans="2:15" x14ac:dyDescent="0.25">
      <c r="B324">
        <v>322</v>
      </c>
      <c r="C324" s="1">
        <v>43867</v>
      </c>
      <c r="D324">
        <v>8317306577</v>
      </c>
      <c r="E324" t="s">
        <v>28</v>
      </c>
      <c r="F324" t="s">
        <v>89</v>
      </c>
      <c r="G324" t="s">
        <v>84</v>
      </c>
      <c r="H324" t="s">
        <v>29</v>
      </c>
      <c r="I324" t="s">
        <v>8</v>
      </c>
      <c r="J324" t="s">
        <v>9</v>
      </c>
      <c r="K324" t="s">
        <v>30</v>
      </c>
      <c r="L324" t="s">
        <v>31</v>
      </c>
      <c r="M324" s="2">
        <v>178.5</v>
      </c>
      <c r="N324" s="2">
        <v>47</v>
      </c>
      <c r="O324" s="2">
        <f>BaseDeDatos!$M324*BaseDeDatos!$N324</f>
        <v>8389.5</v>
      </c>
    </row>
    <row r="325" spans="2:15" x14ac:dyDescent="0.25">
      <c r="B325">
        <v>323</v>
      </c>
      <c r="C325" s="1">
        <v>44120</v>
      </c>
      <c r="D325">
        <v>4952054948</v>
      </c>
      <c r="E325" t="s">
        <v>32</v>
      </c>
      <c r="F325" t="s">
        <v>93</v>
      </c>
      <c r="G325" t="s">
        <v>96</v>
      </c>
      <c r="H325" t="s">
        <v>7</v>
      </c>
      <c r="I325" t="s">
        <v>8</v>
      </c>
      <c r="J325" t="s">
        <v>33</v>
      </c>
      <c r="K325" t="s">
        <v>34</v>
      </c>
      <c r="L325" t="s">
        <v>35</v>
      </c>
      <c r="M325" s="2">
        <v>135.1</v>
      </c>
      <c r="N325" s="2">
        <v>96</v>
      </c>
      <c r="O325" s="2">
        <f>BaseDeDatos!$M325*BaseDeDatos!$N325</f>
        <v>12969.599999999999</v>
      </c>
    </row>
    <row r="326" spans="2:15" x14ac:dyDescent="0.25">
      <c r="B326">
        <v>324</v>
      </c>
      <c r="C326" s="1">
        <v>44059</v>
      </c>
      <c r="D326">
        <v>7792270317</v>
      </c>
      <c r="E326" t="s">
        <v>36</v>
      </c>
      <c r="F326" t="s">
        <v>92</v>
      </c>
      <c r="G326" t="s">
        <v>99</v>
      </c>
      <c r="H326" t="s">
        <v>37</v>
      </c>
      <c r="I326" t="s">
        <v>8</v>
      </c>
      <c r="J326" t="s">
        <v>17</v>
      </c>
      <c r="K326" t="s">
        <v>38</v>
      </c>
      <c r="L326" t="s">
        <v>39</v>
      </c>
      <c r="M326" s="2">
        <v>560</v>
      </c>
      <c r="N326" s="2">
        <v>32</v>
      </c>
      <c r="O326" s="2">
        <f>BaseDeDatos!$M326*BaseDeDatos!$N326</f>
        <v>17920</v>
      </c>
    </row>
    <row r="327" spans="2:15" x14ac:dyDescent="0.25">
      <c r="B327">
        <v>325</v>
      </c>
      <c r="C327" s="1">
        <v>44045</v>
      </c>
      <c r="D327">
        <v>8753687299</v>
      </c>
      <c r="E327" t="s">
        <v>40</v>
      </c>
      <c r="F327" t="s">
        <v>97</v>
      </c>
      <c r="G327" t="s">
        <v>88</v>
      </c>
      <c r="H327" t="s">
        <v>41</v>
      </c>
      <c r="I327" t="s">
        <v>25</v>
      </c>
      <c r="J327" t="s">
        <v>9</v>
      </c>
      <c r="K327" t="s">
        <v>22</v>
      </c>
      <c r="L327" t="s">
        <v>11</v>
      </c>
      <c r="M327" s="2">
        <v>644</v>
      </c>
      <c r="N327" s="2">
        <v>16</v>
      </c>
      <c r="O327" s="2">
        <f>BaseDeDatos!$M327*BaseDeDatos!$N327</f>
        <v>10304</v>
      </c>
    </row>
    <row r="328" spans="2:15" x14ac:dyDescent="0.25">
      <c r="B328">
        <v>326</v>
      </c>
      <c r="C328" s="1">
        <v>43867</v>
      </c>
      <c r="D328">
        <v>3276376437</v>
      </c>
      <c r="E328" t="s">
        <v>23</v>
      </c>
      <c r="F328" t="s">
        <v>86</v>
      </c>
      <c r="G328" t="s">
        <v>82</v>
      </c>
      <c r="H328" t="s">
        <v>24</v>
      </c>
      <c r="I328" t="s">
        <v>25</v>
      </c>
      <c r="J328" t="s">
        <v>9</v>
      </c>
      <c r="K328" t="s">
        <v>30</v>
      </c>
      <c r="L328" t="s">
        <v>31</v>
      </c>
      <c r="M328" s="2">
        <v>178.5</v>
      </c>
      <c r="N328" s="2">
        <v>41</v>
      </c>
      <c r="O328" s="2">
        <f>BaseDeDatos!$M328*BaseDeDatos!$N328</f>
        <v>7318.5</v>
      </c>
    </row>
    <row r="329" spans="2:15" x14ac:dyDescent="0.25">
      <c r="B329">
        <v>327</v>
      </c>
      <c r="C329" s="1">
        <v>44087</v>
      </c>
      <c r="D329">
        <v>6189400875</v>
      </c>
      <c r="E329" t="s">
        <v>42</v>
      </c>
      <c r="F329" t="s">
        <v>91</v>
      </c>
      <c r="G329" t="s">
        <v>91</v>
      </c>
      <c r="H329" t="s">
        <v>43</v>
      </c>
      <c r="I329" t="s">
        <v>8</v>
      </c>
      <c r="J329" t="s">
        <v>17</v>
      </c>
      <c r="K329" t="s">
        <v>44</v>
      </c>
      <c r="L329" t="s">
        <v>11</v>
      </c>
      <c r="M329" s="2">
        <v>41.86</v>
      </c>
      <c r="N329" s="2">
        <v>41</v>
      </c>
      <c r="O329" s="2">
        <f>BaseDeDatos!$M329*BaseDeDatos!$N329</f>
        <v>1716.26</v>
      </c>
    </row>
    <row r="330" spans="2:15" x14ac:dyDescent="0.25">
      <c r="B330">
        <v>328</v>
      </c>
      <c r="C330" s="1">
        <v>43927</v>
      </c>
      <c r="D330">
        <v>3440571177</v>
      </c>
      <c r="E330" t="s">
        <v>45</v>
      </c>
      <c r="F330" t="s">
        <v>87</v>
      </c>
      <c r="G330" t="s">
        <v>87</v>
      </c>
      <c r="H330" t="s">
        <v>24</v>
      </c>
      <c r="K330" t="s">
        <v>22</v>
      </c>
      <c r="L330" t="s">
        <v>11</v>
      </c>
      <c r="M330" s="2">
        <v>644</v>
      </c>
      <c r="N330" s="2">
        <v>41</v>
      </c>
      <c r="O330" s="2">
        <f>BaseDeDatos!$M330*BaseDeDatos!$N330</f>
        <v>26404</v>
      </c>
    </row>
    <row r="331" spans="2:15" x14ac:dyDescent="0.25">
      <c r="B331">
        <v>329</v>
      </c>
      <c r="C331" s="1">
        <v>43975</v>
      </c>
      <c r="D331">
        <v>8874798513</v>
      </c>
      <c r="E331" t="s">
        <v>42</v>
      </c>
      <c r="F331" t="s">
        <v>91</v>
      </c>
      <c r="G331" t="s">
        <v>91</v>
      </c>
      <c r="H331" t="s">
        <v>43</v>
      </c>
      <c r="I331" t="s">
        <v>16</v>
      </c>
      <c r="K331" t="s">
        <v>46</v>
      </c>
      <c r="L331" t="s">
        <v>47</v>
      </c>
      <c r="M331" s="2">
        <v>350</v>
      </c>
      <c r="N331" s="2">
        <v>94</v>
      </c>
      <c r="O331" s="2">
        <f>BaseDeDatos!$M331*BaseDeDatos!$N331</f>
        <v>32900</v>
      </c>
    </row>
    <row r="332" spans="2:15" x14ac:dyDescent="0.25">
      <c r="B332">
        <v>330</v>
      </c>
      <c r="C332" s="1">
        <v>43992</v>
      </c>
      <c r="D332">
        <v>9730368433</v>
      </c>
      <c r="E332" t="s">
        <v>42</v>
      </c>
      <c r="F332" t="s">
        <v>91</v>
      </c>
      <c r="G332" t="s">
        <v>91</v>
      </c>
      <c r="H332" t="s">
        <v>43</v>
      </c>
      <c r="I332" t="s">
        <v>16</v>
      </c>
      <c r="K332" t="s">
        <v>48</v>
      </c>
      <c r="L332" t="s">
        <v>49</v>
      </c>
      <c r="M332" s="2">
        <v>308</v>
      </c>
      <c r="N332" s="2">
        <v>20</v>
      </c>
      <c r="O332" s="2">
        <f>BaseDeDatos!$M332*BaseDeDatos!$N332</f>
        <v>6160</v>
      </c>
    </row>
    <row r="333" spans="2:15" x14ac:dyDescent="0.25">
      <c r="B333">
        <v>331</v>
      </c>
      <c r="C333" s="1">
        <v>43870</v>
      </c>
      <c r="D333">
        <v>6592275352</v>
      </c>
      <c r="E333" t="s">
        <v>42</v>
      </c>
      <c r="F333" t="s">
        <v>91</v>
      </c>
      <c r="G333" t="s">
        <v>91</v>
      </c>
      <c r="H333" t="s">
        <v>43</v>
      </c>
      <c r="I333" t="s">
        <v>16</v>
      </c>
      <c r="K333" t="s">
        <v>26</v>
      </c>
      <c r="L333" t="s">
        <v>27</v>
      </c>
      <c r="M333" s="2">
        <v>128.79999999999998</v>
      </c>
      <c r="N333" s="2">
        <v>13</v>
      </c>
      <c r="O333" s="2">
        <f>BaseDeDatos!$M333*BaseDeDatos!$N333</f>
        <v>1674.3999999999999</v>
      </c>
    </row>
    <row r="334" spans="2:15" x14ac:dyDescent="0.25">
      <c r="B334">
        <v>332</v>
      </c>
      <c r="C334" s="1">
        <v>43882</v>
      </c>
      <c r="D334">
        <v>9303282439</v>
      </c>
      <c r="E334" t="s">
        <v>50</v>
      </c>
      <c r="F334" t="s">
        <v>85</v>
      </c>
      <c r="G334" t="s">
        <v>83</v>
      </c>
      <c r="H334" t="s">
        <v>41</v>
      </c>
      <c r="I334" t="s">
        <v>25</v>
      </c>
      <c r="K334" t="s">
        <v>12</v>
      </c>
      <c r="L334" t="s">
        <v>13</v>
      </c>
      <c r="M334" s="2">
        <v>49</v>
      </c>
      <c r="N334" s="2">
        <v>74</v>
      </c>
      <c r="O334" s="2">
        <f>BaseDeDatos!$M334*BaseDeDatos!$N334</f>
        <v>3626</v>
      </c>
    </row>
    <row r="335" spans="2:15" x14ac:dyDescent="0.25">
      <c r="B335">
        <v>333</v>
      </c>
      <c r="C335" s="1">
        <v>43940</v>
      </c>
      <c r="D335">
        <v>8998167680</v>
      </c>
      <c r="E335" t="s">
        <v>50</v>
      </c>
      <c r="F335" t="s">
        <v>85</v>
      </c>
      <c r="G335" t="s">
        <v>83</v>
      </c>
      <c r="H335" t="s">
        <v>41</v>
      </c>
      <c r="I335" t="s">
        <v>25</v>
      </c>
      <c r="K335" t="s">
        <v>44</v>
      </c>
      <c r="L335" t="s">
        <v>11</v>
      </c>
      <c r="M335" s="2">
        <v>41.86</v>
      </c>
      <c r="N335" s="2">
        <v>53</v>
      </c>
      <c r="O335" s="2">
        <f>BaseDeDatos!$M335*BaseDeDatos!$N335</f>
        <v>2218.58</v>
      </c>
    </row>
    <row r="336" spans="2:15" x14ac:dyDescent="0.25">
      <c r="B336">
        <v>334</v>
      </c>
      <c r="C336" s="1">
        <v>43874</v>
      </c>
      <c r="D336">
        <v>2058395697</v>
      </c>
      <c r="E336" t="s">
        <v>51</v>
      </c>
      <c r="F336" t="s">
        <v>90</v>
      </c>
      <c r="G336" t="s">
        <v>98</v>
      </c>
      <c r="H336" t="s">
        <v>24</v>
      </c>
      <c r="K336" t="s">
        <v>21</v>
      </c>
      <c r="L336" t="s">
        <v>11</v>
      </c>
      <c r="M336" s="2">
        <v>252</v>
      </c>
      <c r="N336" s="2">
        <v>99</v>
      </c>
      <c r="O336" s="2">
        <f>BaseDeDatos!$M336*BaseDeDatos!$N336</f>
        <v>24948</v>
      </c>
    </row>
    <row r="337" spans="2:15" x14ac:dyDescent="0.25">
      <c r="B337">
        <v>335</v>
      </c>
      <c r="C337" s="1">
        <v>43832</v>
      </c>
      <c r="D337">
        <v>5534305664</v>
      </c>
      <c r="E337" t="s">
        <v>51</v>
      </c>
      <c r="F337" t="s">
        <v>90</v>
      </c>
      <c r="G337" t="s">
        <v>98</v>
      </c>
      <c r="H337" t="s">
        <v>24</v>
      </c>
      <c r="K337" t="s">
        <v>22</v>
      </c>
      <c r="L337" t="s">
        <v>11</v>
      </c>
      <c r="M337" s="2">
        <v>644</v>
      </c>
      <c r="N337" s="2">
        <v>89</v>
      </c>
      <c r="O337" s="2">
        <f>BaseDeDatos!$M337*BaseDeDatos!$N337</f>
        <v>57316</v>
      </c>
    </row>
    <row r="338" spans="2:15" x14ac:dyDescent="0.25">
      <c r="B338">
        <v>336</v>
      </c>
      <c r="C338" s="1">
        <v>43988</v>
      </c>
      <c r="D338">
        <v>5417309832</v>
      </c>
      <c r="E338" t="s">
        <v>51</v>
      </c>
      <c r="F338" t="s">
        <v>90</v>
      </c>
      <c r="G338" t="s">
        <v>98</v>
      </c>
      <c r="H338" t="s">
        <v>24</v>
      </c>
      <c r="K338" t="s">
        <v>44</v>
      </c>
      <c r="L338" t="s">
        <v>11</v>
      </c>
      <c r="M338" s="2">
        <v>41.86</v>
      </c>
      <c r="N338" s="2">
        <v>64</v>
      </c>
      <c r="O338" s="2">
        <f>BaseDeDatos!$M338*BaseDeDatos!$N338</f>
        <v>2679.04</v>
      </c>
    </row>
    <row r="339" spans="2:15" x14ac:dyDescent="0.25">
      <c r="B339">
        <v>337</v>
      </c>
      <c r="C339" s="1">
        <v>44101</v>
      </c>
      <c r="D339">
        <v>7626114952</v>
      </c>
      <c r="E339" t="s">
        <v>40</v>
      </c>
      <c r="F339" t="s">
        <v>97</v>
      </c>
      <c r="G339" t="s">
        <v>88</v>
      </c>
      <c r="H339" t="s">
        <v>41</v>
      </c>
      <c r="I339" t="s">
        <v>25</v>
      </c>
      <c r="J339" t="s">
        <v>17</v>
      </c>
      <c r="K339" t="s">
        <v>34</v>
      </c>
      <c r="L339" t="s">
        <v>35</v>
      </c>
      <c r="M339" s="2">
        <v>135.1</v>
      </c>
      <c r="N339" s="2">
        <v>98</v>
      </c>
      <c r="O339" s="2">
        <f>BaseDeDatos!$M339*BaseDeDatos!$N339</f>
        <v>13239.8</v>
      </c>
    </row>
    <row r="340" spans="2:15" x14ac:dyDescent="0.25">
      <c r="B340">
        <v>338</v>
      </c>
      <c r="C340" s="1">
        <v>43879</v>
      </c>
      <c r="D340">
        <v>7075151442</v>
      </c>
      <c r="E340" t="s">
        <v>40</v>
      </c>
      <c r="F340" t="s">
        <v>97</v>
      </c>
      <c r="G340" t="s">
        <v>88</v>
      </c>
      <c r="H340" t="s">
        <v>41</v>
      </c>
      <c r="I340" t="s">
        <v>25</v>
      </c>
      <c r="J340" t="s">
        <v>17</v>
      </c>
      <c r="K340" t="s">
        <v>52</v>
      </c>
      <c r="L340" t="s">
        <v>53</v>
      </c>
      <c r="M340" s="2">
        <v>257.59999999999997</v>
      </c>
      <c r="N340" s="2">
        <v>86</v>
      </c>
      <c r="O340" s="2">
        <f>BaseDeDatos!$M340*BaseDeDatos!$N340</f>
        <v>22153.599999999999</v>
      </c>
    </row>
    <row r="341" spans="2:15" x14ac:dyDescent="0.25">
      <c r="B341">
        <v>339</v>
      </c>
      <c r="C341" s="1">
        <v>44167</v>
      </c>
      <c r="D341">
        <v>4170346813</v>
      </c>
      <c r="E341" t="s">
        <v>54</v>
      </c>
      <c r="F341" t="s">
        <v>89</v>
      </c>
      <c r="G341" t="s">
        <v>84</v>
      </c>
      <c r="H341" t="s">
        <v>55</v>
      </c>
      <c r="I341" t="s">
        <v>16</v>
      </c>
      <c r="J341" t="s">
        <v>9</v>
      </c>
      <c r="K341" t="s">
        <v>56</v>
      </c>
      <c r="L341" t="s">
        <v>57</v>
      </c>
      <c r="M341" s="2">
        <v>273</v>
      </c>
      <c r="N341" s="2">
        <v>20</v>
      </c>
      <c r="O341" s="2">
        <f>BaseDeDatos!$M341*BaseDeDatos!$N341</f>
        <v>5460</v>
      </c>
    </row>
    <row r="342" spans="2:15" x14ac:dyDescent="0.25">
      <c r="B342">
        <v>340</v>
      </c>
      <c r="C342" s="1">
        <v>43982</v>
      </c>
      <c r="D342">
        <v>7181884746</v>
      </c>
      <c r="E342" t="s">
        <v>54</v>
      </c>
      <c r="F342" t="s">
        <v>89</v>
      </c>
      <c r="G342" t="s">
        <v>84</v>
      </c>
      <c r="H342" t="s">
        <v>55</v>
      </c>
      <c r="I342" t="s">
        <v>16</v>
      </c>
      <c r="J342" t="s">
        <v>9</v>
      </c>
      <c r="K342" t="s">
        <v>58</v>
      </c>
      <c r="L342" t="s">
        <v>59</v>
      </c>
      <c r="M342" s="2">
        <v>487.19999999999993</v>
      </c>
      <c r="N342" s="2">
        <v>69</v>
      </c>
      <c r="O342" s="2">
        <f>BaseDeDatos!$M342*BaseDeDatos!$N342</f>
        <v>33616.799999999996</v>
      </c>
    </row>
    <row r="343" spans="2:15" x14ac:dyDescent="0.25">
      <c r="B343">
        <v>341</v>
      </c>
      <c r="C343" s="1">
        <v>44196</v>
      </c>
      <c r="D343">
        <v>654398232</v>
      </c>
      <c r="E343" t="s">
        <v>36</v>
      </c>
      <c r="F343" t="s">
        <v>92</v>
      </c>
      <c r="G343" t="s">
        <v>99</v>
      </c>
      <c r="H343" t="s">
        <v>37</v>
      </c>
      <c r="I343" t="s">
        <v>8</v>
      </c>
      <c r="J343" t="s">
        <v>17</v>
      </c>
      <c r="K343" t="s">
        <v>10</v>
      </c>
      <c r="L343" t="s">
        <v>11</v>
      </c>
      <c r="M343" s="2">
        <v>196</v>
      </c>
      <c r="N343" s="2">
        <v>68</v>
      </c>
      <c r="O343" s="2">
        <f>BaseDeDatos!$M343*BaseDeDatos!$N343</f>
        <v>13328</v>
      </c>
    </row>
    <row r="344" spans="2:15" x14ac:dyDescent="0.25">
      <c r="B344">
        <v>342</v>
      </c>
      <c r="C344" s="1">
        <v>43891</v>
      </c>
      <c r="D344">
        <v>6559752885</v>
      </c>
      <c r="E344" t="s">
        <v>23</v>
      </c>
      <c r="F344" t="s">
        <v>86</v>
      </c>
      <c r="G344" t="s">
        <v>82</v>
      </c>
      <c r="H344" t="s">
        <v>24</v>
      </c>
      <c r="I344" t="s">
        <v>8</v>
      </c>
      <c r="J344" t="s">
        <v>9</v>
      </c>
      <c r="K344" t="s">
        <v>38</v>
      </c>
      <c r="L344" t="s">
        <v>39</v>
      </c>
      <c r="M344" s="2">
        <v>560</v>
      </c>
      <c r="N344" s="2">
        <v>52</v>
      </c>
      <c r="O344" s="2">
        <f>BaseDeDatos!$M344*BaseDeDatos!$N344</f>
        <v>29120</v>
      </c>
    </row>
    <row r="345" spans="2:15" x14ac:dyDescent="0.25">
      <c r="B345">
        <v>343</v>
      </c>
      <c r="C345" s="1">
        <v>44023</v>
      </c>
      <c r="D345">
        <v>9428165637</v>
      </c>
      <c r="E345" t="s">
        <v>23</v>
      </c>
      <c r="F345" t="s">
        <v>86</v>
      </c>
      <c r="G345" t="s">
        <v>82</v>
      </c>
      <c r="H345" t="s">
        <v>24</v>
      </c>
      <c r="I345" t="s">
        <v>8</v>
      </c>
      <c r="J345" t="s">
        <v>9</v>
      </c>
      <c r="K345" t="s">
        <v>26</v>
      </c>
      <c r="L345" t="s">
        <v>27</v>
      </c>
      <c r="M345" s="2">
        <v>128.79999999999998</v>
      </c>
      <c r="N345" s="2">
        <v>40</v>
      </c>
      <c r="O345" s="2">
        <f>BaseDeDatos!$M345*BaseDeDatos!$N345</f>
        <v>5151.9999999999991</v>
      </c>
    </row>
    <row r="346" spans="2:15" x14ac:dyDescent="0.25">
      <c r="B346">
        <v>344</v>
      </c>
      <c r="C346" s="1">
        <v>43843</v>
      </c>
      <c r="D346">
        <v>9902612158</v>
      </c>
      <c r="E346" t="s">
        <v>62</v>
      </c>
      <c r="F346" t="s">
        <v>91</v>
      </c>
      <c r="G346" t="s">
        <v>91</v>
      </c>
      <c r="H346" t="s">
        <v>43</v>
      </c>
      <c r="I346" t="s">
        <v>16</v>
      </c>
      <c r="J346" t="s">
        <v>33</v>
      </c>
      <c r="K346" t="s">
        <v>67</v>
      </c>
      <c r="L346" t="s">
        <v>27</v>
      </c>
      <c r="M346" s="2">
        <v>140</v>
      </c>
      <c r="N346" s="2">
        <v>100</v>
      </c>
      <c r="O346" s="2">
        <f>BaseDeDatos!$M346*BaseDeDatos!$N346</f>
        <v>14000</v>
      </c>
    </row>
    <row r="347" spans="2:15" x14ac:dyDescent="0.25">
      <c r="B347">
        <v>345</v>
      </c>
      <c r="C347" s="1">
        <v>44034</v>
      </c>
      <c r="D347">
        <v>9601886174</v>
      </c>
      <c r="E347" t="s">
        <v>63</v>
      </c>
      <c r="F347" t="s">
        <v>85</v>
      </c>
      <c r="G347" t="s">
        <v>83</v>
      </c>
      <c r="H347" t="s">
        <v>41</v>
      </c>
      <c r="I347" t="s">
        <v>25</v>
      </c>
      <c r="J347" t="s">
        <v>17</v>
      </c>
      <c r="K347" t="s">
        <v>68</v>
      </c>
      <c r="L347" t="s">
        <v>69</v>
      </c>
      <c r="M347" s="2">
        <v>298.90000000000003</v>
      </c>
      <c r="N347" s="2">
        <v>88</v>
      </c>
      <c r="O347" s="2">
        <f>BaseDeDatos!$M347*BaseDeDatos!$N347</f>
        <v>26303.200000000004</v>
      </c>
    </row>
    <row r="348" spans="2:15" x14ac:dyDescent="0.25">
      <c r="B348">
        <v>346</v>
      </c>
      <c r="C348" s="1">
        <v>43958</v>
      </c>
      <c r="D348">
        <v>9194823962</v>
      </c>
      <c r="E348" t="s">
        <v>63</v>
      </c>
      <c r="F348" t="s">
        <v>85</v>
      </c>
      <c r="G348" t="s">
        <v>83</v>
      </c>
      <c r="H348" t="s">
        <v>41</v>
      </c>
      <c r="I348" t="s">
        <v>25</v>
      </c>
      <c r="J348" t="s">
        <v>17</v>
      </c>
      <c r="K348" t="s">
        <v>34</v>
      </c>
      <c r="L348" t="s">
        <v>35</v>
      </c>
      <c r="M348" s="2">
        <v>135.1</v>
      </c>
      <c r="N348" s="2">
        <v>46</v>
      </c>
      <c r="O348" s="2">
        <f>BaseDeDatos!$M348*BaseDeDatos!$N348</f>
        <v>6214.5999999999995</v>
      </c>
    </row>
    <row r="349" spans="2:15" x14ac:dyDescent="0.25">
      <c r="B349">
        <v>347</v>
      </c>
      <c r="C349" s="1">
        <v>43832</v>
      </c>
      <c r="D349">
        <v>3580433044</v>
      </c>
      <c r="E349" t="s">
        <v>63</v>
      </c>
      <c r="F349" t="s">
        <v>85</v>
      </c>
      <c r="G349" t="s">
        <v>83</v>
      </c>
      <c r="H349" t="s">
        <v>41</v>
      </c>
      <c r="I349" t="s">
        <v>25</v>
      </c>
      <c r="J349" t="s">
        <v>17</v>
      </c>
      <c r="K349" t="s">
        <v>52</v>
      </c>
      <c r="L349" t="s">
        <v>53</v>
      </c>
      <c r="M349" s="2">
        <v>257.59999999999997</v>
      </c>
      <c r="N349" s="2">
        <v>93</v>
      </c>
      <c r="O349" s="2">
        <f>BaseDeDatos!$M349*BaseDeDatos!$N349</f>
        <v>23956.799999999996</v>
      </c>
    </row>
    <row r="350" spans="2:15" x14ac:dyDescent="0.25">
      <c r="B350">
        <v>348</v>
      </c>
      <c r="C350" s="1">
        <v>43959</v>
      </c>
      <c r="D350">
        <v>7020598503</v>
      </c>
      <c r="E350" t="s">
        <v>28</v>
      </c>
      <c r="F350" t="s">
        <v>89</v>
      </c>
      <c r="G350" t="s">
        <v>84</v>
      </c>
      <c r="H350" t="s">
        <v>29</v>
      </c>
      <c r="I350" t="s">
        <v>8</v>
      </c>
      <c r="J350" t="s">
        <v>9</v>
      </c>
      <c r="K350" t="s">
        <v>10</v>
      </c>
      <c r="L350" t="s">
        <v>11</v>
      </c>
      <c r="M350" s="2">
        <v>196</v>
      </c>
      <c r="N350" s="2">
        <v>96</v>
      </c>
      <c r="O350" s="2">
        <f>BaseDeDatos!$M350*BaseDeDatos!$N350</f>
        <v>18816</v>
      </c>
    </row>
    <row r="351" spans="2:15" x14ac:dyDescent="0.25">
      <c r="B351">
        <v>349</v>
      </c>
      <c r="C351" s="1">
        <v>44101</v>
      </c>
      <c r="D351">
        <v>8040421717</v>
      </c>
      <c r="E351" t="s">
        <v>36</v>
      </c>
      <c r="F351" t="s">
        <v>92</v>
      </c>
      <c r="G351" t="s">
        <v>99</v>
      </c>
      <c r="H351" t="s">
        <v>37</v>
      </c>
      <c r="I351" t="s">
        <v>25</v>
      </c>
      <c r="J351" t="s">
        <v>9</v>
      </c>
      <c r="K351" t="s">
        <v>30</v>
      </c>
      <c r="L351" t="s">
        <v>31</v>
      </c>
      <c r="M351" s="2">
        <v>178.5</v>
      </c>
      <c r="N351" s="2">
        <v>12</v>
      </c>
      <c r="O351" s="2">
        <f>BaseDeDatos!$M351*BaseDeDatos!$N351</f>
        <v>2142</v>
      </c>
    </row>
    <row r="352" spans="2:15" x14ac:dyDescent="0.25">
      <c r="B352">
        <v>350</v>
      </c>
      <c r="C352" s="1">
        <v>43958</v>
      </c>
      <c r="D352">
        <v>3654530055</v>
      </c>
      <c r="E352" t="s">
        <v>14</v>
      </c>
      <c r="F352" t="s">
        <v>81</v>
      </c>
      <c r="G352" t="s">
        <v>94</v>
      </c>
      <c r="H352" t="s">
        <v>15</v>
      </c>
      <c r="I352" t="s">
        <v>16</v>
      </c>
      <c r="J352" t="s">
        <v>17</v>
      </c>
      <c r="K352" t="s">
        <v>70</v>
      </c>
      <c r="L352" t="s">
        <v>47</v>
      </c>
      <c r="M352" s="2">
        <v>1134</v>
      </c>
      <c r="N352" s="2">
        <v>38</v>
      </c>
      <c r="O352" s="2">
        <f>BaseDeDatos!$M352*BaseDeDatos!$N352</f>
        <v>43092</v>
      </c>
    </row>
    <row r="353" spans="2:15" x14ac:dyDescent="0.25">
      <c r="B353">
        <v>351</v>
      </c>
      <c r="C353" s="1">
        <v>43884</v>
      </c>
      <c r="D353">
        <v>2061527783</v>
      </c>
      <c r="E353" t="s">
        <v>14</v>
      </c>
      <c r="F353" t="s">
        <v>81</v>
      </c>
      <c r="G353" t="s">
        <v>94</v>
      </c>
      <c r="H353" t="s">
        <v>15</v>
      </c>
      <c r="I353" t="s">
        <v>16</v>
      </c>
      <c r="J353" t="s">
        <v>17</v>
      </c>
      <c r="K353" t="s">
        <v>71</v>
      </c>
      <c r="L353" t="s">
        <v>72</v>
      </c>
      <c r="M353" s="2">
        <v>98</v>
      </c>
      <c r="N353" s="2">
        <v>42</v>
      </c>
      <c r="O353" s="2">
        <f>BaseDeDatos!$M353*BaseDeDatos!$N353</f>
        <v>4116</v>
      </c>
    </row>
    <row r="354" spans="2:15" x14ac:dyDescent="0.25">
      <c r="B354">
        <v>352</v>
      </c>
      <c r="C354" s="1">
        <v>43958</v>
      </c>
      <c r="D354">
        <v>7896754000</v>
      </c>
      <c r="E354" t="s">
        <v>23</v>
      </c>
      <c r="F354" t="s">
        <v>86</v>
      </c>
      <c r="G354" t="s">
        <v>82</v>
      </c>
      <c r="H354" t="s">
        <v>24</v>
      </c>
      <c r="I354" t="s">
        <v>25</v>
      </c>
      <c r="J354" t="s">
        <v>17</v>
      </c>
      <c r="K354" t="s">
        <v>58</v>
      </c>
      <c r="L354" t="s">
        <v>59</v>
      </c>
      <c r="M354" s="2">
        <v>487.19999999999993</v>
      </c>
      <c r="N354" s="2">
        <v>100</v>
      </c>
      <c r="O354" s="2">
        <f>BaseDeDatos!$M354*BaseDeDatos!$N354</f>
        <v>48719.999999999993</v>
      </c>
    </row>
    <row r="355" spans="2:15" x14ac:dyDescent="0.25">
      <c r="B355">
        <v>353</v>
      </c>
      <c r="C355" s="1">
        <v>44185</v>
      </c>
      <c r="D355">
        <v>7608023281</v>
      </c>
      <c r="E355" t="s">
        <v>32</v>
      </c>
      <c r="F355" t="s">
        <v>93</v>
      </c>
      <c r="G355" t="s">
        <v>96</v>
      </c>
      <c r="H355" t="s">
        <v>7</v>
      </c>
      <c r="I355" t="s">
        <v>8</v>
      </c>
      <c r="J355" t="s">
        <v>33</v>
      </c>
      <c r="K355" t="s">
        <v>60</v>
      </c>
      <c r="L355" t="s">
        <v>49</v>
      </c>
      <c r="M355" s="2">
        <v>140</v>
      </c>
      <c r="N355" s="2">
        <v>89</v>
      </c>
      <c r="O355" s="2">
        <f>BaseDeDatos!$M355*BaseDeDatos!$N355</f>
        <v>12460</v>
      </c>
    </row>
    <row r="356" spans="2:15" x14ac:dyDescent="0.25">
      <c r="B356">
        <v>354</v>
      </c>
      <c r="C356" s="1">
        <v>44158</v>
      </c>
      <c r="D356">
        <v>1088259448</v>
      </c>
      <c r="E356" t="s">
        <v>32</v>
      </c>
      <c r="F356" t="s">
        <v>93</v>
      </c>
      <c r="G356" t="s">
        <v>96</v>
      </c>
      <c r="H356" t="s">
        <v>7</v>
      </c>
      <c r="I356" t="s">
        <v>8</v>
      </c>
      <c r="J356" t="s">
        <v>33</v>
      </c>
      <c r="K356" t="s">
        <v>38</v>
      </c>
      <c r="L356" t="s">
        <v>39</v>
      </c>
      <c r="M356" s="2">
        <v>560</v>
      </c>
      <c r="N356" s="2">
        <v>12</v>
      </c>
      <c r="O356" s="2">
        <f>BaseDeDatos!$M356*BaseDeDatos!$N356</f>
        <v>6720</v>
      </c>
    </row>
    <row r="357" spans="2:15" x14ac:dyDescent="0.25">
      <c r="B357">
        <v>355</v>
      </c>
      <c r="C357" s="1">
        <v>43872</v>
      </c>
      <c r="D357">
        <v>8019968936</v>
      </c>
      <c r="E357" t="s">
        <v>42</v>
      </c>
      <c r="F357" t="s">
        <v>91</v>
      </c>
      <c r="G357" t="s">
        <v>91</v>
      </c>
      <c r="H357" t="s">
        <v>43</v>
      </c>
      <c r="I357" t="s">
        <v>8</v>
      </c>
      <c r="J357" t="s">
        <v>17</v>
      </c>
      <c r="K357" t="s">
        <v>61</v>
      </c>
      <c r="L357" t="s">
        <v>13</v>
      </c>
      <c r="M357" s="2">
        <v>140</v>
      </c>
      <c r="N357" s="2">
        <v>97</v>
      </c>
      <c r="O357" s="2">
        <f>BaseDeDatos!$M357*BaseDeDatos!$N357</f>
        <v>13580</v>
      </c>
    </row>
    <row r="358" spans="2:15" x14ac:dyDescent="0.25">
      <c r="B358">
        <v>356</v>
      </c>
      <c r="C358" s="1">
        <v>43849</v>
      </c>
      <c r="D358">
        <v>767630917</v>
      </c>
      <c r="E358" t="s">
        <v>42</v>
      </c>
      <c r="F358" t="s">
        <v>91</v>
      </c>
      <c r="G358" t="s">
        <v>91</v>
      </c>
      <c r="H358" t="s">
        <v>43</v>
      </c>
      <c r="I358" t="s">
        <v>16</v>
      </c>
      <c r="K358" t="s">
        <v>12</v>
      </c>
      <c r="L358" t="s">
        <v>13</v>
      </c>
      <c r="M358" s="2">
        <v>49</v>
      </c>
      <c r="N358" s="2">
        <v>53</v>
      </c>
      <c r="O358" s="2">
        <f>BaseDeDatos!$M358*BaseDeDatos!$N358</f>
        <v>2597</v>
      </c>
    </row>
    <row r="359" spans="2:15" x14ac:dyDescent="0.25">
      <c r="B359">
        <v>357</v>
      </c>
      <c r="C359" s="1">
        <v>44148</v>
      </c>
      <c r="D359">
        <v>8764802979</v>
      </c>
      <c r="E359" t="s">
        <v>50</v>
      </c>
      <c r="F359" t="s">
        <v>85</v>
      </c>
      <c r="G359" t="s">
        <v>83</v>
      </c>
      <c r="H359" t="s">
        <v>41</v>
      </c>
      <c r="I359" t="s">
        <v>25</v>
      </c>
      <c r="K359" t="s">
        <v>38</v>
      </c>
      <c r="L359" t="s">
        <v>39</v>
      </c>
      <c r="M359" s="2">
        <v>560</v>
      </c>
      <c r="N359" s="2">
        <v>61</v>
      </c>
      <c r="O359" s="2">
        <f>BaseDeDatos!$M359*BaseDeDatos!$N359</f>
        <v>34160</v>
      </c>
    </row>
    <row r="360" spans="2:15" x14ac:dyDescent="0.25">
      <c r="B360">
        <v>358</v>
      </c>
      <c r="C360" s="1">
        <v>44136</v>
      </c>
      <c r="D360">
        <v>1212476279</v>
      </c>
      <c r="E360" t="s">
        <v>51</v>
      </c>
      <c r="F360" t="s">
        <v>90</v>
      </c>
      <c r="G360" t="s">
        <v>98</v>
      </c>
      <c r="H360" t="s">
        <v>24</v>
      </c>
      <c r="I360" t="s">
        <v>25</v>
      </c>
      <c r="K360" t="s">
        <v>52</v>
      </c>
      <c r="L360" t="s">
        <v>53</v>
      </c>
      <c r="M360" s="2">
        <v>257.59999999999997</v>
      </c>
      <c r="N360" s="2">
        <v>45</v>
      </c>
      <c r="O360" s="2">
        <f>BaseDeDatos!$M360*BaseDeDatos!$N360</f>
        <v>11591.999999999998</v>
      </c>
    </row>
    <row r="361" spans="2:15" x14ac:dyDescent="0.25">
      <c r="B361">
        <v>359</v>
      </c>
      <c r="C361" s="1">
        <v>43990</v>
      </c>
      <c r="D361">
        <v>8659179079</v>
      </c>
      <c r="E361" t="s">
        <v>40</v>
      </c>
      <c r="F361" t="s">
        <v>97</v>
      </c>
      <c r="G361" t="s">
        <v>88</v>
      </c>
      <c r="H361" t="s">
        <v>41</v>
      </c>
      <c r="I361" t="s">
        <v>25</v>
      </c>
      <c r="J361" t="s">
        <v>17</v>
      </c>
      <c r="K361" t="s">
        <v>22</v>
      </c>
      <c r="L361" t="s">
        <v>11</v>
      </c>
      <c r="M361" s="2">
        <v>644</v>
      </c>
      <c r="N361" s="2">
        <v>43</v>
      </c>
      <c r="O361" s="2">
        <f>BaseDeDatos!$M361*BaseDeDatos!$N361</f>
        <v>27692</v>
      </c>
    </row>
    <row r="362" spans="2:15" x14ac:dyDescent="0.25">
      <c r="B362">
        <v>360</v>
      </c>
      <c r="C362" s="1">
        <v>43938</v>
      </c>
      <c r="D362">
        <v>4311827425</v>
      </c>
      <c r="E362" t="s">
        <v>54</v>
      </c>
      <c r="F362" t="s">
        <v>89</v>
      </c>
      <c r="G362" t="s">
        <v>84</v>
      </c>
      <c r="H362" t="s">
        <v>55</v>
      </c>
      <c r="I362" t="s">
        <v>16</v>
      </c>
      <c r="J362" t="s">
        <v>9</v>
      </c>
      <c r="K362" t="s">
        <v>34</v>
      </c>
      <c r="L362" t="s">
        <v>35</v>
      </c>
      <c r="M362" s="2">
        <v>135.1</v>
      </c>
      <c r="N362" s="2">
        <v>18</v>
      </c>
      <c r="O362" s="2">
        <f>BaseDeDatos!$M362*BaseDeDatos!$N362</f>
        <v>2431.7999999999997</v>
      </c>
    </row>
    <row r="363" spans="2:15" x14ac:dyDescent="0.25">
      <c r="B363">
        <v>361</v>
      </c>
      <c r="C363" s="1">
        <v>44010</v>
      </c>
      <c r="D363">
        <v>7400116244</v>
      </c>
      <c r="E363" t="s">
        <v>36</v>
      </c>
      <c r="F363" t="s">
        <v>92</v>
      </c>
      <c r="G363" t="s">
        <v>99</v>
      </c>
      <c r="H363" t="s">
        <v>37</v>
      </c>
      <c r="I363" t="s">
        <v>8</v>
      </c>
      <c r="J363" t="s">
        <v>17</v>
      </c>
      <c r="K363" t="s">
        <v>30</v>
      </c>
      <c r="L363" t="s">
        <v>31</v>
      </c>
      <c r="M363" s="2">
        <v>178.5</v>
      </c>
      <c r="N363" s="2">
        <v>41</v>
      </c>
      <c r="O363" s="2">
        <f>BaseDeDatos!$M363*BaseDeDatos!$N363</f>
        <v>7318.5</v>
      </c>
    </row>
    <row r="364" spans="2:15" x14ac:dyDescent="0.25">
      <c r="B364">
        <v>362</v>
      </c>
      <c r="C364" s="1">
        <v>43946</v>
      </c>
      <c r="D364">
        <v>8550780121</v>
      </c>
      <c r="E364" t="s">
        <v>23</v>
      </c>
      <c r="F364" t="s">
        <v>86</v>
      </c>
      <c r="G364" t="s">
        <v>82</v>
      </c>
      <c r="H364" t="s">
        <v>24</v>
      </c>
      <c r="I364" t="s">
        <v>8</v>
      </c>
      <c r="J364" t="s">
        <v>9</v>
      </c>
      <c r="K364" t="s">
        <v>30</v>
      </c>
      <c r="L364" t="s">
        <v>31</v>
      </c>
      <c r="M364" s="2">
        <v>178.5</v>
      </c>
      <c r="N364" s="2">
        <v>19</v>
      </c>
      <c r="O364" s="2">
        <f>BaseDeDatos!$M364*BaseDeDatos!$N364</f>
        <v>3391.5</v>
      </c>
    </row>
    <row r="365" spans="2:15" x14ac:dyDescent="0.25">
      <c r="B365">
        <v>363</v>
      </c>
      <c r="C365" s="1">
        <v>44042</v>
      </c>
      <c r="D365">
        <v>9461451917</v>
      </c>
      <c r="E365" t="s">
        <v>62</v>
      </c>
      <c r="F365" t="s">
        <v>91</v>
      </c>
      <c r="G365" t="s">
        <v>91</v>
      </c>
      <c r="H365" t="s">
        <v>43</v>
      </c>
      <c r="I365" t="s">
        <v>16</v>
      </c>
      <c r="J365" t="s">
        <v>33</v>
      </c>
      <c r="K365" t="s">
        <v>48</v>
      </c>
      <c r="L365" t="s">
        <v>49</v>
      </c>
      <c r="M365" s="2">
        <v>308</v>
      </c>
      <c r="N365" s="2">
        <v>65</v>
      </c>
      <c r="O365" s="2">
        <f>BaseDeDatos!$M365*BaseDeDatos!$N365</f>
        <v>20020</v>
      </c>
    </row>
    <row r="366" spans="2:15" x14ac:dyDescent="0.25">
      <c r="B366">
        <v>364</v>
      </c>
      <c r="C366" s="1">
        <v>44026</v>
      </c>
      <c r="D366">
        <v>3160888933</v>
      </c>
      <c r="E366" t="s">
        <v>63</v>
      </c>
      <c r="F366" t="s">
        <v>85</v>
      </c>
      <c r="G366" t="s">
        <v>83</v>
      </c>
      <c r="H366" t="s">
        <v>41</v>
      </c>
      <c r="I366" t="s">
        <v>25</v>
      </c>
      <c r="J366" t="s">
        <v>17</v>
      </c>
      <c r="K366" t="s">
        <v>46</v>
      </c>
      <c r="L366" t="s">
        <v>47</v>
      </c>
      <c r="M366" s="2">
        <v>350</v>
      </c>
      <c r="N366" s="2">
        <v>13</v>
      </c>
      <c r="O366" s="2">
        <f>BaseDeDatos!$M366*BaseDeDatos!$N366</f>
        <v>4550</v>
      </c>
    </row>
    <row r="367" spans="2:15" x14ac:dyDescent="0.25">
      <c r="B367">
        <v>365</v>
      </c>
      <c r="C367" s="1">
        <v>44046</v>
      </c>
      <c r="D367">
        <v>6433254443</v>
      </c>
      <c r="E367" t="s">
        <v>28</v>
      </c>
      <c r="F367" t="s">
        <v>89</v>
      </c>
      <c r="G367" t="s">
        <v>84</v>
      </c>
      <c r="H367" t="s">
        <v>29</v>
      </c>
      <c r="I367" t="s">
        <v>8</v>
      </c>
      <c r="J367" t="s">
        <v>9</v>
      </c>
      <c r="K367" t="s">
        <v>64</v>
      </c>
      <c r="L367" t="s">
        <v>65</v>
      </c>
      <c r="M367" s="2">
        <v>546</v>
      </c>
      <c r="N367" s="2">
        <v>54</v>
      </c>
      <c r="O367" s="2">
        <f>BaseDeDatos!$M367*BaseDeDatos!$N367</f>
        <v>29484</v>
      </c>
    </row>
    <row r="368" spans="2:15" x14ac:dyDescent="0.25">
      <c r="B368">
        <v>366</v>
      </c>
      <c r="C368" s="1">
        <v>43986</v>
      </c>
      <c r="D368">
        <v>8977261174</v>
      </c>
      <c r="E368" t="s">
        <v>36</v>
      </c>
      <c r="F368" t="s">
        <v>92</v>
      </c>
      <c r="G368" t="s">
        <v>99</v>
      </c>
      <c r="H368" t="s">
        <v>37</v>
      </c>
      <c r="I368" t="s">
        <v>25</v>
      </c>
      <c r="J368" t="s">
        <v>9</v>
      </c>
      <c r="K368" t="s">
        <v>18</v>
      </c>
      <c r="L368" t="s">
        <v>13</v>
      </c>
      <c r="M368" s="2">
        <v>420</v>
      </c>
      <c r="N368" s="2">
        <v>33</v>
      </c>
      <c r="O368" s="2">
        <f>BaseDeDatos!$M368*BaseDeDatos!$N368</f>
        <v>13860</v>
      </c>
    </row>
    <row r="369" spans="2:15" x14ac:dyDescent="0.25">
      <c r="B369">
        <v>367</v>
      </c>
      <c r="C369" s="1">
        <v>43939</v>
      </c>
      <c r="D369">
        <v>7770716054</v>
      </c>
      <c r="E369" t="s">
        <v>36</v>
      </c>
      <c r="F369" t="s">
        <v>92</v>
      </c>
      <c r="G369" t="s">
        <v>99</v>
      </c>
      <c r="H369" t="s">
        <v>37</v>
      </c>
      <c r="I369" t="s">
        <v>25</v>
      </c>
      <c r="J369" t="s">
        <v>9</v>
      </c>
      <c r="K369" t="s">
        <v>19</v>
      </c>
      <c r="L369" t="s">
        <v>13</v>
      </c>
      <c r="M369" s="2">
        <v>742</v>
      </c>
      <c r="N369" s="2">
        <v>34</v>
      </c>
      <c r="O369" s="2">
        <f>BaseDeDatos!$M369*BaseDeDatos!$N369</f>
        <v>25228</v>
      </c>
    </row>
    <row r="370" spans="2:15" x14ac:dyDescent="0.25">
      <c r="B370">
        <v>368</v>
      </c>
      <c r="C370" s="1">
        <v>44179</v>
      </c>
      <c r="D370">
        <v>2754807386</v>
      </c>
      <c r="E370" t="s">
        <v>14</v>
      </c>
      <c r="F370" t="s">
        <v>81</v>
      </c>
      <c r="G370" t="s">
        <v>94</v>
      </c>
      <c r="H370" t="s">
        <v>15</v>
      </c>
      <c r="K370" t="s">
        <v>66</v>
      </c>
      <c r="L370" t="s">
        <v>57</v>
      </c>
      <c r="M370" s="2">
        <v>532</v>
      </c>
      <c r="N370" s="2">
        <v>59</v>
      </c>
      <c r="O370" s="2">
        <f>BaseDeDatos!$M370*BaseDeDatos!$N370</f>
        <v>31388</v>
      </c>
    </row>
    <row r="371" spans="2:15" x14ac:dyDescent="0.25">
      <c r="B371">
        <v>369</v>
      </c>
      <c r="C371" s="1">
        <v>43987</v>
      </c>
      <c r="D371">
        <v>3873424489</v>
      </c>
      <c r="E371" t="s">
        <v>32</v>
      </c>
      <c r="F371" t="s">
        <v>93</v>
      </c>
      <c r="G371" t="s">
        <v>96</v>
      </c>
      <c r="H371" t="s">
        <v>7</v>
      </c>
      <c r="K371" t="s">
        <v>44</v>
      </c>
      <c r="L371" t="s">
        <v>11</v>
      </c>
      <c r="M371" s="2">
        <v>41.86</v>
      </c>
      <c r="N371" s="2">
        <v>24</v>
      </c>
      <c r="O371" s="2">
        <f>BaseDeDatos!$M371*BaseDeDatos!$N371</f>
        <v>1004.64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7054-7689-4246-8FCA-50A830972B2A}">
  <sheetPr codeName="Hoja4"/>
  <dimension ref="A1:E75"/>
  <sheetViews>
    <sheetView topLeftCell="A56" workbookViewId="0">
      <selection activeCell="A67" sqref="A67"/>
    </sheetView>
  </sheetViews>
  <sheetFormatPr baseColWidth="10" defaultRowHeight="15" x14ac:dyDescent="0.25"/>
  <cols>
    <col min="1" max="1" width="17.5703125" bestFit="1" customWidth="1"/>
    <col min="2" max="2" width="16.7109375" bestFit="1" customWidth="1"/>
    <col min="4" max="4" width="12" bestFit="1" customWidth="1"/>
  </cols>
  <sheetData>
    <row r="1" spans="1:2" x14ac:dyDescent="0.25">
      <c r="A1" s="6" t="s">
        <v>101</v>
      </c>
      <c r="B1" t="s">
        <v>119</v>
      </c>
    </row>
    <row r="2" spans="1:2" x14ac:dyDescent="0.25">
      <c r="A2" s="7" t="s">
        <v>103</v>
      </c>
      <c r="B2" s="8">
        <v>136478.99999999997</v>
      </c>
    </row>
    <row r="3" spans="1:2" x14ac:dyDescent="0.25">
      <c r="A3" s="7" t="s">
        <v>104</v>
      </c>
      <c r="B3" s="8">
        <v>93438.8</v>
      </c>
    </row>
    <row r="4" spans="1:2" x14ac:dyDescent="0.25">
      <c r="A4" s="7" t="s">
        <v>105</v>
      </c>
      <c r="B4" s="8">
        <v>35119</v>
      </c>
    </row>
    <row r="5" spans="1:2" x14ac:dyDescent="0.25">
      <c r="A5" s="7" t="s">
        <v>106</v>
      </c>
      <c r="B5" s="8">
        <v>75152.98</v>
      </c>
    </row>
    <row r="6" spans="1:2" x14ac:dyDescent="0.25">
      <c r="A6" s="7" t="s">
        <v>107</v>
      </c>
      <c r="B6" s="8">
        <v>127651.3</v>
      </c>
    </row>
    <row r="7" spans="1:2" x14ac:dyDescent="0.25">
      <c r="A7" s="7" t="s">
        <v>108</v>
      </c>
      <c r="B7" s="8">
        <v>52267.459999999992</v>
      </c>
    </row>
    <row r="8" spans="1:2" x14ac:dyDescent="0.25">
      <c r="A8" s="7" t="s">
        <v>109</v>
      </c>
      <c r="B8" s="8">
        <v>51023.280000000006</v>
      </c>
    </row>
    <row r="9" spans="1:2" x14ac:dyDescent="0.25">
      <c r="A9" s="7" t="s">
        <v>110</v>
      </c>
      <c r="B9" s="8">
        <v>96993.4</v>
      </c>
    </row>
    <row r="10" spans="1:2" x14ac:dyDescent="0.25">
      <c r="A10" s="7" t="s">
        <v>111</v>
      </c>
      <c r="B10" s="8">
        <v>200744.6</v>
      </c>
    </row>
    <row r="11" spans="1:2" x14ac:dyDescent="0.25">
      <c r="A11" s="7" t="s">
        <v>112</v>
      </c>
      <c r="B11" s="8">
        <v>190532.16</v>
      </c>
    </row>
    <row r="12" spans="1:2" x14ac:dyDescent="0.25">
      <c r="A12" s="7" t="s">
        <v>113</v>
      </c>
      <c r="B12" s="8">
        <v>130488.79999999999</v>
      </c>
    </row>
    <row r="13" spans="1:2" x14ac:dyDescent="0.25">
      <c r="A13" s="7" t="s">
        <v>114</v>
      </c>
      <c r="B13" s="8">
        <v>61275.9</v>
      </c>
    </row>
    <row r="14" spans="1:2" x14ac:dyDescent="0.25">
      <c r="A14" s="7" t="s">
        <v>102</v>
      </c>
      <c r="B14" s="8">
        <v>1251166.68</v>
      </c>
    </row>
    <row r="18" spans="1:2" x14ac:dyDescent="0.25">
      <c r="A18" s="6" t="s">
        <v>101</v>
      </c>
      <c r="B18" t="s">
        <v>119</v>
      </c>
    </row>
    <row r="19" spans="1:2" x14ac:dyDescent="0.25">
      <c r="A19" s="7" t="s">
        <v>41</v>
      </c>
      <c r="B19" s="8">
        <v>1251166.6799999997</v>
      </c>
    </row>
    <row r="20" spans="1:2" x14ac:dyDescent="0.25">
      <c r="A20" s="7" t="s">
        <v>102</v>
      </c>
      <c r="B20" s="8">
        <v>1251166.6799999997</v>
      </c>
    </row>
    <row r="31" spans="1:2" x14ac:dyDescent="0.25">
      <c r="A31" s="6" t="s">
        <v>101</v>
      </c>
      <c r="B31" t="s">
        <v>119</v>
      </c>
    </row>
    <row r="32" spans="1:2" x14ac:dyDescent="0.25">
      <c r="A32" s="7" t="s">
        <v>69</v>
      </c>
      <c r="B32" s="8">
        <v>186513.6</v>
      </c>
    </row>
    <row r="33" spans="1:2" x14ac:dyDescent="0.25">
      <c r="A33" s="7" t="s">
        <v>11</v>
      </c>
      <c r="B33" s="8">
        <v>375437.97999999992</v>
      </c>
    </row>
    <row r="34" spans="1:2" x14ac:dyDescent="0.25">
      <c r="A34" s="7" t="s">
        <v>53</v>
      </c>
      <c r="B34" s="8">
        <v>252236.59999999998</v>
      </c>
    </row>
    <row r="35" spans="1:2" x14ac:dyDescent="0.25">
      <c r="A35" s="7" t="s">
        <v>13</v>
      </c>
      <c r="B35" s="8">
        <v>23009</v>
      </c>
    </row>
    <row r="36" spans="1:2" x14ac:dyDescent="0.25">
      <c r="A36" s="7" t="s">
        <v>47</v>
      </c>
      <c r="B36" s="8">
        <v>18200</v>
      </c>
    </row>
    <row r="37" spans="1:2" x14ac:dyDescent="0.25">
      <c r="A37" s="7" t="s">
        <v>39</v>
      </c>
      <c r="B37" s="8">
        <v>258720</v>
      </c>
    </row>
    <row r="38" spans="1:2" x14ac:dyDescent="0.25">
      <c r="A38" s="7" t="s">
        <v>35</v>
      </c>
      <c r="B38" s="8">
        <v>137049.5</v>
      </c>
    </row>
    <row r="39" spans="1:2" x14ac:dyDescent="0.25">
      <c r="A39" s="7" t="s">
        <v>5</v>
      </c>
      <c r="B39" s="8"/>
    </row>
    <row r="40" spans="1:2" x14ac:dyDescent="0.25">
      <c r="A40" s="7" t="s">
        <v>102</v>
      </c>
      <c r="B40" s="8">
        <v>1251166.68</v>
      </c>
    </row>
    <row r="51" spans="1:5" x14ac:dyDescent="0.25">
      <c r="A51" s="6" t="s">
        <v>101</v>
      </c>
      <c r="B51" t="s">
        <v>119</v>
      </c>
    </row>
    <row r="52" spans="1:5" x14ac:dyDescent="0.25">
      <c r="A52" s="7" t="s">
        <v>116</v>
      </c>
      <c r="B52" s="8">
        <v>467858.9800000001</v>
      </c>
    </row>
    <row r="53" spans="1:5" x14ac:dyDescent="0.25">
      <c r="A53" s="7" t="s">
        <v>117</v>
      </c>
      <c r="B53" s="8">
        <v>480123.7</v>
      </c>
    </row>
    <row r="54" spans="1:5" x14ac:dyDescent="0.25">
      <c r="A54" s="7" t="s">
        <v>118</v>
      </c>
      <c r="B54" s="8">
        <v>241360</v>
      </c>
    </row>
    <row r="55" spans="1:5" x14ac:dyDescent="0.25">
      <c r="A55" s="7" t="s">
        <v>120</v>
      </c>
      <c r="B55" s="8">
        <v>61824</v>
      </c>
    </row>
    <row r="56" spans="1:5" x14ac:dyDescent="0.25">
      <c r="A56" s="7" t="s">
        <v>102</v>
      </c>
      <c r="B56" s="8">
        <v>1251166.6800000002</v>
      </c>
    </row>
    <row r="64" spans="1:5" x14ac:dyDescent="0.25">
      <c r="A64" s="6" t="s">
        <v>101</v>
      </c>
      <c r="B64" t="s">
        <v>121</v>
      </c>
      <c r="D64" t="s">
        <v>123</v>
      </c>
      <c r="E64" t="s">
        <v>124</v>
      </c>
    </row>
    <row r="65" spans="1:5" x14ac:dyDescent="0.25">
      <c r="A65" s="7" t="s">
        <v>88</v>
      </c>
      <c r="B65" s="8">
        <v>31</v>
      </c>
      <c r="D65" s="7" t="s">
        <v>95</v>
      </c>
      <c r="E65" t="e">
        <f>GETPIVOTDATA("Ventas",$A$64,"Provincia","Azuay")</f>
        <v>#REF!</v>
      </c>
    </row>
    <row r="66" spans="1:5" x14ac:dyDescent="0.25">
      <c r="A66" s="7" t="s">
        <v>83</v>
      </c>
      <c r="B66" s="8">
        <v>55</v>
      </c>
      <c r="D66" s="7" t="s">
        <v>94</v>
      </c>
      <c r="E66" t="e">
        <f>GETPIVOTDATA("Ventas",$A$64,"Provincia","Canar")</f>
        <v>#REF!</v>
      </c>
    </row>
    <row r="67" spans="1:5" x14ac:dyDescent="0.25">
      <c r="A67" s="7" t="s">
        <v>102</v>
      </c>
      <c r="B67" s="8">
        <v>86</v>
      </c>
      <c r="D67" s="7" t="s">
        <v>82</v>
      </c>
      <c r="E67" t="e">
        <f>GETPIVOTDATA("Ventas",$A$64,"Provincia","Chimborazo")</f>
        <v>#REF!</v>
      </c>
    </row>
    <row r="68" spans="1:5" x14ac:dyDescent="0.25">
      <c r="D68" s="7" t="s">
        <v>96</v>
      </c>
      <c r="E68" t="e">
        <f>GETPIVOTDATA("Ventas",$A$64,"Provincia","El Oro")</f>
        <v>#REF!</v>
      </c>
    </row>
    <row r="69" spans="1:5" x14ac:dyDescent="0.25">
      <c r="D69" s="7" t="s">
        <v>91</v>
      </c>
      <c r="E69" t="e">
        <f>GETPIVOTDATA("Ventas",$A$64,"Provincia","Esmeraldas")</f>
        <v>#REF!</v>
      </c>
    </row>
    <row r="70" spans="1:5" x14ac:dyDescent="0.25">
      <c r="D70" s="7" t="s">
        <v>87</v>
      </c>
      <c r="E70" t="e">
        <f>GETPIVOTDATA("Ventas",$A$64,"Provincia","Guaranda")</f>
        <v>#REF!</v>
      </c>
    </row>
    <row r="71" spans="1:5" x14ac:dyDescent="0.25">
      <c r="D71" s="7" t="s">
        <v>84</v>
      </c>
      <c r="E71" t="e">
        <f>GETPIVOTDATA("Ventas",$A$64,"Provincia","Guayas")</f>
        <v>#REF!</v>
      </c>
    </row>
    <row r="72" spans="1:5" x14ac:dyDescent="0.25">
      <c r="D72" s="7" t="s">
        <v>99</v>
      </c>
      <c r="E72" t="e">
        <f>GETPIVOTDATA("Ventas",$A$64,"Provincia","Imbabura")</f>
        <v>#REF!</v>
      </c>
    </row>
    <row r="73" spans="1:5" x14ac:dyDescent="0.25">
      <c r="D73" s="7" t="s">
        <v>88</v>
      </c>
      <c r="E73">
        <f>GETPIVOTDATA("Ventas",$A$64,"Provincia","Manabi")</f>
        <v>31</v>
      </c>
    </row>
    <row r="74" spans="1:5" x14ac:dyDescent="0.25">
      <c r="D74" s="7" t="s">
        <v>83</v>
      </c>
      <c r="E74">
        <f>GETPIVOTDATA("Ventas",$A$64,"Provincia","Pichincha")</f>
        <v>55</v>
      </c>
    </row>
    <row r="75" spans="1:5" x14ac:dyDescent="0.25">
      <c r="D75" s="7" t="s">
        <v>98</v>
      </c>
      <c r="E75" t="e">
        <f>GETPIVOTDATA("Ventas",$A$64,"Provincia","Tungurahua")</f>
        <v>#REF!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7FE9-902F-4413-950E-FE45349310DB}">
  <sheetPr codeName="Hoja5"/>
  <dimension ref="A1:J5"/>
  <sheetViews>
    <sheetView topLeftCell="A8" zoomScale="87" zoomScaleNormal="87" workbookViewId="0">
      <selection activeCell="Q16" sqref="Q16"/>
    </sheetView>
  </sheetViews>
  <sheetFormatPr baseColWidth="10" defaultRowHeight="15" x14ac:dyDescent="0.25"/>
  <cols>
    <col min="1" max="16384" width="11.42578125" style="9"/>
  </cols>
  <sheetData>
    <row r="1" spans="1:10" x14ac:dyDescent="0.25">
      <c r="A1" s="12" t="s">
        <v>125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4" t="s">
        <v>122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25">
      <c r="D5" s="10"/>
    </row>
  </sheetData>
  <mergeCells count="2">
    <mergeCell ref="A1:J2"/>
    <mergeCell ref="A3:J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BCB2-E7A6-41A4-B4AE-40C869699D10}">
  <sheetPr codeName="Hoja6">
    <tabColor rgb="FF00B050"/>
  </sheetPr>
  <dimension ref="A1:N372"/>
  <sheetViews>
    <sheetView tabSelected="1" topLeftCell="A360" zoomScaleNormal="100" workbookViewId="0">
      <selection activeCell="A372" sqref="A372"/>
    </sheetView>
  </sheetViews>
  <sheetFormatPr baseColWidth="10" defaultColWidth="10.85546875" defaultRowHeight="15" x14ac:dyDescent="0.25"/>
  <cols>
    <col min="1" max="1" width="16.28515625" customWidth="1"/>
    <col min="2" max="2" width="12.42578125" style="1" bestFit="1" customWidth="1"/>
    <col min="3" max="3" width="14.140625" customWidth="1"/>
    <col min="4" max="4" width="12.85546875" bestFit="1" customWidth="1"/>
    <col min="5" max="5" width="12.140625" bestFit="1" customWidth="1"/>
    <col min="6" max="6" width="14.140625" customWidth="1"/>
    <col min="7" max="7" width="25" bestFit="1" customWidth="1"/>
    <col min="8" max="8" width="24.42578125" bestFit="1" customWidth="1"/>
    <col min="9" max="9" width="20.140625" customWidth="1"/>
    <col min="10" max="10" width="25" bestFit="1" customWidth="1"/>
    <col min="11" max="11" width="22" bestFit="1" customWidth="1"/>
    <col min="12" max="12" width="12" style="2" customWidth="1"/>
    <col min="13" max="13" width="14.85546875" style="2" customWidth="1"/>
    <col min="14" max="14" width="13.140625" style="2" bestFit="1" customWidth="1"/>
    <col min="15" max="15" width="15.85546875" bestFit="1" customWidth="1"/>
    <col min="18" max="18" width="22.42578125" bestFit="1" customWidth="1"/>
  </cols>
  <sheetData>
    <row r="1" spans="1:14" s="3" customFormat="1" ht="30" customHeight="1" x14ac:dyDescent="0.25">
      <c r="A1" s="3" t="s">
        <v>73</v>
      </c>
      <c r="B1" s="4" t="s">
        <v>74</v>
      </c>
      <c r="C1" s="3" t="s">
        <v>79</v>
      </c>
      <c r="D1" s="3" t="s">
        <v>100</v>
      </c>
      <c r="E1" s="3" t="s">
        <v>0</v>
      </c>
      <c r="F1" s="3" t="s">
        <v>75</v>
      </c>
      <c r="G1" s="3" t="s">
        <v>1</v>
      </c>
      <c r="H1" s="3" t="s">
        <v>76</v>
      </c>
      <c r="I1" s="3" t="s">
        <v>2</v>
      </c>
      <c r="J1" s="3" t="s">
        <v>77</v>
      </c>
      <c r="K1" s="3" t="s">
        <v>3</v>
      </c>
      <c r="L1" s="5" t="s">
        <v>78</v>
      </c>
      <c r="M1" s="5" t="s">
        <v>4</v>
      </c>
      <c r="N1" s="5" t="s">
        <v>115</v>
      </c>
    </row>
    <row r="2" spans="1:14" x14ac:dyDescent="0.25">
      <c r="A2">
        <v>1</v>
      </c>
      <c r="B2" s="1">
        <v>43930</v>
      </c>
      <c r="C2">
        <v>9259377217</v>
      </c>
      <c r="D2" t="s">
        <v>6</v>
      </c>
      <c r="E2" t="s">
        <v>80</v>
      </c>
      <c r="F2" t="s">
        <v>95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>
        <v>14</v>
      </c>
      <c r="M2" s="2">
        <v>10</v>
      </c>
      <c r="N2" s="2">
        <f>normalizar!$L2*normalizar!$M2</f>
        <v>140</v>
      </c>
    </row>
    <row r="3" spans="1:14" x14ac:dyDescent="0.25">
      <c r="A3">
        <v>2</v>
      </c>
      <c r="B3" s="1">
        <v>44068</v>
      </c>
      <c r="C3">
        <v>6185253419</v>
      </c>
      <c r="D3" t="s">
        <v>6</v>
      </c>
      <c r="E3" t="s">
        <v>80</v>
      </c>
      <c r="F3" t="s">
        <v>95</v>
      </c>
      <c r="G3" t="s">
        <v>7</v>
      </c>
      <c r="H3" t="s">
        <v>8</v>
      </c>
      <c r="I3" t="s">
        <v>9</v>
      </c>
      <c r="J3" t="s">
        <v>12</v>
      </c>
      <c r="K3" t="s">
        <v>13</v>
      </c>
      <c r="L3" s="2">
        <v>34</v>
      </c>
      <c r="M3" s="2">
        <v>1</v>
      </c>
      <c r="N3" s="2">
        <f>normalizar!$L3*normalizar!$M3</f>
        <v>34</v>
      </c>
    </row>
    <row r="4" spans="1:14" x14ac:dyDescent="0.25">
      <c r="A4">
        <v>3</v>
      </c>
      <c r="B4" s="1">
        <v>43908</v>
      </c>
      <c r="C4">
        <v>2308885942</v>
      </c>
      <c r="D4" t="s">
        <v>14</v>
      </c>
      <c r="E4" t="s">
        <v>81</v>
      </c>
      <c r="F4" t="s">
        <v>94</v>
      </c>
      <c r="G4" t="s">
        <v>15</v>
      </c>
      <c r="H4" t="s">
        <v>16</v>
      </c>
      <c r="I4" t="s">
        <v>17</v>
      </c>
      <c r="J4" t="s">
        <v>18</v>
      </c>
      <c r="K4" t="s">
        <v>13</v>
      </c>
      <c r="L4" s="2">
        <v>14</v>
      </c>
      <c r="M4" s="2">
        <v>57</v>
      </c>
      <c r="N4" s="2">
        <f>normalizar!$L4*normalizar!$M4</f>
        <v>798</v>
      </c>
    </row>
    <row r="5" spans="1:14" x14ac:dyDescent="0.25">
      <c r="A5">
        <v>4</v>
      </c>
      <c r="B5" s="1">
        <v>43974</v>
      </c>
      <c r="C5">
        <v>6199717898</v>
      </c>
      <c r="D5" t="s">
        <v>14</v>
      </c>
      <c r="E5" t="s">
        <v>81</v>
      </c>
      <c r="F5" t="s">
        <v>94</v>
      </c>
      <c r="G5" t="s">
        <v>15</v>
      </c>
      <c r="H5" t="s">
        <v>16</v>
      </c>
      <c r="I5" t="s">
        <v>17</v>
      </c>
      <c r="J5" t="s">
        <v>19</v>
      </c>
      <c r="K5" t="s">
        <v>13</v>
      </c>
      <c r="L5" s="2">
        <v>16</v>
      </c>
      <c r="M5" s="2">
        <v>72</v>
      </c>
      <c r="N5" s="2">
        <f>normalizar!$L5*normalizar!$M5</f>
        <v>1152</v>
      </c>
    </row>
    <row r="6" spans="1:14" x14ac:dyDescent="0.25">
      <c r="A6">
        <v>5</v>
      </c>
      <c r="B6" s="1">
        <v>43944</v>
      </c>
      <c r="C6">
        <v>5540683029</v>
      </c>
      <c r="D6" t="s">
        <v>14</v>
      </c>
      <c r="E6" t="s">
        <v>81</v>
      </c>
      <c r="F6" t="s">
        <v>94</v>
      </c>
      <c r="G6" t="s">
        <v>15</v>
      </c>
      <c r="H6" t="s">
        <v>16</v>
      </c>
      <c r="I6" t="s">
        <v>17</v>
      </c>
      <c r="J6" t="s">
        <v>12</v>
      </c>
      <c r="K6" t="s">
        <v>13</v>
      </c>
      <c r="L6" s="2">
        <v>12</v>
      </c>
      <c r="M6" s="2">
        <v>68</v>
      </c>
      <c r="N6" s="2">
        <f>normalizar!$L6*normalizar!$M6</f>
        <v>816</v>
      </c>
    </row>
    <row r="7" spans="1:14" x14ac:dyDescent="0.25">
      <c r="A7">
        <v>6</v>
      </c>
      <c r="B7" s="1">
        <v>44184</v>
      </c>
      <c r="C7">
        <v>6343955045</v>
      </c>
      <c r="D7" t="s">
        <v>20</v>
      </c>
      <c r="E7" t="s">
        <v>80</v>
      </c>
      <c r="F7" t="s">
        <v>95</v>
      </c>
      <c r="G7" t="s">
        <v>7</v>
      </c>
      <c r="H7" t="s">
        <v>8</v>
      </c>
      <c r="I7" t="s">
        <v>17</v>
      </c>
      <c r="J7" t="s">
        <v>21</v>
      </c>
      <c r="K7" t="s">
        <v>11</v>
      </c>
      <c r="L7" s="2">
        <v>22</v>
      </c>
      <c r="M7" s="2">
        <v>29</v>
      </c>
      <c r="N7" s="2">
        <f>normalizar!$L7*normalizar!$M7</f>
        <v>638</v>
      </c>
    </row>
    <row r="8" spans="1:14" x14ac:dyDescent="0.25">
      <c r="A8">
        <v>7</v>
      </c>
      <c r="B8" s="1">
        <v>44133</v>
      </c>
      <c r="C8">
        <v>1572125717</v>
      </c>
      <c r="D8" t="s">
        <v>20</v>
      </c>
      <c r="E8" t="s">
        <v>80</v>
      </c>
      <c r="F8" t="s">
        <v>95</v>
      </c>
      <c r="G8" t="s">
        <v>7</v>
      </c>
      <c r="H8" t="s">
        <v>8</v>
      </c>
      <c r="I8" t="s">
        <v>17</v>
      </c>
      <c r="J8" t="s">
        <v>22</v>
      </c>
      <c r="K8" t="s">
        <v>11</v>
      </c>
      <c r="L8" s="2">
        <v>42</v>
      </c>
      <c r="M8" s="2">
        <v>41</v>
      </c>
      <c r="N8" s="2">
        <f>normalizar!$L8*normalizar!$M8</f>
        <v>1722</v>
      </c>
    </row>
    <row r="9" spans="1:14" x14ac:dyDescent="0.25">
      <c r="A9">
        <v>8</v>
      </c>
      <c r="B9" s="1">
        <v>43863</v>
      </c>
      <c r="C9">
        <v>3776895536</v>
      </c>
      <c r="D9" t="s">
        <v>23</v>
      </c>
      <c r="E9" t="s">
        <v>86</v>
      </c>
      <c r="F9" t="s">
        <v>82</v>
      </c>
      <c r="G9" t="s">
        <v>24</v>
      </c>
      <c r="H9" t="s">
        <v>25</v>
      </c>
      <c r="I9" t="s">
        <v>17</v>
      </c>
      <c r="J9" t="s">
        <v>26</v>
      </c>
      <c r="K9" t="s">
        <v>27</v>
      </c>
      <c r="L9" s="2">
        <v>11</v>
      </c>
      <c r="M9" s="2">
        <v>18</v>
      </c>
      <c r="N9" s="2">
        <f>normalizar!$L9*normalizar!$M9</f>
        <v>198</v>
      </c>
    </row>
    <row r="10" spans="1:14" x14ac:dyDescent="0.25">
      <c r="A10">
        <v>9</v>
      </c>
      <c r="B10" s="1">
        <v>44158</v>
      </c>
      <c r="C10">
        <v>390733860</v>
      </c>
      <c r="D10" t="s">
        <v>14</v>
      </c>
      <c r="E10" t="s">
        <v>81</v>
      </c>
      <c r="F10" t="s">
        <v>94</v>
      </c>
      <c r="G10" t="s">
        <v>15</v>
      </c>
      <c r="H10" t="s">
        <v>25</v>
      </c>
      <c r="I10" t="s">
        <v>9</v>
      </c>
      <c r="J10" t="s">
        <v>26</v>
      </c>
      <c r="K10" t="s">
        <v>27</v>
      </c>
      <c r="L10" s="2">
        <v>29</v>
      </c>
      <c r="M10" s="2">
        <v>73</v>
      </c>
      <c r="N10" s="2">
        <f>normalizar!$L10*normalizar!$M10</f>
        <v>2117</v>
      </c>
    </row>
    <row r="11" spans="1:14" x14ac:dyDescent="0.25">
      <c r="A11">
        <v>10</v>
      </c>
      <c r="B11" s="1">
        <v>43863</v>
      </c>
      <c r="C11">
        <v>2456709195</v>
      </c>
      <c r="D11" t="s">
        <v>28</v>
      </c>
      <c r="E11" t="s">
        <v>89</v>
      </c>
      <c r="F11" t="s">
        <v>84</v>
      </c>
      <c r="G11" t="s">
        <v>29</v>
      </c>
      <c r="H11" t="s">
        <v>8</v>
      </c>
      <c r="I11" t="s">
        <v>9</v>
      </c>
      <c r="J11" t="s">
        <v>30</v>
      </c>
      <c r="K11" t="s">
        <v>31</v>
      </c>
      <c r="L11" s="2">
        <v>12</v>
      </c>
      <c r="M11" s="2">
        <v>79</v>
      </c>
      <c r="N11" s="2">
        <f>normalizar!$L11*normalizar!$M11</f>
        <v>948</v>
      </c>
    </row>
    <row r="12" spans="1:14" x14ac:dyDescent="0.25">
      <c r="A12">
        <v>11</v>
      </c>
      <c r="B12" s="1">
        <v>43999</v>
      </c>
      <c r="C12">
        <v>5766090086</v>
      </c>
      <c r="D12" t="s">
        <v>32</v>
      </c>
      <c r="E12" t="s">
        <v>93</v>
      </c>
      <c r="F12" t="s">
        <v>96</v>
      </c>
      <c r="G12" t="s">
        <v>7</v>
      </c>
      <c r="H12" t="s">
        <v>8</v>
      </c>
      <c r="I12" t="s">
        <v>33</v>
      </c>
      <c r="J12" t="s">
        <v>34</v>
      </c>
      <c r="K12" t="s">
        <v>35</v>
      </c>
      <c r="L12" s="2">
        <v>28</v>
      </c>
      <c r="M12" s="2">
        <v>37</v>
      </c>
      <c r="N12" s="2">
        <f>normalizar!$L12*normalizar!$M12</f>
        <v>1036</v>
      </c>
    </row>
    <row r="13" spans="1:14" x14ac:dyDescent="0.25">
      <c r="A13">
        <v>12</v>
      </c>
      <c r="B13" s="1">
        <v>44045</v>
      </c>
      <c r="C13">
        <v>4872781256</v>
      </c>
      <c r="D13" t="s">
        <v>36</v>
      </c>
      <c r="E13" t="s">
        <v>92</v>
      </c>
      <c r="F13" t="s">
        <v>99</v>
      </c>
      <c r="G13" t="s">
        <v>37</v>
      </c>
      <c r="H13" t="s">
        <v>8</v>
      </c>
      <c r="I13" t="s">
        <v>17</v>
      </c>
      <c r="J13" t="s">
        <v>38</v>
      </c>
      <c r="K13" t="s">
        <v>39</v>
      </c>
      <c r="L13" s="2">
        <v>33</v>
      </c>
      <c r="M13" s="2">
        <v>64</v>
      </c>
      <c r="N13" s="2">
        <f>normalizar!$L13*normalizar!$M13</f>
        <v>2112</v>
      </c>
    </row>
    <row r="14" spans="1:14" x14ac:dyDescent="0.25">
      <c r="A14">
        <v>13</v>
      </c>
      <c r="B14" s="1">
        <v>43843</v>
      </c>
      <c r="C14">
        <v>4213140599</v>
      </c>
      <c r="D14" t="s">
        <v>40</v>
      </c>
      <c r="E14" t="s">
        <v>97</v>
      </c>
      <c r="F14" t="s">
        <v>88</v>
      </c>
      <c r="G14" t="s">
        <v>41</v>
      </c>
      <c r="H14" t="s">
        <v>25</v>
      </c>
      <c r="I14" t="s">
        <v>9</v>
      </c>
      <c r="J14" t="s">
        <v>22</v>
      </c>
      <c r="K14" t="s">
        <v>11</v>
      </c>
      <c r="L14" s="2">
        <v>21</v>
      </c>
      <c r="M14" s="2">
        <v>96</v>
      </c>
      <c r="N14" s="2">
        <f>normalizar!$L14*normalizar!$M14</f>
        <v>2016</v>
      </c>
    </row>
    <row r="15" spans="1:14" x14ac:dyDescent="0.25">
      <c r="A15">
        <v>14</v>
      </c>
      <c r="B15" s="1">
        <v>43861</v>
      </c>
      <c r="C15">
        <v>9433063552</v>
      </c>
      <c r="D15" t="s">
        <v>23</v>
      </c>
      <c r="E15" t="s">
        <v>86</v>
      </c>
      <c r="F15" t="s">
        <v>82</v>
      </c>
      <c r="G15" t="s">
        <v>24</v>
      </c>
      <c r="H15" t="s">
        <v>25</v>
      </c>
      <c r="I15" t="s">
        <v>9</v>
      </c>
      <c r="J15" t="s">
        <v>30</v>
      </c>
      <c r="K15" t="s">
        <v>31</v>
      </c>
      <c r="L15" s="2">
        <v>46</v>
      </c>
      <c r="M15" s="2">
        <v>86</v>
      </c>
      <c r="N15" s="2">
        <f>normalizar!$L15*normalizar!$M15</f>
        <v>3956</v>
      </c>
    </row>
    <row r="16" spans="1:14" x14ac:dyDescent="0.25">
      <c r="A16">
        <v>15</v>
      </c>
      <c r="B16" s="1">
        <v>44037</v>
      </c>
      <c r="C16">
        <v>8539365209</v>
      </c>
      <c r="D16" t="s">
        <v>42</v>
      </c>
      <c r="E16" t="s">
        <v>91</v>
      </c>
      <c r="F16" t="s">
        <v>91</v>
      </c>
      <c r="G16" t="s">
        <v>43</v>
      </c>
      <c r="H16" t="s">
        <v>8</v>
      </c>
      <c r="I16" t="s">
        <v>17</v>
      </c>
      <c r="J16" t="s">
        <v>44</v>
      </c>
      <c r="K16" t="s">
        <v>11</v>
      </c>
      <c r="L16" s="2">
        <v>41</v>
      </c>
      <c r="M16" s="2">
        <v>96</v>
      </c>
      <c r="N16" s="2">
        <f>normalizar!$L16*normalizar!$M16</f>
        <v>3936</v>
      </c>
    </row>
    <row r="17" spans="1:14" x14ac:dyDescent="0.25">
      <c r="A17">
        <v>16</v>
      </c>
      <c r="B17" s="1">
        <v>44009</v>
      </c>
      <c r="C17">
        <v>6983099686</v>
      </c>
      <c r="D17" t="s">
        <v>45</v>
      </c>
      <c r="E17" t="s">
        <v>87</v>
      </c>
      <c r="F17" t="s">
        <v>87</v>
      </c>
      <c r="G17" t="s">
        <v>24</v>
      </c>
      <c r="H17" t="s">
        <v>127</v>
      </c>
      <c r="I17" t="s">
        <v>127</v>
      </c>
      <c r="J17" t="s">
        <v>22</v>
      </c>
      <c r="K17" t="s">
        <v>11</v>
      </c>
      <c r="L17" s="2">
        <v>45</v>
      </c>
      <c r="M17" s="2">
        <v>97</v>
      </c>
      <c r="N17" s="2">
        <f>normalizar!$L17*normalizar!$M17</f>
        <v>4365</v>
      </c>
    </row>
    <row r="18" spans="1:14" x14ac:dyDescent="0.25">
      <c r="A18">
        <v>17</v>
      </c>
      <c r="B18" s="1">
        <v>44065</v>
      </c>
      <c r="C18">
        <v>3008945605</v>
      </c>
      <c r="D18" t="s">
        <v>42</v>
      </c>
      <c r="E18" t="s">
        <v>91</v>
      </c>
      <c r="F18" t="s">
        <v>91</v>
      </c>
      <c r="G18" t="s">
        <v>43</v>
      </c>
      <c r="H18" t="s">
        <v>16</v>
      </c>
      <c r="I18" t="s">
        <v>127</v>
      </c>
      <c r="J18" t="s">
        <v>46</v>
      </c>
      <c r="K18" t="s">
        <v>47</v>
      </c>
      <c r="L18" s="2">
        <v>26</v>
      </c>
      <c r="M18" s="2">
        <v>65</v>
      </c>
      <c r="N18" s="2">
        <f>normalizar!$L18*normalizar!$M18</f>
        <v>1690</v>
      </c>
    </row>
    <row r="19" spans="1:14" x14ac:dyDescent="0.25">
      <c r="A19">
        <v>18</v>
      </c>
      <c r="B19" s="1">
        <v>43937</v>
      </c>
      <c r="C19">
        <v>5388305959</v>
      </c>
      <c r="D19" t="s">
        <v>42</v>
      </c>
      <c r="E19" t="s">
        <v>91</v>
      </c>
      <c r="F19" t="s">
        <v>91</v>
      </c>
      <c r="G19" t="s">
        <v>43</v>
      </c>
      <c r="H19" t="s">
        <v>16</v>
      </c>
      <c r="I19" t="s">
        <v>127</v>
      </c>
      <c r="J19" t="s">
        <v>48</v>
      </c>
      <c r="K19" t="s">
        <v>49</v>
      </c>
      <c r="L19" s="2">
        <v>40</v>
      </c>
      <c r="M19" s="2">
        <v>88</v>
      </c>
      <c r="N19" s="2">
        <f>normalizar!$L19*normalizar!$M19</f>
        <v>3520</v>
      </c>
    </row>
    <row r="20" spans="1:14" x14ac:dyDescent="0.25">
      <c r="A20">
        <v>19</v>
      </c>
      <c r="B20" s="1">
        <v>44172</v>
      </c>
      <c r="C20">
        <v>438272084</v>
      </c>
      <c r="D20" t="s">
        <v>42</v>
      </c>
      <c r="E20" t="s">
        <v>91</v>
      </c>
      <c r="F20" t="s">
        <v>91</v>
      </c>
      <c r="G20" t="s">
        <v>43</v>
      </c>
      <c r="H20" t="s">
        <v>16</v>
      </c>
      <c r="I20" t="s">
        <v>127</v>
      </c>
      <c r="J20" t="s">
        <v>26</v>
      </c>
      <c r="K20" t="s">
        <v>27</v>
      </c>
      <c r="L20" s="2">
        <v>12</v>
      </c>
      <c r="M20" s="2">
        <v>60</v>
      </c>
      <c r="N20" s="2">
        <f>normalizar!$L20*normalizar!$M20</f>
        <v>720</v>
      </c>
    </row>
    <row r="21" spans="1:14" x14ac:dyDescent="0.25">
      <c r="A21">
        <v>20</v>
      </c>
      <c r="B21" s="1">
        <v>43875</v>
      </c>
      <c r="C21">
        <v>2536792311</v>
      </c>
      <c r="D21" t="s">
        <v>50</v>
      </c>
      <c r="E21" t="s">
        <v>85</v>
      </c>
      <c r="F21" t="s">
        <v>83</v>
      </c>
      <c r="G21" t="s">
        <v>41</v>
      </c>
      <c r="H21" t="s">
        <v>25</v>
      </c>
      <c r="I21" t="s">
        <v>127</v>
      </c>
      <c r="J21" t="s">
        <v>12</v>
      </c>
      <c r="K21" t="s">
        <v>13</v>
      </c>
      <c r="L21" s="2">
        <v>35</v>
      </c>
      <c r="M21" s="2">
        <v>96</v>
      </c>
      <c r="N21" s="2">
        <f>normalizar!$L21*normalizar!$M21</f>
        <v>3360</v>
      </c>
    </row>
    <row r="22" spans="1:14" x14ac:dyDescent="0.25">
      <c r="A22">
        <v>21</v>
      </c>
      <c r="B22" s="1">
        <v>44138</v>
      </c>
      <c r="C22">
        <v>7813757711</v>
      </c>
      <c r="D22" t="s">
        <v>50</v>
      </c>
      <c r="E22" t="s">
        <v>85</v>
      </c>
      <c r="F22" t="s">
        <v>83</v>
      </c>
      <c r="G22" t="s">
        <v>41</v>
      </c>
      <c r="H22" t="s">
        <v>25</v>
      </c>
      <c r="I22" t="s">
        <v>127</v>
      </c>
      <c r="J22" t="s">
        <v>44</v>
      </c>
      <c r="K22" t="s">
        <v>11</v>
      </c>
      <c r="L22" s="2">
        <v>20</v>
      </c>
      <c r="M22" s="2">
        <v>50</v>
      </c>
      <c r="N22" s="2">
        <f>normalizar!$L22*normalizar!$M22</f>
        <v>1000</v>
      </c>
    </row>
    <row r="23" spans="1:14" x14ac:dyDescent="0.25">
      <c r="A23">
        <v>22</v>
      </c>
      <c r="B23" s="1">
        <v>43918</v>
      </c>
      <c r="C23">
        <v>4786931679</v>
      </c>
      <c r="D23" t="s">
        <v>51</v>
      </c>
      <c r="E23" t="s">
        <v>90</v>
      </c>
      <c r="F23" t="s">
        <v>98</v>
      </c>
      <c r="G23" t="s">
        <v>24</v>
      </c>
      <c r="H23" t="s">
        <v>127</v>
      </c>
      <c r="I23" t="s">
        <v>127</v>
      </c>
      <c r="J23" t="s">
        <v>21</v>
      </c>
      <c r="K23" t="s">
        <v>11</v>
      </c>
      <c r="L23" s="2">
        <v>50</v>
      </c>
      <c r="M23" s="2">
        <v>75</v>
      </c>
      <c r="N23" s="2">
        <f>normalizar!$L23*normalizar!$M23</f>
        <v>3750</v>
      </c>
    </row>
    <row r="24" spans="1:14" x14ac:dyDescent="0.25">
      <c r="A24">
        <v>23</v>
      </c>
      <c r="B24" s="1">
        <v>44039</v>
      </c>
      <c r="C24">
        <v>3021659728</v>
      </c>
      <c r="D24" t="s">
        <v>51</v>
      </c>
      <c r="E24" t="s">
        <v>90</v>
      </c>
      <c r="F24" t="s">
        <v>98</v>
      </c>
      <c r="G24" t="s">
        <v>24</v>
      </c>
      <c r="H24" t="s">
        <v>127</v>
      </c>
      <c r="I24" t="s">
        <v>127</v>
      </c>
      <c r="J24" t="s">
        <v>22</v>
      </c>
      <c r="K24" t="s">
        <v>11</v>
      </c>
      <c r="L24" s="2">
        <v>21</v>
      </c>
      <c r="M24" s="2">
        <v>4</v>
      </c>
      <c r="N24" s="2">
        <f>normalizar!$L24*normalizar!$M24</f>
        <v>84</v>
      </c>
    </row>
    <row r="25" spans="1:14" x14ac:dyDescent="0.25">
      <c r="A25">
        <v>24</v>
      </c>
      <c r="B25" s="1">
        <v>43993</v>
      </c>
      <c r="C25">
        <v>2591950684</v>
      </c>
      <c r="D25" t="s">
        <v>51</v>
      </c>
      <c r="E25" t="s">
        <v>90</v>
      </c>
      <c r="F25" t="s">
        <v>98</v>
      </c>
      <c r="G25" t="s">
        <v>24</v>
      </c>
      <c r="H25" t="s">
        <v>127</v>
      </c>
      <c r="I25" t="s">
        <v>127</v>
      </c>
      <c r="J25" t="s">
        <v>44</v>
      </c>
      <c r="K25" t="s">
        <v>11</v>
      </c>
      <c r="L25" s="2">
        <v>43</v>
      </c>
      <c r="M25" s="2">
        <v>18</v>
      </c>
      <c r="N25" s="2">
        <f>normalizar!$L25*normalizar!$M25</f>
        <v>774</v>
      </c>
    </row>
    <row r="26" spans="1:14" x14ac:dyDescent="0.25">
      <c r="A26">
        <v>25</v>
      </c>
      <c r="B26" s="1">
        <v>43885</v>
      </c>
      <c r="C26">
        <v>9326361454</v>
      </c>
      <c r="D26" t="s">
        <v>40</v>
      </c>
      <c r="E26" t="s">
        <v>97</v>
      </c>
      <c r="F26" t="s">
        <v>88</v>
      </c>
      <c r="G26" t="s">
        <v>41</v>
      </c>
      <c r="H26" t="s">
        <v>25</v>
      </c>
      <c r="I26" t="s">
        <v>17</v>
      </c>
      <c r="J26" t="s">
        <v>34</v>
      </c>
      <c r="K26" t="s">
        <v>35</v>
      </c>
      <c r="L26" s="2">
        <v>26</v>
      </c>
      <c r="M26" s="2">
        <v>49</v>
      </c>
      <c r="N26" s="2">
        <f>normalizar!$L26*normalizar!$M26</f>
        <v>1274</v>
      </c>
    </row>
    <row r="27" spans="1:14" x14ac:dyDescent="0.25">
      <c r="A27">
        <v>26</v>
      </c>
      <c r="B27" s="1">
        <v>44055</v>
      </c>
      <c r="C27">
        <v>3769138349</v>
      </c>
      <c r="D27" t="s">
        <v>40</v>
      </c>
      <c r="E27" t="s">
        <v>97</v>
      </c>
      <c r="F27" t="s">
        <v>88</v>
      </c>
      <c r="G27" t="s">
        <v>41</v>
      </c>
      <c r="H27" t="s">
        <v>25</v>
      </c>
      <c r="I27" t="s">
        <v>17</v>
      </c>
      <c r="J27" t="s">
        <v>52</v>
      </c>
      <c r="K27" t="s">
        <v>53</v>
      </c>
      <c r="L27" s="2">
        <v>39</v>
      </c>
      <c r="M27" s="2">
        <v>21</v>
      </c>
      <c r="N27" s="2">
        <f>normalizar!$L27*normalizar!$M27</f>
        <v>819</v>
      </c>
    </row>
    <row r="28" spans="1:14" x14ac:dyDescent="0.25">
      <c r="A28">
        <v>27</v>
      </c>
      <c r="B28" s="1">
        <v>43908</v>
      </c>
      <c r="C28">
        <v>5871657714</v>
      </c>
      <c r="D28" t="s">
        <v>54</v>
      </c>
      <c r="E28" t="s">
        <v>89</v>
      </c>
      <c r="F28" t="s">
        <v>84</v>
      </c>
      <c r="G28" t="s">
        <v>55</v>
      </c>
      <c r="H28" t="s">
        <v>16</v>
      </c>
      <c r="I28" t="s">
        <v>9</v>
      </c>
      <c r="J28" t="s">
        <v>56</v>
      </c>
      <c r="K28" t="s">
        <v>57</v>
      </c>
      <c r="L28" s="2">
        <v>33</v>
      </c>
      <c r="M28" s="2">
        <v>8</v>
      </c>
      <c r="N28" s="2">
        <f>normalizar!$L28*normalizar!$M28</f>
        <v>264</v>
      </c>
    </row>
    <row r="29" spans="1:14" x14ac:dyDescent="0.25">
      <c r="A29">
        <v>28</v>
      </c>
      <c r="B29" s="1">
        <v>43965</v>
      </c>
      <c r="C29">
        <v>1534553307</v>
      </c>
      <c r="D29" t="s">
        <v>54</v>
      </c>
      <c r="E29" t="s">
        <v>89</v>
      </c>
      <c r="F29" t="s">
        <v>84</v>
      </c>
      <c r="G29" t="s">
        <v>55</v>
      </c>
      <c r="H29" t="s">
        <v>16</v>
      </c>
      <c r="I29" t="s">
        <v>9</v>
      </c>
      <c r="J29" t="s">
        <v>58</v>
      </c>
      <c r="K29" t="s">
        <v>59</v>
      </c>
      <c r="L29" s="2">
        <v>46</v>
      </c>
      <c r="M29" s="2">
        <v>82</v>
      </c>
      <c r="N29" s="2">
        <f>normalizar!$L29*normalizar!$M29</f>
        <v>3772</v>
      </c>
    </row>
    <row r="30" spans="1:14" x14ac:dyDescent="0.25">
      <c r="A30">
        <v>29</v>
      </c>
      <c r="B30" s="1">
        <v>44146</v>
      </c>
      <c r="C30">
        <v>8474620707</v>
      </c>
      <c r="D30" t="s">
        <v>36</v>
      </c>
      <c r="E30" t="s">
        <v>92</v>
      </c>
      <c r="F30" t="s">
        <v>99</v>
      </c>
      <c r="G30" t="s">
        <v>37</v>
      </c>
      <c r="H30" t="s">
        <v>8</v>
      </c>
      <c r="I30" t="s">
        <v>17</v>
      </c>
      <c r="J30" t="s">
        <v>10</v>
      </c>
      <c r="K30" t="s">
        <v>11</v>
      </c>
      <c r="L30" s="2">
        <v>32</v>
      </c>
      <c r="M30" s="2">
        <v>75</v>
      </c>
      <c r="N30" s="2">
        <f>normalizar!$L30*normalizar!$M30</f>
        <v>2400</v>
      </c>
    </row>
    <row r="31" spans="1:14" x14ac:dyDescent="0.25">
      <c r="A31">
        <v>30</v>
      </c>
      <c r="B31" s="1">
        <v>44144</v>
      </c>
      <c r="C31">
        <v>3530767380</v>
      </c>
      <c r="D31" t="s">
        <v>23</v>
      </c>
      <c r="E31" t="s">
        <v>86</v>
      </c>
      <c r="F31" t="s">
        <v>82</v>
      </c>
      <c r="G31" t="s">
        <v>24</v>
      </c>
      <c r="H31" t="s">
        <v>8</v>
      </c>
      <c r="I31" t="s">
        <v>9</v>
      </c>
      <c r="J31" t="s">
        <v>38</v>
      </c>
      <c r="K31" t="s">
        <v>39</v>
      </c>
      <c r="L31" s="2">
        <v>34</v>
      </c>
      <c r="M31" s="2">
        <v>3</v>
      </c>
      <c r="N31" s="2">
        <f>normalizar!$L31*normalizar!$M31</f>
        <v>102</v>
      </c>
    </row>
    <row r="32" spans="1:14" x14ac:dyDescent="0.25">
      <c r="A32">
        <v>31</v>
      </c>
      <c r="B32" s="1">
        <v>43845</v>
      </c>
      <c r="C32">
        <v>6673950624</v>
      </c>
      <c r="D32" t="s">
        <v>32</v>
      </c>
      <c r="E32" t="s">
        <v>93</v>
      </c>
      <c r="F32" t="s">
        <v>96</v>
      </c>
      <c r="G32" t="s">
        <v>7</v>
      </c>
      <c r="H32" t="s">
        <v>8</v>
      </c>
      <c r="I32" t="s">
        <v>33</v>
      </c>
      <c r="J32" t="s">
        <v>60</v>
      </c>
      <c r="K32" t="s">
        <v>49</v>
      </c>
      <c r="L32" s="2">
        <v>24</v>
      </c>
      <c r="M32" s="2">
        <v>33</v>
      </c>
      <c r="N32" s="2">
        <f>normalizar!$L32*normalizar!$M32</f>
        <v>792</v>
      </c>
    </row>
    <row r="33" spans="1:14" x14ac:dyDescent="0.25">
      <c r="A33">
        <v>32</v>
      </c>
      <c r="B33" s="1">
        <v>43967</v>
      </c>
      <c r="C33">
        <v>7137547321</v>
      </c>
      <c r="D33" t="s">
        <v>32</v>
      </c>
      <c r="E33" t="s">
        <v>93</v>
      </c>
      <c r="F33" t="s">
        <v>96</v>
      </c>
      <c r="G33" t="s">
        <v>7</v>
      </c>
      <c r="H33" t="s">
        <v>8</v>
      </c>
      <c r="I33" t="s">
        <v>33</v>
      </c>
      <c r="J33" t="s">
        <v>38</v>
      </c>
      <c r="K33" t="s">
        <v>39</v>
      </c>
      <c r="L33" s="2">
        <v>21</v>
      </c>
      <c r="M33" s="2">
        <v>51</v>
      </c>
      <c r="N33" s="2">
        <f>normalizar!$L33*normalizar!$M33</f>
        <v>1071</v>
      </c>
    </row>
    <row r="34" spans="1:14" x14ac:dyDescent="0.25">
      <c r="A34">
        <v>33</v>
      </c>
      <c r="B34" s="1">
        <v>43862</v>
      </c>
      <c r="C34">
        <v>9655985375</v>
      </c>
      <c r="D34" t="s">
        <v>36</v>
      </c>
      <c r="E34" t="s">
        <v>92</v>
      </c>
      <c r="F34" t="s">
        <v>99</v>
      </c>
      <c r="G34" t="s">
        <v>37</v>
      </c>
      <c r="H34" t="s">
        <v>8</v>
      </c>
      <c r="I34" t="s">
        <v>17</v>
      </c>
      <c r="J34" t="s">
        <v>127</v>
      </c>
      <c r="K34" t="s">
        <v>5</v>
      </c>
      <c r="L34" s="2" t="s">
        <v>127</v>
      </c>
      <c r="M34" s="2" t="s">
        <v>127</v>
      </c>
      <c r="N34" s="2" t="s">
        <v>127</v>
      </c>
    </row>
    <row r="35" spans="1:14" x14ac:dyDescent="0.25">
      <c r="A35">
        <v>34</v>
      </c>
      <c r="B35" s="1">
        <v>44167</v>
      </c>
      <c r="C35">
        <v>299812367</v>
      </c>
      <c r="D35" t="s">
        <v>40</v>
      </c>
      <c r="E35" t="s">
        <v>97</v>
      </c>
      <c r="F35" t="s">
        <v>88</v>
      </c>
      <c r="G35" t="s">
        <v>41</v>
      </c>
      <c r="H35" t="s">
        <v>25</v>
      </c>
      <c r="I35" t="s">
        <v>9</v>
      </c>
      <c r="J35" t="s">
        <v>127</v>
      </c>
      <c r="K35" t="s">
        <v>5</v>
      </c>
      <c r="L35" s="2" t="s">
        <v>127</v>
      </c>
      <c r="M35" s="2" t="s">
        <v>127</v>
      </c>
      <c r="N35" s="2" t="s">
        <v>127</v>
      </c>
    </row>
    <row r="36" spans="1:14" x14ac:dyDescent="0.25">
      <c r="A36">
        <v>35</v>
      </c>
      <c r="B36" s="1">
        <v>43870</v>
      </c>
      <c r="C36">
        <v>7779151222</v>
      </c>
      <c r="D36" t="s">
        <v>23</v>
      </c>
      <c r="E36" t="s">
        <v>86</v>
      </c>
      <c r="F36" t="s">
        <v>82</v>
      </c>
      <c r="G36" t="s">
        <v>24</v>
      </c>
      <c r="H36" t="s">
        <v>25</v>
      </c>
      <c r="I36" t="s">
        <v>9</v>
      </c>
      <c r="J36" t="s">
        <v>127</v>
      </c>
      <c r="K36" t="s">
        <v>5</v>
      </c>
      <c r="L36" s="2" t="s">
        <v>127</v>
      </c>
      <c r="M36" s="2" t="s">
        <v>127</v>
      </c>
      <c r="N36" s="2" t="s">
        <v>127</v>
      </c>
    </row>
    <row r="37" spans="1:14" x14ac:dyDescent="0.25">
      <c r="A37">
        <v>36</v>
      </c>
      <c r="B37" s="1">
        <v>44192</v>
      </c>
      <c r="C37">
        <v>9282360094</v>
      </c>
      <c r="D37" t="s">
        <v>42</v>
      </c>
      <c r="E37" t="s">
        <v>91</v>
      </c>
      <c r="F37" t="s">
        <v>91</v>
      </c>
      <c r="G37" t="s">
        <v>43</v>
      </c>
      <c r="H37" t="s">
        <v>8</v>
      </c>
      <c r="I37" t="s">
        <v>17</v>
      </c>
      <c r="J37" t="s">
        <v>61</v>
      </c>
      <c r="K37" t="s">
        <v>13</v>
      </c>
      <c r="L37" s="2">
        <v>140</v>
      </c>
      <c r="M37" s="2">
        <v>47</v>
      </c>
      <c r="N37" s="2">
        <f>normalizar!$L37*normalizar!$M37</f>
        <v>6580</v>
      </c>
    </row>
    <row r="38" spans="1:14" x14ac:dyDescent="0.25">
      <c r="A38">
        <v>37</v>
      </c>
      <c r="B38" s="1">
        <v>43982</v>
      </c>
      <c r="C38">
        <v>6935804403</v>
      </c>
      <c r="D38" t="s">
        <v>42</v>
      </c>
      <c r="E38" t="s">
        <v>91</v>
      </c>
      <c r="F38" t="s">
        <v>91</v>
      </c>
      <c r="G38" t="s">
        <v>43</v>
      </c>
      <c r="H38" t="s">
        <v>16</v>
      </c>
      <c r="I38" t="s">
        <v>127</v>
      </c>
      <c r="J38" t="s">
        <v>12</v>
      </c>
      <c r="K38" t="s">
        <v>13</v>
      </c>
      <c r="L38" s="2">
        <v>49</v>
      </c>
      <c r="M38" s="2">
        <v>49</v>
      </c>
      <c r="N38" s="2">
        <f>normalizar!$L38*normalizar!$M38</f>
        <v>2401</v>
      </c>
    </row>
    <row r="39" spans="1:14" x14ac:dyDescent="0.25">
      <c r="A39">
        <v>38</v>
      </c>
      <c r="B39" s="1">
        <v>43952</v>
      </c>
      <c r="C39">
        <v>3650322132</v>
      </c>
      <c r="D39" t="s">
        <v>50</v>
      </c>
      <c r="E39" t="s">
        <v>85</v>
      </c>
      <c r="F39" t="s">
        <v>83</v>
      </c>
      <c r="G39" t="s">
        <v>41</v>
      </c>
      <c r="H39" t="s">
        <v>25</v>
      </c>
      <c r="I39" t="s">
        <v>127</v>
      </c>
      <c r="J39" t="s">
        <v>38</v>
      </c>
      <c r="K39" t="s">
        <v>39</v>
      </c>
      <c r="L39" s="2">
        <v>560</v>
      </c>
      <c r="M39" s="2">
        <v>72</v>
      </c>
      <c r="N39" s="2">
        <f>normalizar!$L39*normalizar!$M39</f>
        <v>40320</v>
      </c>
    </row>
    <row r="40" spans="1:14" x14ac:dyDescent="0.25">
      <c r="A40">
        <v>39</v>
      </c>
      <c r="B40" s="1">
        <v>43965</v>
      </c>
      <c r="C40">
        <v>1985754250</v>
      </c>
      <c r="D40" t="s">
        <v>51</v>
      </c>
      <c r="E40" t="s">
        <v>90</v>
      </c>
      <c r="F40" t="s">
        <v>98</v>
      </c>
      <c r="G40" t="s">
        <v>24</v>
      </c>
      <c r="H40" t="s">
        <v>25</v>
      </c>
      <c r="I40" t="s">
        <v>127</v>
      </c>
      <c r="J40" t="s">
        <v>52</v>
      </c>
      <c r="K40" t="s">
        <v>53</v>
      </c>
      <c r="L40" s="2">
        <v>257.59999999999997</v>
      </c>
      <c r="M40" s="2">
        <v>13</v>
      </c>
      <c r="N40" s="2">
        <f>normalizar!$L40*normalizar!$M40</f>
        <v>3348.7999999999997</v>
      </c>
    </row>
    <row r="41" spans="1:14" x14ac:dyDescent="0.25">
      <c r="A41">
        <v>40</v>
      </c>
      <c r="B41" s="1">
        <v>44090</v>
      </c>
      <c r="C41">
        <v>7293507918</v>
      </c>
      <c r="D41" t="s">
        <v>40</v>
      </c>
      <c r="E41" t="s">
        <v>97</v>
      </c>
      <c r="F41" t="s">
        <v>88</v>
      </c>
      <c r="G41" t="s">
        <v>41</v>
      </c>
      <c r="H41" t="s">
        <v>25</v>
      </c>
      <c r="I41" t="s">
        <v>17</v>
      </c>
      <c r="J41" t="s">
        <v>22</v>
      </c>
      <c r="K41" t="s">
        <v>11</v>
      </c>
      <c r="L41" s="2">
        <v>644</v>
      </c>
      <c r="M41" s="2">
        <v>32</v>
      </c>
      <c r="N41" s="2">
        <f>normalizar!$L41*normalizar!$M41</f>
        <v>20608</v>
      </c>
    </row>
    <row r="42" spans="1:14" x14ac:dyDescent="0.25">
      <c r="A42">
        <v>41</v>
      </c>
      <c r="B42" s="1">
        <v>43983</v>
      </c>
      <c r="C42">
        <v>3459323228</v>
      </c>
      <c r="D42" t="s">
        <v>54</v>
      </c>
      <c r="E42" t="s">
        <v>89</v>
      </c>
      <c r="F42" t="s">
        <v>84</v>
      </c>
      <c r="G42" t="s">
        <v>55</v>
      </c>
      <c r="H42" t="s">
        <v>16</v>
      </c>
      <c r="I42" t="s">
        <v>9</v>
      </c>
      <c r="J42" t="s">
        <v>34</v>
      </c>
      <c r="K42" t="s">
        <v>35</v>
      </c>
      <c r="L42" s="2">
        <v>135.1</v>
      </c>
      <c r="M42" s="2">
        <v>27</v>
      </c>
      <c r="N42" s="2">
        <f>normalizar!$L42*normalizar!$M42</f>
        <v>3647.7</v>
      </c>
    </row>
    <row r="43" spans="1:14" x14ac:dyDescent="0.25">
      <c r="A43">
        <v>42</v>
      </c>
      <c r="B43" s="1">
        <v>43999</v>
      </c>
      <c r="C43">
        <v>1144627655</v>
      </c>
      <c r="D43" t="s">
        <v>36</v>
      </c>
      <c r="E43" t="s">
        <v>92</v>
      </c>
      <c r="F43" t="s">
        <v>99</v>
      </c>
      <c r="G43" t="s">
        <v>37</v>
      </c>
      <c r="H43" t="s">
        <v>8</v>
      </c>
      <c r="I43" t="s">
        <v>17</v>
      </c>
      <c r="J43" t="s">
        <v>30</v>
      </c>
      <c r="K43" t="s">
        <v>31</v>
      </c>
      <c r="L43" s="2">
        <v>178.5</v>
      </c>
      <c r="M43" s="2">
        <v>71</v>
      </c>
      <c r="N43" s="2">
        <f>normalizar!$L43*normalizar!$M43</f>
        <v>12673.5</v>
      </c>
    </row>
    <row r="44" spans="1:14" x14ac:dyDescent="0.25">
      <c r="A44">
        <v>43</v>
      </c>
      <c r="B44" s="1">
        <v>44070</v>
      </c>
      <c r="C44">
        <v>3986713828</v>
      </c>
      <c r="D44" t="s">
        <v>23</v>
      </c>
      <c r="E44" t="s">
        <v>86</v>
      </c>
      <c r="F44" t="s">
        <v>82</v>
      </c>
      <c r="G44" t="s">
        <v>24</v>
      </c>
      <c r="H44" t="s">
        <v>8</v>
      </c>
      <c r="I44" t="s">
        <v>9</v>
      </c>
      <c r="J44" t="s">
        <v>30</v>
      </c>
      <c r="K44" t="s">
        <v>31</v>
      </c>
      <c r="L44" s="2">
        <v>178.5</v>
      </c>
      <c r="M44" s="2">
        <v>13</v>
      </c>
      <c r="N44" s="2">
        <f>normalizar!$L44*normalizar!$M44</f>
        <v>2320.5</v>
      </c>
    </row>
    <row r="45" spans="1:14" x14ac:dyDescent="0.25">
      <c r="A45">
        <v>44</v>
      </c>
      <c r="B45" s="1">
        <v>43998</v>
      </c>
      <c r="C45">
        <v>9350633665</v>
      </c>
      <c r="D45" t="s">
        <v>62</v>
      </c>
      <c r="E45" t="s">
        <v>91</v>
      </c>
      <c r="F45" t="s">
        <v>91</v>
      </c>
      <c r="G45" t="s">
        <v>43</v>
      </c>
      <c r="H45" t="s">
        <v>16</v>
      </c>
      <c r="I45" t="s">
        <v>33</v>
      </c>
      <c r="J45" t="s">
        <v>48</v>
      </c>
      <c r="K45" t="s">
        <v>49</v>
      </c>
      <c r="L45" s="2">
        <v>308</v>
      </c>
      <c r="M45" s="2">
        <v>98</v>
      </c>
      <c r="N45" s="2">
        <f>normalizar!$L45*normalizar!$M45</f>
        <v>30184</v>
      </c>
    </row>
    <row r="46" spans="1:14" x14ac:dyDescent="0.25">
      <c r="A46">
        <v>45</v>
      </c>
      <c r="B46" s="1">
        <v>44129</v>
      </c>
      <c r="C46">
        <v>4918639925</v>
      </c>
      <c r="D46" t="s">
        <v>63</v>
      </c>
      <c r="E46" t="s">
        <v>85</v>
      </c>
      <c r="F46" t="s">
        <v>83</v>
      </c>
      <c r="G46" t="s">
        <v>41</v>
      </c>
      <c r="H46" t="s">
        <v>25</v>
      </c>
      <c r="I46" t="s">
        <v>17</v>
      </c>
      <c r="J46" t="s">
        <v>46</v>
      </c>
      <c r="K46" t="s">
        <v>47</v>
      </c>
      <c r="L46" s="2">
        <v>350</v>
      </c>
      <c r="M46" s="2">
        <v>21</v>
      </c>
      <c r="N46" s="2">
        <f>normalizar!$L46*normalizar!$M46</f>
        <v>7350</v>
      </c>
    </row>
    <row r="47" spans="1:14" x14ac:dyDescent="0.25">
      <c r="A47">
        <v>46</v>
      </c>
      <c r="B47" s="1">
        <v>44165</v>
      </c>
      <c r="C47">
        <v>9630006862</v>
      </c>
      <c r="D47" t="s">
        <v>28</v>
      </c>
      <c r="E47" t="s">
        <v>89</v>
      </c>
      <c r="F47" t="s">
        <v>84</v>
      </c>
      <c r="G47" t="s">
        <v>29</v>
      </c>
      <c r="H47" t="s">
        <v>8</v>
      </c>
      <c r="I47" t="s">
        <v>9</v>
      </c>
      <c r="J47" t="s">
        <v>64</v>
      </c>
      <c r="K47" t="s">
        <v>65</v>
      </c>
      <c r="L47" s="2">
        <v>546</v>
      </c>
      <c r="M47" s="2">
        <v>26</v>
      </c>
      <c r="N47" s="2">
        <f>normalizar!$L47*normalizar!$M47</f>
        <v>14196</v>
      </c>
    </row>
    <row r="48" spans="1:14" x14ac:dyDescent="0.25">
      <c r="A48">
        <v>47</v>
      </c>
      <c r="B48" s="1">
        <v>43920</v>
      </c>
      <c r="C48">
        <v>9029002933</v>
      </c>
      <c r="D48" t="s">
        <v>36</v>
      </c>
      <c r="E48" t="s">
        <v>92</v>
      </c>
      <c r="F48" t="s">
        <v>99</v>
      </c>
      <c r="G48" t="s">
        <v>37</v>
      </c>
      <c r="H48" t="s">
        <v>25</v>
      </c>
      <c r="I48" t="s">
        <v>9</v>
      </c>
      <c r="J48" t="s">
        <v>18</v>
      </c>
      <c r="K48" t="s">
        <v>13</v>
      </c>
      <c r="L48" s="2">
        <v>420</v>
      </c>
      <c r="M48" s="2">
        <v>96</v>
      </c>
      <c r="N48" s="2">
        <f>normalizar!$L48*normalizar!$M48</f>
        <v>40320</v>
      </c>
    </row>
    <row r="49" spans="1:14" x14ac:dyDescent="0.25">
      <c r="A49">
        <v>48</v>
      </c>
      <c r="B49" s="1">
        <v>43880</v>
      </c>
      <c r="C49">
        <v>5702300844</v>
      </c>
      <c r="D49" t="s">
        <v>36</v>
      </c>
      <c r="E49" t="s">
        <v>92</v>
      </c>
      <c r="F49" t="s">
        <v>99</v>
      </c>
      <c r="G49" t="s">
        <v>37</v>
      </c>
      <c r="H49" t="s">
        <v>25</v>
      </c>
      <c r="I49" t="s">
        <v>9</v>
      </c>
      <c r="J49" t="s">
        <v>19</v>
      </c>
      <c r="K49" t="s">
        <v>13</v>
      </c>
      <c r="L49" s="2">
        <v>742</v>
      </c>
      <c r="M49" s="2">
        <v>16</v>
      </c>
      <c r="N49" s="2">
        <f>normalizar!$L49*normalizar!$M49</f>
        <v>11872</v>
      </c>
    </row>
    <row r="50" spans="1:14" x14ac:dyDescent="0.25">
      <c r="A50">
        <v>49</v>
      </c>
      <c r="B50" s="1">
        <v>43922</v>
      </c>
      <c r="C50">
        <v>6885713027</v>
      </c>
      <c r="D50" t="s">
        <v>14</v>
      </c>
      <c r="E50" t="s">
        <v>81</v>
      </c>
      <c r="F50" t="s">
        <v>94</v>
      </c>
      <c r="G50" t="s">
        <v>15</v>
      </c>
      <c r="H50" t="s">
        <v>127</v>
      </c>
      <c r="I50" t="s">
        <v>127</v>
      </c>
      <c r="J50" t="s">
        <v>66</v>
      </c>
      <c r="K50" t="s">
        <v>57</v>
      </c>
      <c r="L50" s="2">
        <v>532</v>
      </c>
      <c r="M50" s="2">
        <v>96</v>
      </c>
      <c r="N50" s="2">
        <f>normalizar!$L50*normalizar!$M50</f>
        <v>51072</v>
      </c>
    </row>
    <row r="51" spans="1:14" x14ac:dyDescent="0.25">
      <c r="A51">
        <v>50</v>
      </c>
      <c r="B51" s="1">
        <v>43861</v>
      </c>
      <c r="C51">
        <v>5156178317</v>
      </c>
      <c r="D51" t="s">
        <v>32</v>
      </c>
      <c r="E51" t="s">
        <v>93</v>
      </c>
      <c r="F51" t="s">
        <v>96</v>
      </c>
      <c r="G51" t="s">
        <v>7</v>
      </c>
      <c r="H51" t="s">
        <v>127</v>
      </c>
      <c r="I51" t="s">
        <v>127</v>
      </c>
      <c r="J51" t="s">
        <v>44</v>
      </c>
      <c r="K51" t="s">
        <v>11</v>
      </c>
      <c r="L51" s="2">
        <v>41.86</v>
      </c>
      <c r="M51" s="2">
        <v>75</v>
      </c>
      <c r="N51" s="2">
        <f>normalizar!$L51*normalizar!$M51</f>
        <v>3139.5</v>
      </c>
    </row>
    <row r="52" spans="1:14" x14ac:dyDescent="0.25">
      <c r="A52">
        <v>51</v>
      </c>
      <c r="B52" s="1">
        <v>43992</v>
      </c>
      <c r="C52">
        <v>9993785470</v>
      </c>
      <c r="D52" t="s">
        <v>54</v>
      </c>
      <c r="E52" t="s">
        <v>89</v>
      </c>
      <c r="F52" t="s">
        <v>84</v>
      </c>
      <c r="G52" t="s">
        <v>55</v>
      </c>
      <c r="H52" t="s">
        <v>16</v>
      </c>
      <c r="I52" t="s">
        <v>9</v>
      </c>
      <c r="J52" t="s">
        <v>56</v>
      </c>
      <c r="K52" t="s">
        <v>57</v>
      </c>
      <c r="L52" s="2">
        <v>273</v>
      </c>
      <c r="M52" s="2">
        <v>55</v>
      </c>
      <c r="N52" s="2">
        <f>normalizar!$L52*normalizar!$M52</f>
        <v>15015</v>
      </c>
    </row>
    <row r="53" spans="1:14" x14ac:dyDescent="0.25">
      <c r="A53">
        <v>52</v>
      </c>
      <c r="B53" s="1">
        <v>44107</v>
      </c>
      <c r="C53">
        <v>2344903076</v>
      </c>
      <c r="D53" t="s">
        <v>54</v>
      </c>
      <c r="E53" t="s">
        <v>89</v>
      </c>
      <c r="F53" t="s">
        <v>84</v>
      </c>
      <c r="G53" t="s">
        <v>55</v>
      </c>
      <c r="H53" t="s">
        <v>16</v>
      </c>
      <c r="I53" t="s">
        <v>9</v>
      </c>
      <c r="J53" t="s">
        <v>58</v>
      </c>
      <c r="K53" t="s">
        <v>59</v>
      </c>
      <c r="L53" s="2">
        <v>487.19999999999993</v>
      </c>
      <c r="M53" s="2">
        <v>11</v>
      </c>
      <c r="N53" s="2">
        <f>normalizar!$L53*normalizar!$M53</f>
        <v>5359.1999999999989</v>
      </c>
    </row>
    <row r="54" spans="1:14" x14ac:dyDescent="0.25">
      <c r="A54">
        <v>53</v>
      </c>
      <c r="B54" s="1">
        <v>44123</v>
      </c>
      <c r="C54">
        <v>5773601950</v>
      </c>
      <c r="D54" t="s">
        <v>36</v>
      </c>
      <c r="E54" t="s">
        <v>92</v>
      </c>
      <c r="F54" t="s">
        <v>99</v>
      </c>
      <c r="G54" t="s">
        <v>37</v>
      </c>
      <c r="H54" t="s">
        <v>8</v>
      </c>
      <c r="I54" t="s">
        <v>17</v>
      </c>
      <c r="J54" t="s">
        <v>10</v>
      </c>
      <c r="K54" t="s">
        <v>11</v>
      </c>
      <c r="L54" s="2">
        <v>196</v>
      </c>
      <c r="M54" s="2">
        <v>53</v>
      </c>
      <c r="N54" s="2">
        <f>normalizar!$L54*normalizar!$M54</f>
        <v>10388</v>
      </c>
    </row>
    <row r="55" spans="1:14" x14ac:dyDescent="0.25">
      <c r="A55">
        <v>54</v>
      </c>
      <c r="B55" s="1">
        <v>44088</v>
      </c>
      <c r="C55">
        <v>4818078168</v>
      </c>
      <c r="D55" t="s">
        <v>23</v>
      </c>
      <c r="E55" t="s">
        <v>86</v>
      </c>
      <c r="F55" t="s">
        <v>82</v>
      </c>
      <c r="G55" t="s">
        <v>24</v>
      </c>
      <c r="H55" t="s">
        <v>8</v>
      </c>
      <c r="I55" t="s">
        <v>9</v>
      </c>
      <c r="J55" t="s">
        <v>38</v>
      </c>
      <c r="K55" t="s">
        <v>39</v>
      </c>
      <c r="L55" s="2">
        <v>560</v>
      </c>
      <c r="M55" s="2">
        <v>85</v>
      </c>
      <c r="N55" s="2">
        <f>normalizar!$L55*normalizar!$M55</f>
        <v>47600</v>
      </c>
    </row>
    <row r="56" spans="1:14" x14ac:dyDescent="0.25">
      <c r="A56">
        <v>55</v>
      </c>
      <c r="B56" s="1">
        <v>44178</v>
      </c>
      <c r="C56">
        <v>9107195581</v>
      </c>
      <c r="D56" t="s">
        <v>23</v>
      </c>
      <c r="E56" t="s">
        <v>86</v>
      </c>
      <c r="F56" t="s">
        <v>82</v>
      </c>
      <c r="G56" t="s">
        <v>24</v>
      </c>
      <c r="H56" t="s">
        <v>8</v>
      </c>
      <c r="I56" t="s">
        <v>9</v>
      </c>
      <c r="J56" t="s">
        <v>26</v>
      </c>
      <c r="K56" t="s">
        <v>27</v>
      </c>
      <c r="L56" s="2">
        <v>128.79999999999998</v>
      </c>
      <c r="M56" s="2">
        <v>97</v>
      </c>
      <c r="N56" s="2">
        <f>normalizar!$L56*normalizar!$M56</f>
        <v>12493.599999999999</v>
      </c>
    </row>
    <row r="57" spans="1:14" x14ac:dyDescent="0.25">
      <c r="A57">
        <v>56</v>
      </c>
      <c r="B57" s="1">
        <v>43964</v>
      </c>
      <c r="C57">
        <v>5806733138</v>
      </c>
      <c r="D57" t="s">
        <v>62</v>
      </c>
      <c r="E57" t="s">
        <v>91</v>
      </c>
      <c r="F57" t="s">
        <v>91</v>
      </c>
      <c r="G57" t="s">
        <v>43</v>
      </c>
      <c r="H57" t="s">
        <v>16</v>
      </c>
      <c r="I57" t="s">
        <v>33</v>
      </c>
      <c r="J57" t="s">
        <v>67</v>
      </c>
      <c r="K57" t="s">
        <v>27</v>
      </c>
      <c r="L57" s="2">
        <v>140</v>
      </c>
      <c r="M57" s="2">
        <v>46</v>
      </c>
      <c r="N57" s="2">
        <f>normalizar!$L57*normalizar!$M57</f>
        <v>6440</v>
      </c>
    </row>
    <row r="58" spans="1:14" x14ac:dyDescent="0.25">
      <c r="A58">
        <v>57</v>
      </c>
      <c r="B58" s="1">
        <v>43882</v>
      </c>
      <c r="C58">
        <v>3059258597</v>
      </c>
      <c r="D58" t="s">
        <v>63</v>
      </c>
      <c r="E58" t="s">
        <v>85</v>
      </c>
      <c r="F58" t="s">
        <v>83</v>
      </c>
      <c r="G58" t="s">
        <v>41</v>
      </c>
      <c r="H58" t="s">
        <v>25</v>
      </c>
      <c r="I58" t="s">
        <v>17</v>
      </c>
      <c r="J58" t="s">
        <v>68</v>
      </c>
      <c r="K58" t="s">
        <v>69</v>
      </c>
      <c r="L58" s="2">
        <v>298.90000000000003</v>
      </c>
      <c r="M58" s="2">
        <v>97</v>
      </c>
      <c r="N58" s="2">
        <f>normalizar!$L58*normalizar!$M58</f>
        <v>28993.300000000003</v>
      </c>
    </row>
    <row r="59" spans="1:14" x14ac:dyDescent="0.25">
      <c r="A59">
        <v>58</v>
      </c>
      <c r="B59" s="1">
        <v>44154</v>
      </c>
      <c r="C59">
        <v>586395005</v>
      </c>
      <c r="D59" t="s">
        <v>63</v>
      </c>
      <c r="E59" t="s">
        <v>85</v>
      </c>
      <c r="F59" t="s">
        <v>83</v>
      </c>
      <c r="G59" t="s">
        <v>41</v>
      </c>
      <c r="H59" t="s">
        <v>25</v>
      </c>
      <c r="I59" t="s">
        <v>17</v>
      </c>
      <c r="J59" t="s">
        <v>34</v>
      </c>
      <c r="K59" t="s">
        <v>35</v>
      </c>
      <c r="L59" s="2">
        <v>135.1</v>
      </c>
      <c r="M59" s="2">
        <v>97</v>
      </c>
      <c r="N59" s="2">
        <f>normalizar!$L59*normalizar!$M59</f>
        <v>13104.699999999999</v>
      </c>
    </row>
    <row r="60" spans="1:14" x14ac:dyDescent="0.25">
      <c r="A60">
        <v>59</v>
      </c>
      <c r="B60" s="1">
        <v>44075</v>
      </c>
      <c r="C60">
        <v>9281389647</v>
      </c>
      <c r="D60" t="s">
        <v>63</v>
      </c>
      <c r="E60" t="s">
        <v>85</v>
      </c>
      <c r="F60" t="s">
        <v>83</v>
      </c>
      <c r="G60" t="s">
        <v>41</v>
      </c>
      <c r="H60" t="s">
        <v>25</v>
      </c>
      <c r="I60" t="s">
        <v>17</v>
      </c>
      <c r="J60" t="s">
        <v>52</v>
      </c>
      <c r="K60" t="s">
        <v>53</v>
      </c>
      <c r="L60" s="2">
        <v>257.59999999999997</v>
      </c>
      <c r="M60" s="2">
        <v>65</v>
      </c>
      <c r="N60" s="2">
        <f>normalizar!$L60*normalizar!$M60</f>
        <v>16743.999999999996</v>
      </c>
    </row>
    <row r="61" spans="1:14" x14ac:dyDescent="0.25">
      <c r="A61">
        <v>60</v>
      </c>
      <c r="B61" s="1">
        <v>44171</v>
      </c>
      <c r="C61">
        <v>2230409971</v>
      </c>
      <c r="D61" t="s">
        <v>28</v>
      </c>
      <c r="E61" t="s">
        <v>89</v>
      </c>
      <c r="F61" t="s">
        <v>84</v>
      </c>
      <c r="G61" t="s">
        <v>29</v>
      </c>
      <c r="H61" t="s">
        <v>8</v>
      </c>
      <c r="I61" t="s">
        <v>9</v>
      </c>
      <c r="J61" t="s">
        <v>10</v>
      </c>
      <c r="K61" t="s">
        <v>11</v>
      </c>
      <c r="L61" s="2">
        <v>196</v>
      </c>
      <c r="M61" s="2">
        <v>72</v>
      </c>
      <c r="N61" s="2">
        <f>normalizar!$L61*normalizar!$M61</f>
        <v>14112</v>
      </c>
    </row>
    <row r="62" spans="1:14" x14ac:dyDescent="0.25">
      <c r="A62">
        <v>61</v>
      </c>
      <c r="B62" s="1">
        <v>43982</v>
      </c>
      <c r="C62">
        <v>498762200</v>
      </c>
      <c r="D62" t="s">
        <v>36</v>
      </c>
      <c r="E62" t="s">
        <v>92</v>
      </c>
      <c r="F62" t="s">
        <v>99</v>
      </c>
      <c r="G62" t="s">
        <v>37</v>
      </c>
      <c r="H62" t="s">
        <v>25</v>
      </c>
      <c r="I62" t="s">
        <v>9</v>
      </c>
      <c r="J62" t="s">
        <v>30</v>
      </c>
      <c r="K62" t="s">
        <v>31</v>
      </c>
      <c r="L62" s="2">
        <v>178.5</v>
      </c>
      <c r="M62" s="2">
        <v>16</v>
      </c>
      <c r="N62" s="2">
        <f>normalizar!$L62*normalizar!$M62</f>
        <v>2856</v>
      </c>
    </row>
    <row r="63" spans="1:14" x14ac:dyDescent="0.25">
      <c r="A63">
        <v>62</v>
      </c>
      <c r="B63" s="1">
        <v>43855</v>
      </c>
      <c r="C63">
        <v>5059332572</v>
      </c>
      <c r="D63" t="s">
        <v>14</v>
      </c>
      <c r="E63" t="s">
        <v>81</v>
      </c>
      <c r="F63" t="s">
        <v>94</v>
      </c>
      <c r="G63" t="s">
        <v>15</v>
      </c>
      <c r="H63" t="s">
        <v>16</v>
      </c>
      <c r="I63" t="s">
        <v>17</v>
      </c>
      <c r="J63" t="s">
        <v>70</v>
      </c>
      <c r="K63" t="s">
        <v>47</v>
      </c>
      <c r="L63" s="2">
        <v>1134</v>
      </c>
      <c r="M63" s="2">
        <v>77</v>
      </c>
      <c r="N63" s="2">
        <f>normalizar!$L63*normalizar!$M63</f>
        <v>87318</v>
      </c>
    </row>
    <row r="64" spans="1:14" x14ac:dyDescent="0.25">
      <c r="A64">
        <v>63</v>
      </c>
      <c r="B64" s="1">
        <v>44034</v>
      </c>
      <c r="C64">
        <v>807667000</v>
      </c>
      <c r="D64" t="s">
        <v>14</v>
      </c>
      <c r="E64" t="s">
        <v>81</v>
      </c>
      <c r="F64" t="s">
        <v>94</v>
      </c>
      <c r="G64" t="s">
        <v>15</v>
      </c>
      <c r="H64" t="s">
        <v>16</v>
      </c>
      <c r="I64" t="s">
        <v>17</v>
      </c>
      <c r="J64" t="s">
        <v>71</v>
      </c>
      <c r="K64" t="s">
        <v>72</v>
      </c>
      <c r="L64" s="2">
        <v>98</v>
      </c>
      <c r="M64" s="2">
        <v>37</v>
      </c>
      <c r="N64" s="2">
        <f>normalizar!$L64*normalizar!$M64</f>
        <v>3626</v>
      </c>
    </row>
    <row r="65" spans="1:14" x14ac:dyDescent="0.25">
      <c r="A65">
        <v>64</v>
      </c>
      <c r="B65" s="1">
        <v>44117</v>
      </c>
      <c r="C65">
        <v>4320869422</v>
      </c>
      <c r="D65" t="s">
        <v>23</v>
      </c>
      <c r="E65" t="s">
        <v>86</v>
      </c>
      <c r="F65" t="s">
        <v>82</v>
      </c>
      <c r="G65" t="s">
        <v>24</v>
      </c>
      <c r="H65" t="s">
        <v>25</v>
      </c>
      <c r="I65" t="s">
        <v>17</v>
      </c>
      <c r="J65" t="s">
        <v>58</v>
      </c>
      <c r="K65" t="s">
        <v>59</v>
      </c>
      <c r="L65" s="2">
        <v>487.19999999999993</v>
      </c>
      <c r="M65" s="2">
        <v>63</v>
      </c>
      <c r="N65" s="2">
        <f>normalizar!$L65*normalizar!$M65</f>
        <v>30693.599999999995</v>
      </c>
    </row>
    <row r="66" spans="1:14" x14ac:dyDescent="0.25">
      <c r="A66">
        <v>65</v>
      </c>
      <c r="B66" s="1">
        <v>44174</v>
      </c>
      <c r="C66">
        <v>7227542762</v>
      </c>
      <c r="D66" t="s">
        <v>32</v>
      </c>
      <c r="E66" t="s">
        <v>93</v>
      </c>
      <c r="F66" t="s">
        <v>96</v>
      </c>
      <c r="G66" t="s">
        <v>7</v>
      </c>
      <c r="H66" t="s">
        <v>8</v>
      </c>
      <c r="I66" t="s">
        <v>33</v>
      </c>
      <c r="J66" t="s">
        <v>60</v>
      </c>
      <c r="K66" t="s">
        <v>49</v>
      </c>
      <c r="L66" s="2">
        <v>140</v>
      </c>
      <c r="M66" s="2">
        <v>48</v>
      </c>
      <c r="N66" s="2">
        <f>normalizar!$L66*normalizar!$M66</f>
        <v>6720</v>
      </c>
    </row>
    <row r="67" spans="1:14" x14ac:dyDescent="0.25">
      <c r="A67">
        <v>66</v>
      </c>
      <c r="B67" s="1">
        <v>43890</v>
      </c>
      <c r="C67">
        <v>4844854212</v>
      </c>
      <c r="D67" t="s">
        <v>32</v>
      </c>
      <c r="E67" t="s">
        <v>93</v>
      </c>
      <c r="F67" t="s">
        <v>96</v>
      </c>
      <c r="G67" t="s">
        <v>7</v>
      </c>
      <c r="H67" t="s">
        <v>8</v>
      </c>
      <c r="I67" t="s">
        <v>33</v>
      </c>
      <c r="J67" t="s">
        <v>38</v>
      </c>
      <c r="K67" t="s">
        <v>39</v>
      </c>
      <c r="L67" s="2">
        <v>560</v>
      </c>
      <c r="M67" s="2">
        <v>71</v>
      </c>
      <c r="N67" s="2">
        <f>normalizar!$L67*normalizar!$M67</f>
        <v>39760</v>
      </c>
    </row>
    <row r="68" spans="1:14" x14ac:dyDescent="0.25">
      <c r="A68">
        <v>67</v>
      </c>
      <c r="B68" s="1">
        <v>43945</v>
      </c>
      <c r="C68">
        <v>6476704094</v>
      </c>
      <c r="D68" t="s">
        <v>42</v>
      </c>
      <c r="E68" t="s">
        <v>91</v>
      </c>
      <c r="F68" t="s">
        <v>91</v>
      </c>
      <c r="G68" t="s">
        <v>43</v>
      </c>
      <c r="H68" t="s">
        <v>8</v>
      </c>
      <c r="I68" t="s">
        <v>17</v>
      </c>
      <c r="J68" t="s">
        <v>61</v>
      </c>
      <c r="K68" t="s">
        <v>13</v>
      </c>
      <c r="L68" s="2">
        <v>140</v>
      </c>
      <c r="M68" s="2">
        <v>55</v>
      </c>
      <c r="N68" s="2">
        <f>normalizar!$L68*normalizar!$M68</f>
        <v>7700</v>
      </c>
    </row>
    <row r="69" spans="1:14" x14ac:dyDescent="0.25">
      <c r="A69">
        <v>68</v>
      </c>
      <c r="B69" s="1">
        <v>44052</v>
      </c>
      <c r="C69">
        <v>289513623</v>
      </c>
      <c r="D69" t="s">
        <v>42</v>
      </c>
      <c r="E69" t="s">
        <v>91</v>
      </c>
      <c r="F69" t="s">
        <v>91</v>
      </c>
      <c r="G69" t="s">
        <v>43</v>
      </c>
      <c r="H69" t="s">
        <v>16</v>
      </c>
      <c r="I69" t="s">
        <v>127</v>
      </c>
      <c r="J69" t="s">
        <v>12</v>
      </c>
      <c r="K69" t="s">
        <v>13</v>
      </c>
      <c r="L69" s="2">
        <v>49</v>
      </c>
      <c r="M69" s="2">
        <v>21</v>
      </c>
      <c r="N69" s="2">
        <f>normalizar!$L69*normalizar!$M69</f>
        <v>1029</v>
      </c>
    </row>
    <row r="70" spans="1:14" x14ac:dyDescent="0.25">
      <c r="A70">
        <v>69</v>
      </c>
      <c r="B70" s="1">
        <v>44115</v>
      </c>
      <c r="C70">
        <v>4360909288</v>
      </c>
      <c r="D70" t="s">
        <v>50</v>
      </c>
      <c r="E70" t="s">
        <v>85</v>
      </c>
      <c r="F70" t="s">
        <v>83</v>
      </c>
      <c r="G70" t="s">
        <v>41</v>
      </c>
      <c r="H70" t="s">
        <v>25</v>
      </c>
      <c r="I70" t="s">
        <v>127</v>
      </c>
      <c r="J70" t="s">
        <v>38</v>
      </c>
      <c r="K70" t="s">
        <v>39</v>
      </c>
      <c r="L70" s="2">
        <v>560</v>
      </c>
      <c r="M70" s="2">
        <v>67</v>
      </c>
      <c r="N70" s="2">
        <f>normalizar!$L70*normalizar!$M70</f>
        <v>37520</v>
      </c>
    </row>
    <row r="71" spans="1:14" x14ac:dyDescent="0.25">
      <c r="A71">
        <v>70</v>
      </c>
      <c r="B71" s="1">
        <v>43966</v>
      </c>
      <c r="C71">
        <v>1569352924</v>
      </c>
      <c r="D71" t="s">
        <v>51</v>
      </c>
      <c r="E71" t="s">
        <v>90</v>
      </c>
      <c r="F71" t="s">
        <v>98</v>
      </c>
      <c r="G71" t="s">
        <v>24</v>
      </c>
      <c r="H71" t="s">
        <v>25</v>
      </c>
      <c r="I71" t="s">
        <v>127</v>
      </c>
      <c r="J71" t="s">
        <v>52</v>
      </c>
      <c r="K71" t="s">
        <v>53</v>
      </c>
      <c r="L71" s="2">
        <v>257.59999999999997</v>
      </c>
      <c r="M71" s="2">
        <v>75</v>
      </c>
      <c r="N71" s="2">
        <f>normalizar!$L71*normalizar!$M71</f>
        <v>19319.999999999996</v>
      </c>
    </row>
    <row r="72" spans="1:14" x14ac:dyDescent="0.25">
      <c r="A72">
        <v>71</v>
      </c>
      <c r="B72" s="1">
        <v>43962</v>
      </c>
      <c r="C72">
        <v>4417023777</v>
      </c>
      <c r="D72" t="s">
        <v>40</v>
      </c>
      <c r="E72" t="s">
        <v>97</v>
      </c>
      <c r="F72" t="s">
        <v>88</v>
      </c>
      <c r="G72" t="s">
        <v>41</v>
      </c>
      <c r="H72" t="s">
        <v>25</v>
      </c>
      <c r="I72" t="s">
        <v>17</v>
      </c>
      <c r="J72" t="s">
        <v>22</v>
      </c>
      <c r="K72" t="s">
        <v>11</v>
      </c>
      <c r="L72" s="2">
        <v>644</v>
      </c>
      <c r="M72" s="2">
        <v>17</v>
      </c>
      <c r="N72" s="2">
        <f>normalizar!$L72*normalizar!$M72</f>
        <v>10948</v>
      </c>
    </row>
    <row r="73" spans="1:14" x14ac:dyDescent="0.25">
      <c r="A73">
        <v>72</v>
      </c>
      <c r="B73" s="1">
        <v>43845</v>
      </c>
      <c r="C73">
        <v>5213348963</v>
      </c>
      <c r="D73" t="s">
        <v>14</v>
      </c>
      <c r="E73" t="s">
        <v>81</v>
      </c>
      <c r="F73" t="s">
        <v>94</v>
      </c>
      <c r="G73" t="s">
        <v>15</v>
      </c>
      <c r="H73" t="s">
        <v>16</v>
      </c>
      <c r="I73" t="s">
        <v>17</v>
      </c>
      <c r="J73" t="s">
        <v>12</v>
      </c>
      <c r="K73" t="s">
        <v>13</v>
      </c>
      <c r="L73" s="2">
        <v>49</v>
      </c>
      <c r="M73" s="2">
        <v>48</v>
      </c>
      <c r="N73" s="2">
        <f>normalizar!$L73*normalizar!$M73</f>
        <v>2352</v>
      </c>
    </row>
    <row r="74" spans="1:14" x14ac:dyDescent="0.25">
      <c r="A74">
        <v>73</v>
      </c>
      <c r="B74" s="1">
        <v>44010</v>
      </c>
      <c r="C74">
        <v>6039525395</v>
      </c>
      <c r="D74" t="s">
        <v>20</v>
      </c>
      <c r="E74" t="s">
        <v>80</v>
      </c>
      <c r="F74" t="s">
        <v>95</v>
      </c>
      <c r="G74" t="s">
        <v>7</v>
      </c>
      <c r="H74" t="s">
        <v>8</v>
      </c>
      <c r="I74" t="s">
        <v>17</v>
      </c>
      <c r="J74" t="s">
        <v>21</v>
      </c>
      <c r="K74" t="s">
        <v>11</v>
      </c>
      <c r="L74" s="2">
        <v>252</v>
      </c>
      <c r="M74" s="2">
        <v>74</v>
      </c>
      <c r="N74" s="2">
        <f>normalizar!$L74*normalizar!$M74</f>
        <v>18648</v>
      </c>
    </row>
    <row r="75" spans="1:14" x14ac:dyDescent="0.25">
      <c r="A75">
        <v>74</v>
      </c>
      <c r="B75" s="1">
        <v>44123</v>
      </c>
      <c r="C75">
        <v>7564866770</v>
      </c>
      <c r="D75" t="s">
        <v>20</v>
      </c>
      <c r="E75" t="s">
        <v>80</v>
      </c>
      <c r="F75" t="s">
        <v>95</v>
      </c>
      <c r="G75" t="s">
        <v>7</v>
      </c>
      <c r="H75" t="s">
        <v>8</v>
      </c>
      <c r="I75" t="s">
        <v>17</v>
      </c>
      <c r="J75" t="s">
        <v>22</v>
      </c>
      <c r="K75" t="s">
        <v>11</v>
      </c>
      <c r="L75" s="2">
        <v>644</v>
      </c>
      <c r="M75" s="2">
        <v>96</v>
      </c>
      <c r="N75" s="2">
        <f>normalizar!$L75*normalizar!$M75</f>
        <v>61824</v>
      </c>
    </row>
    <row r="76" spans="1:14" x14ac:dyDescent="0.25">
      <c r="A76">
        <v>75</v>
      </c>
      <c r="B76" s="1">
        <v>43976</v>
      </c>
      <c r="C76">
        <v>9161740728</v>
      </c>
      <c r="D76" t="s">
        <v>23</v>
      </c>
      <c r="E76" t="s">
        <v>86</v>
      </c>
      <c r="F76" t="s">
        <v>82</v>
      </c>
      <c r="G76" t="s">
        <v>24</v>
      </c>
      <c r="H76" t="s">
        <v>25</v>
      </c>
      <c r="I76" t="s">
        <v>17</v>
      </c>
      <c r="J76" t="s">
        <v>26</v>
      </c>
      <c r="K76" t="s">
        <v>27</v>
      </c>
      <c r="L76" s="2">
        <v>128.79999999999998</v>
      </c>
      <c r="M76" s="2">
        <v>12</v>
      </c>
      <c r="N76" s="2">
        <f>normalizar!$L76*normalizar!$M76</f>
        <v>1545.6</v>
      </c>
    </row>
    <row r="77" spans="1:14" x14ac:dyDescent="0.25">
      <c r="A77">
        <v>76</v>
      </c>
      <c r="B77" s="1">
        <v>43939</v>
      </c>
      <c r="C77">
        <v>5854661633</v>
      </c>
      <c r="D77" t="s">
        <v>14</v>
      </c>
      <c r="E77" t="s">
        <v>81</v>
      </c>
      <c r="F77" t="s">
        <v>94</v>
      </c>
      <c r="G77" t="s">
        <v>15</v>
      </c>
      <c r="H77" t="s">
        <v>25</v>
      </c>
      <c r="I77" t="s">
        <v>9</v>
      </c>
      <c r="J77" t="s">
        <v>26</v>
      </c>
      <c r="K77" t="s">
        <v>27</v>
      </c>
      <c r="L77" s="2">
        <v>128.79999999999998</v>
      </c>
      <c r="M77" s="2">
        <v>62</v>
      </c>
      <c r="N77" s="2">
        <f>normalizar!$L77*normalizar!$M77</f>
        <v>7985.5999999999985</v>
      </c>
    </row>
    <row r="78" spans="1:14" x14ac:dyDescent="0.25">
      <c r="A78">
        <v>77</v>
      </c>
      <c r="B78" s="1">
        <v>43995</v>
      </c>
      <c r="C78">
        <v>9782824487</v>
      </c>
      <c r="D78" t="s">
        <v>28</v>
      </c>
      <c r="E78" t="s">
        <v>89</v>
      </c>
      <c r="F78" t="s">
        <v>84</v>
      </c>
      <c r="G78" t="s">
        <v>29</v>
      </c>
      <c r="H78" t="s">
        <v>8</v>
      </c>
      <c r="I78" t="s">
        <v>9</v>
      </c>
      <c r="J78" t="s">
        <v>30</v>
      </c>
      <c r="K78" t="s">
        <v>31</v>
      </c>
      <c r="L78" s="2">
        <v>178.5</v>
      </c>
      <c r="M78" s="2">
        <v>35</v>
      </c>
      <c r="N78" s="2">
        <f>normalizar!$L78*normalizar!$M78</f>
        <v>6247.5</v>
      </c>
    </row>
    <row r="79" spans="1:14" x14ac:dyDescent="0.25">
      <c r="A79">
        <v>78</v>
      </c>
      <c r="B79" s="1">
        <v>43888</v>
      </c>
      <c r="C79">
        <v>5368581132</v>
      </c>
      <c r="D79" t="s">
        <v>32</v>
      </c>
      <c r="E79" t="s">
        <v>93</v>
      </c>
      <c r="F79" t="s">
        <v>96</v>
      </c>
      <c r="G79" t="s">
        <v>7</v>
      </c>
      <c r="H79" t="s">
        <v>8</v>
      </c>
      <c r="I79" t="s">
        <v>33</v>
      </c>
      <c r="J79" t="s">
        <v>34</v>
      </c>
      <c r="K79" t="s">
        <v>35</v>
      </c>
      <c r="L79" s="2">
        <v>135.1</v>
      </c>
      <c r="M79" s="2">
        <v>95</v>
      </c>
      <c r="N79" s="2">
        <f>normalizar!$L79*normalizar!$M79</f>
        <v>12834.5</v>
      </c>
    </row>
    <row r="80" spans="1:14" x14ac:dyDescent="0.25">
      <c r="A80">
        <v>79</v>
      </c>
      <c r="B80" s="1">
        <v>43991</v>
      </c>
      <c r="C80">
        <v>1972466220</v>
      </c>
      <c r="D80" t="s">
        <v>36</v>
      </c>
      <c r="E80" t="s">
        <v>92</v>
      </c>
      <c r="F80" t="s">
        <v>99</v>
      </c>
      <c r="G80" t="s">
        <v>37</v>
      </c>
      <c r="H80" t="s">
        <v>8</v>
      </c>
      <c r="I80" t="s">
        <v>17</v>
      </c>
      <c r="J80" t="s">
        <v>38</v>
      </c>
      <c r="K80" t="s">
        <v>39</v>
      </c>
      <c r="L80" s="2">
        <v>560</v>
      </c>
      <c r="M80" s="2">
        <v>17</v>
      </c>
      <c r="N80" s="2">
        <f>normalizar!$L80*normalizar!$M80</f>
        <v>9520</v>
      </c>
    </row>
    <row r="81" spans="1:14" x14ac:dyDescent="0.25">
      <c r="A81">
        <v>80</v>
      </c>
      <c r="B81" s="1">
        <v>44149</v>
      </c>
      <c r="C81">
        <v>6835780904</v>
      </c>
      <c r="D81" t="s">
        <v>40</v>
      </c>
      <c r="E81" t="s">
        <v>97</v>
      </c>
      <c r="F81" t="s">
        <v>88</v>
      </c>
      <c r="G81" t="s">
        <v>41</v>
      </c>
      <c r="H81" t="s">
        <v>25</v>
      </c>
      <c r="I81" t="s">
        <v>9</v>
      </c>
      <c r="J81" t="s">
        <v>22</v>
      </c>
      <c r="K81" t="s">
        <v>11</v>
      </c>
      <c r="L81" s="2">
        <v>644</v>
      </c>
      <c r="M81" s="2">
        <v>96</v>
      </c>
      <c r="N81" s="2">
        <f>normalizar!$L81*normalizar!$M81</f>
        <v>61824</v>
      </c>
    </row>
    <row r="82" spans="1:14" x14ac:dyDescent="0.25">
      <c r="A82">
        <v>81</v>
      </c>
      <c r="B82" s="1">
        <v>44029</v>
      </c>
      <c r="C82">
        <v>9361876990</v>
      </c>
      <c r="D82" t="s">
        <v>23</v>
      </c>
      <c r="E82" t="s">
        <v>86</v>
      </c>
      <c r="F82" t="s">
        <v>82</v>
      </c>
      <c r="G82" t="s">
        <v>24</v>
      </c>
      <c r="H82" t="s">
        <v>25</v>
      </c>
      <c r="I82" t="s">
        <v>9</v>
      </c>
      <c r="J82" t="s">
        <v>30</v>
      </c>
      <c r="K82" t="s">
        <v>31</v>
      </c>
      <c r="L82" s="2">
        <v>178.5</v>
      </c>
      <c r="M82" s="2">
        <v>83</v>
      </c>
      <c r="N82" s="2">
        <f>normalizar!$L82*normalizar!$M82</f>
        <v>14815.5</v>
      </c>
    </row>
    <row r="83" spans="1:14" x14ac:dyDescent="0.25">
      <c r="A83">
        <v>82</v>
      </c>
      <c r="B83" s="1">
        <v>43831</v>
      </c>
      <c r="C83">
        <v>7655628230</v>
      </c>
      <c r="D83" t="s">
        <v>42</v>
      </c>
      <c r="E83" t="s">
        <v>91</v>
      </c>
      <c r="F83" t="s">
        <v>91</v>
      </c>
      <c r="G83" t="s">
        <v>43</v>
      </c>
      <c r="H83" t="s">
        <v>8</v>
      </c>
      <c r="I83" t="s">
        <v>17</v>
      </c>
      <c r="J83" t="s">
        <v>44</v>
      </c>
      <c r="K83" t="s">
        <v>11</v>
      </c>
      <c r="L83" s="2">
        <v>41.86</v>
      </c>
      <c r="M83" s="2">
        <v>88</v>
      </c>
      <c r="N83" s="2">
        <f>normalizar!$L83*normalizar!$M83</f>
        <v>3683.68</v>
      </c>
    </row>
    <row r="84" spans="1:14" x14ac:dyDescent="0.25">
      <c r="A84">
        <v>83</v>
      </c>
      <c r="B84" s="1">
        <v>43952</v>
      </c>
      <c r="C84">
        <v>6770397729</v>
      </c>
      <c r="D84" t="s">
        <v>45</v>
      </c>
      <c r="E84" t="s">
        <v>87</v>
      </c>
      <c r="F84" t="s">
        <v>87</v>
      </c>
      <c r="G84" t="s">
        <v>24</v>
      </c>
      <c r="H84" t="s">
        <v>127</v>
      </c>
      <c r="I84" t="s">
        <v>127</v>
      </c>
      <c r="J84" t="s">
        <v>22</v>
      </c>
      <c r="K84" t="s">
        <v>11</v>
      </c>
      <c r="L84" s="2">
        <v>644</v>
      </c>
      <c r="M84" s="2">
        <v>59</v>
      </c>
      <c r="N84" s="2">
        <f>normalizar!$L84*normalizar!$M84</f>
        <v>37996</v>
      </c>
    </row>
    <row r="85" spans="1:14" x14ac:dyDescent="0.25">
      <c r="A85">
        <v>84</v>
      </c>
      <c r="B85" s="1">
        <v>44099</v>
      </c>
      <c r="C85">
        <v>6622149015</v>
      </c>
      <c r="D85" t="s">
        <v>42</v>
      </c>
      <c r="E85" t="s">
        <v>91</v>
      </c>
      <c r="F85" t="s">
        <v>91</v>
      </c>
      <c r="G85" t="s">
        <v>43</v>
      </c>
      <c r="H85" t="s">
        <v>16</v>
      </c>
      <c r="I85" t="s">
        <v>127</v>
      </c>
      <c r="J85" t="s">
        <v>46</v>
      </c>
      <c r="K85" t="s">
        <v>47</v>
      </c>
      <c r="L85" s="2">
        <v>350</v>
      </c>
      <c r="M85" s="2">
        <v>27</v>
      </c>
      <c r="N85" s="2">
        <f>normalizar!$L85*normalizar!$M85</f>
        <v>9450</v>
      </c>
    </row>
    <row r="86" spans="1:14" x14ac:dyDescent="0.25">
      <c r="A86">
        <v>85</v>
      </c>
      <c r="B86" s="1">
        <v>44071</v>
      </c>
      <c r="C86">
        <v>8859429908</v>
      </c>
      <c r="D86" t="s">
        <v>42</v>
      </c>
      <c r="E86" t="s">
        <v>91</v>
      </c>
      <c r="F86" t="s">
        <v>91</v>
      </c>
      <c r="G86" t="s">
        <v>43</v>
      </c>
      <c r="H86" t="s">
        <v>16</v>
      </c>
      <c r="I86" t="s">
        <v>127</v>
      </c>
      <c r="J86" t="s">
        <v>48</v>
      </c>
      <c r="K86" t="s">
        <v>49</v>
      </c>
      <c r="L86" s="2">
        <v>308</v>
      </c>
      <c r="M86" s="2">
        <v>37</v>
      </c>
      <c r="N86" s="2">
        <f>normalizar!$L86*normalizar!$M86</f>
        <v>11396</v>
      </c>
    </row>
    <row r="87" spans="1:14" x14ac:dyDescent="0.25">
      <c r="A87">
        <v>86</v>
      </c>
      <c r="B87" s="1">
        <v>44104</v>
      </c>
      <c r="C87">
        <v>146252536</v>
      </c>
      <c r="D87" t="s">
        <v>42</v>
      </c>
      <c r="E87" t="s">
        <v>91</v>
      </c>
      <c r="F87" t="s">
        <v>91</v>
      </c>
      <c r="G87" t="s">
        <v>43</v>
      </c>
      <c r="H87" t="s">
        <v>16</v>
      </c>
      <c r="I87" t="s">
        <v>127</v>
      </c>
      <c r="J87" t="s">
        <v>26</v>
      </c>
      <c r="K87" t="s">
        <v>27</v>
      </c>
      <c r="L87" s="2">
        <v>128.79999999999998</v>
      </c>
      <c r="M87" s="2">
        <v>75</v>
      </c>
      <c r="N87" s="2">
        <f>normalizar!$L87*normalizar!$M87</f>
        <v>9659.9999999999982</v>
      </c>
    </row>
    <row r="88" spans="1:14" x14ac:dyDescent="0.25">
      <c r="A88">
        <v>87</v>
      </c>
      <c r="B88" s="1">
        <v>43866</v>
      </c>
      <c r="C88">
        <v>9010865731</v>
      </c>
      <c r="D88" t="s">
        <v>50</v>
      </c>
      <c r="E88" t="s">
        <v>85</v>
      </c>
      <c r="F88" t="s">
        <v>83</v>
      </c>
      <c r="G88" t="s">
        <v>41</v>
      </c>
      <c r="H88" t="s">
        <v>25</v>
      </c>
      <c r="I88" t="s">
        <v>127</v>
      </c>
      <c r="J88" t="s">
        <v>12</v>
      </c>
      <c r="K88" t="s">
        <v>13</v>
      </c>
      <c r="L88" s="2">
        <v>49</v>
      </c>
      <c r="M88" s="2">
        <v>71</v>
      </c>
      <c r="N88" s="2">
        <f>normalizar!$L88*normalizar!$M88</f>
        <v>3479</v>
      </c>
    </row>
    <row r="89" spans="1:14" x14ac:dyDescent="0.25">
      <c r="A89">
        <v>88</v>
      </c>
      <c r="B89" s="1">
        <v>44017</v>
      </c>
      <c r="C89">
        <v>9076170123</v>
      </c>
      <c r="D89" t="s">
        <v>50</v>
      </c>
      <c r="E89" t="s">
        <v>85</v>
      </c>
      <c r="F89" t="s">
        <v>83</v>
      </c>
      <c r="G89" t="s">
        <v>41</v>
      </c>
      <c r="H89" t="s">
        <v>25</v>
      </c>
      <c r="I89" t="s">
        <v>127</v>
      </c>
      <c r="J89" t="s">
        <v>44</v>
      </c>
      <c r="K89" t="s">
        <v>11</v>
      </c>
      <c r="L89" s="2">
        <v>41.86</v>
      </c>
      <c r="M89" s="2">
        <v>88</v>
      </c>
      <c r="N89" s="2">
        <f>normalizar!$L89*normalizar!$M89</f>
        <v>3683.68</v>
      </c>
    </row>
    <row r="90" spans="1:14" x14ac:dyDescent="0.25">
      <c r="A90">
        <v>89</v>
      </c>
      <c r="B90" s="1">
        <v>43924</v>
      </c>
      <c r="C90">
        <v>4412491838</v>
      </c>
      <c r="D90" t="s">
        <v>51</v>
      </c>
      <c r="E90" t="s">
        <v>90</v>
      </c>
      <c r="F90" t="s">
        <v>98</v>
      </c>
      <c r="G90" t="s">
        <v>24</v>
      </c>
      <c r="H90" t="s">
        <v>127</v>
      </c>
      <c r="I90" t="s">
        <v>127</v>
      </c>
      <c r="J90" t="s">
        <v>21</v>
      </c>
      <c r="K90" t="s">
        <v>11</v>
      </c>
      <c r="L90" s="2">
        <v>252</v>
      </c>
      <c r="M90" s="2">
        <v>55</v>
      </c>
      <c r="N90" s="2">
        <f>normalizar!$L90*normalizar!$M90</f>
        <v>13860</v>
      </c>
    </row>
    <row r="91" spans="1:14" x14ac:dyDescent="0.25">
      <c r="A91">
        <v>90</v>
      </c>
      <c r="B91" s="1">
        <v>43964</v>
      </c>
      <c r="C91">
        <v>7223227521</v>
      </c>
      <c r="D91" t="s">
        <v>28</v>
      </c>
      <c r="E91" t="s">
        <v>89</v>
      </c>
      <c r="F91" t="s">
        <v>84</v>
      </c>
      <c r="G91" t="s">
        <v>29</v>
      </c>
      <c r="H91" t="s">
        <v>8</v>
      </c>
      <c r="I91" t="s">
        <v>9</v>
      </c>
      <c r="J91" t="s">
        <v>30</v>
      </c>
      <c r="K91" t="s">
        <v>31</v>
      </c>
      <c r="L91" s="2">
        <v>178.5</v>
      </c>
      <c r="M91" s="2">
        <v>14</v>
      </c>
      <c r="N91" s="2">
        <f>normalizar!$L91*normalizar!$M91</f>
        <v>2499</v>
      </c>
    </row>
    <row r="92" spans="1:14" x14ac:dyDescent="0.25">
      <c r="A92">
        <v>91</v>
      </c>
      <c r="B92" s="1">
        <v>43994</v>
      </c>
      <c r="C92">
        <v>9595973394</v>
      </c>
      <c r="D92" t="s">
        <v>32</v>
      </c>
      <c r="E92" t="s">
        <v>93</v>
      </c>
      <c r="F92" t="s">
        <v>96</v>
      </c>
      <c r="G92" t="s">
        <v>7</v>
      </c>
      <c r="H92" t="s">
        <v>8</v>
      </c>
      <c r="I92" t="s">
        <v>33</v>
      </c>
      <c r="J92" t="s">
        <v>34</v>
      </c>
      <c r="K92" t="s">
        <v>35</v>
      </c>
      <c r="L92" s="2">
        <v>135.1</v>
      </c>
      <c r="M92" s="2">
        <v>43</v>
      </c>
      <c r="N92" s="2">
        <f>normalizar!$L92*normalizar!$M92</f>
        <v>5809.3</v>
      </c>
    </row>
    <row r="93" spans="1:14" x14ac:dyDescent="0.25">
      <c r="A93">
        <v>92</v>
      </c>
      <c r="B93" s="1">
        <v>43891</v>
      </c>
      <c r="C93">
        <v>2755531090</v>
      </c>
      <c r="D93" t="s">
        <v>36</v>
      </c>
      <c r="E93" t="s">
        <v>92</v>
      </c>
      <c r="F93" t="s">
        <v>99</v>
      </c>
      <c r="G93" t="s">
        <v>37</v>
      </c>
      <c r="H93" t="s">
        <v>8</v>
      </c>
      <c r="I93" t="s">
        <v>17</v>
      </c>
      <c r="J93" t="s">
        <v>38</v>
      </c>
      <c r="K93" t="s">
        <v>39</v>
      </c>
      <c r="L93" s="2">
        <v>560</v>
      </c>
      <c r="M93" s="2">
        <v>63</v>
      </c>
      <c r="N93" s="2">
        <f>normalizar!$L93*normalizar!$M93</f>
        <v>35280</v>
      </c>
    </row>
    <row r="94" spans="1:14" x14ac:dyDescent="0.25">
      <c r="A94">
        <v>93</v>
      </c>
      <c r="B94" s="1">
        <v>44069</v>
      </c>
      <c r="C94">
        <v>5306800000</v>
      </c>
      <c r="D94" t="s">
        <v>40</v>
      </c>
      <c r="E94" t="s">
        <v>97</v>
      </c>
      <c r="F94" t="s">
        <v>88</v>
      </c>
      <c r="G94" t="s">
        <v>41</v>
      </c>
      <c r="H94" t="s">
        <v>25</v>
      </c>
      <c r="I94" t="s">
        <v>9</v>
      </c>
      <c r="J94" t="s">
        <v>22</v>
      </c>
      <c r="K94" t="s">
        <v>11</v>
      </c>
      <c r="L94" s="2">
        <v>644</v>
      </c>
      <c r="M94" s="2">
        <v>36</v>
      </c>
      <c r="N94" s="2">
        <f>normalizar!$L94*normalizar!$M94</f>
        <v>23184</v>
      </c>
    </row>
    <row r="95" spans="1:14" x14ac:dyDescent="0.25">
      <c r="A95">
        <v>94</v>
      </c>
      <c r="B95" s="1">
        <v>44171</v>
      </c>
      <c r="C95">
        <v>6768826719</v>
      </c>
      <c r="D95" t="s">
        <v>23</v>
      </c>
      <c r="E95" t="s">
        <v>86</v>
      </c>
      <c r="F95" t="s">
        <v>82</v>
      </c>
      <c r="G95" t="s">
        <v>24</v>
      </c>
      <c r="H95" t="s">
        <v>25</v>
      </c>
      <c r="I95" t="s">
        <v>9</v>
      </c>
      <c r="J95" t="s">
        <v>30</v>
      </c>
      <c r="K95" t="s">
        <v>31</v>
      </c>
      <c r="L95" s="2">
        <v>178.5</v>
      </c>
      <c r="M95" s="2">
        <v>41</v>
      </c>
      <c r="N95" s="2">
        <f>normalizar!$L95*normalizar!$M95</f>
        <v>7318.5</v>
      </c>
    </row>
    <row r="96" spans="1:14" x14ac:dyDescent="0.25">
      <c r="A96">
        <v>95</v>
      </c>
      <c r="B96" s="1">
        <v>43923</v>
      </c>
      <c r="C96">
        <v>7945500000</v>
      </c>
      <c r="D96" t="s">
        <v>42</v>
      </c>
      <c r="E96" t="s">
        <v>91</v>
      </c>
      <c r="F96" t="s">
        <v>91</v>
      </c>
      <c r="G96" t="s">
        <v>43</v>
      </c>
      <c r="H96" t="s">
        <v>8</v>
      </c>
      <c r="I96" t="s">
        <v>17</v>
      </c>
      <c r="J96" t="s">
        <v>44</v>
      </c>
      <c r="K96" t="s">
        <v>11</v>
      </c>
      <c r="L96" s="2">
        <v>41.86</v>
      </c>
      <c r="M96" s="2">
        <v>35</v>
      </c>
      <c r="N96" s="2">
        <f>normalizar!$L96*normalizar!$M96</f>
        <v>1465.1</v>
      </c>
    </row>
    <row r="97" spans="1:14" x14ac:dyDescent="0.25">
      <c r="A97">
        <v>96</v>
      </c>
      <c r="B97" s="1">
        <v>43923</v>
      </c>
      <c r="C97">
        <v>4671327569</v>
      </c>
      <c r="D97" t="s">
        <v>45</v>
      </c>
      <c r="E97" t="s">
        <v>87</v>
      </c>
      <c r="F97" t="s">
        <v>87</v>
      </c>
      <c r="G97" t="s">
        <v>24</v>
      </c>
      <c r="H97" t="s">
        <v>127</v>
      </c>
      <c r="I97" t="s">
        <v>127</v>
      </c>
      <c r="J97" t="s">
        <v>22</v>
      </c>
      <c r="K97" t="s">
        <v>11</v>
      </c>
      <c r="L97" s="2">
        <v>644</v>
      </c>
      <c r="M97" s="2">
        <v>31</v>
      </c>
      <c r="N97" s="2">
        <f>normalizar!$L97*normalizar!$M97</f>
        <v>19964</v>
      </c>
    </row>
    <row r="98" spans="1:14" x14ac:dyDescent="0.25">
      <c r="A98">
        <v>97</v>
      </c>
      <c r="B98" s="1">
        <v>44100</v>
      </c>
      <c r="C98">
        <v>5750783013</v>
      </c>
      <c r="D98" t="s">
        <v>42</v>
      </c>
      <c r="E98" t="s">
        <v>91</v>
      </c>
      <c r="F98" t="s">
        <v>91</v>
      </c>
      <c r="G98" t="s">
        <v>43</v>
      </c>
      <c r="H98" t="s">
        <v>16</v>
      </c>
      <c r="I98" t="s">
        <v>127</v>
      </c>
      <c r="J98" t="s">
        <v>46</v>
      </c>
      <c r="K98" t="s">
        <v>47</v>
      </c>
      <c r="L98" s="2">
        <v>350</v>
      </c>
      <c r="M98" s="2">
        <v>52</v>
      </c>
      <c r="N98" s="2">
        <f>normalizar!$L98*normalizar!$M98</f>
        <v>18200</v>
      </c>
    </row>
    <row r="99" spans="1:14" x14ac:dyDescent="0.25">
      <c r="A99">
        <v>98</v>
      </c>
      <c r="B99" s="1">
        <v>44024</v>
      </c>
      <c r="C99">
        <v>1216202808</v>
      </c>
      <c r="D99" t="s">
        <v>42</v>
      </c>
      <c r="E99" t="s">
        <v>91</v>
      </c>
      <c r="F99" t="s">
        <v>91</v>
      </c>
      <c r="G99" t="s">
        <v>43</v>
      </c>
      <c r="H99" t="s">
        <v>16</v>
      </c>
      <c r="I99" t="s">
        <v>127</v>
      </c>
      <c r="J99" t="s">
        <v>48</v>
      </c>
      <c r="K99" t="s">
        <v>49</v>
      </c>
      <c r="L99" s="2">
        <v>308</v>
      </c>
      <c r="M99" s="2">
        <v>30</v>
      </c>
      <c r="N99" s="2">
        <f>normalizar!$L99*normalizar!$M99</f>
        <v>9240</v>
      </c>
    </row>
    <row r="100" spans="1:14" x14ac:dyDescent="0.25">
      <c r="A100">
        <v>99</v>
      </c>
      <c r="B100" s="1">
        <v>43934</v>
      </c>
      <c r="C100">
        <v>7167041532</v>
      </c>
      <c r="D100" t="s">
        <v>42</v>
      </c>
      <c r="E100" t="s">
        <v>91</v>
      </c>
      <c r="F100" t="s">
        <v>91</v>
      </c>
      <c r="G100" t="s">
        <v>43</v>
      </c>
      <c r="H100" t="s">
        <v>16</v>
      </c>
      <c r="I100" t="s">
        <v>127</v>
      </c>
      <c r="J100" t="s">
        <v>26</v>
      </c>
      <c r="K100" t="s">
        <v>27</v>
      </c>
      <c r="L100" s="2">
        <v>128.79999999999998</v>
      </c>
      <c r="M100" s="2">
        <v>41</v>
      </c>
      <c r="N100" s="2">
        <f>normalizar!$L100*normalizar!$M100</f>
        <v>5280.7999999999993</v>
      </c>
    </row>
    <row r="101" spans="1:14" x14ac:dyDescent="0.25">
      <c r="A101">
        <v>100</v>
      </c>
      <c r="B101" s="1">
        <v>44096</v>
      </c>
      <c r="C101">
        <v>2241191338</v>
      </c>
      <c r="D101" t="s">
        <v>50</v>
      </c>
      <c r="E101" t="s">
        <v>85</v>
      </c>
      <c r="F101" t="s">
        <v>83</v>
      </c>
      <c r="G101" t="s">
        <v>41</v>
      </c>
      <c r="H101" t="s">
        <v>25</v>
      </c>
      <c r="I101" t="s">
        <v>127</v>
      </c>
      <c r="J101" t="s">
        <v>12</v>
      </c>
      <c r="K101" t="s">
        <v>13</v>
      </c>
      <c r="L101" s="2">
        <v>49</v>
      </c>
      <c r="M101" s="2">
        <v>44</v>
      </c>
      <c r="N101" s="2">
        <f>normalizar!$L101*normalizar!$M101</f>
        <v>2156</v>
      </c>
    </row>
    <row r="102" spans="1:14" x14ac:dyDescent="0.25">
      <c r="A102">
        <v>101</v>
      </c>
      <c r="B102" s="1">
        <v>44106</v>
      </c>
      <c r="C102">
        <v>806264266</v>
      </c>
      <c r="D102" t="s">
        <v>50</v>
      </c>
      <c r="E102" t="s">
        <v>85</v>
      </c>
      <c r="F102" t="s">
        <v>83</v>
      </c>
      <c r="G102" t="s">
        <v>41</v>
      </c>
      <c r="H102" t="s">
        <v>25</v>
      </c>
      <c r="I102" t="s">
        <v>127</v>
      </c>
      <c r="J102" t="s">
        <v>44</v>
      </c>
      <c r="K102" t="s">
        <v>11</v>
      </c>
      <c r="L102" s="2">
        <v>41.86</v>
      </c>
      <c r="M102" s="2">
        <v>77</v>
      </c>
      <c r="N102" s="2">
        <f>normalizar!$L102*normalizar!$M102</f>
        <v>3223.22</v>
      </c>
    </row>
    <row r="103" spans="1:14" x14ac:dyDescent="0.25">
      <c r="A103">
        <v>102</v>
      </c>
      <c r="B103" s="1">
        <v>43902</v>
      </c>
      <c r="C103">
        <v>3820174684</v>
      </c>
      <c r="D103" t="s">
        <v>51</v>
      </c>
      <c r="E103" t="s">
        <v>90</v>
      </c>
      <c r="F103" t="s">
        <v>98</v>
      </c>
      <c r="G103" t="s">
        <v>24</v>
      </c>
      <c r="H103" t="s">
        <v>127</v>
      </c>
      <c r="I103" t="s">
        <v>127</v>
      </c>
      <c r="J103" t="s">
        <v>21</v>
      </c>
      <c r="K103" t="s">
        <v>11</v>
      </c>
      <c r="L103" s="2">
        <v>252</v>
      </c>
      <c r="M103" s="2">
        <v>29</v>
      </c>
      <c r="N103" s="2">
        <f>normalizar!$L103*normalizar!$M103</f>
        <v>7308</v>
      </c>
    </row>
    <row r="104" spans="1:14" x14ac:dyDescent="0.25">
      <c r="A104">
        <v>103</v>
      </c>
      <c r="B104" s="1">
        <v>44074</v>
      </c>
      <c r="C104">
        <v>5541796483</v>
      </c>
      <c r="D104" t="s">
        <v>51</v>
      </c>
      <c r="E104" t="s">
        <v>90</v>
      </c>
      <c r="F104" t="s">
        <v>98</v>
      </c>
      <c r="G104" t="s">
        <v>24</v>
      </c>
      <c r="H104" t="s">
        <v>127</v>
      </c>
      <c r="I104" t="s">
        <v>127</v>
      </c>
      <c r="J104" t="s">
        <v>22</v>
      </c>
      <c r="K104" t="s">
        <v>11</v>
      </c>
      <c r="L104" s="2">
        <v>644</v>
      </c>
      <c r="M104" s="2">
        <v>77</v>
      </c>
      <c r="N104" s="2">
        <f>normalizar!$L104*normalizar!$M104</f>
        <v>49588</v>
      </c>
    </row>
    <row r="105" spans="1:14" x14ac:dyDescent="0.25">
      <c r="A105">
        <v>104</v>
      </c>
      <c r="B105" s="1">
        <v>44025</v>
      </c>
      <c r="C105">
        <v>7096714976</v>
      </c>
      <c r="D105" t="s">
        <v>51</v>
      </c>
      <c r="E105" t="s">
        <v>90</v>
      </c>
      <c r="F105" t="s">
        <v>98</v>
      </c>
      <c r="G105" t="s">
        <v>24</v>
      </c>
      <c r="H105" t="s">
        <v>127</v>
      </c>
      <c r="I105" t="s">
        <v>127</v>
      </c>
      <c r="J105" t="s">
        <v>44</v>
      </c>
      <c r="K105" t="s">
        <v>11</v>
      </c>
      <c r="L105" s="2">
        <v>41.86</v>
      </c>
      <c r="M105" s="2">
        <v>73</v>
      </c>
      <c r="N105" s="2">
        <f>normalizar!$L105*normalizar!$M105</f>
        <v>3055.7799999999997</v>
      </c>
    </row>
    <row r="106" spans="1:14" x14ac:dyDescent="0.25">
      <c r="A106">
        <v>105</v>
      </c>
      <c r="B106" s="1">
        <v>44160</v>
      </c>
      <c r="C106">
        <v>2543114862</v>
      </c>
      <c r="D106" t="s">
        <v>40</v>
      </c>
      <c r="E106" t="s">
        <v>97</v>
      </c>
      <c r="F106" t="s">
        <v>88</v>
      </c>
      <c r="G106" t="s">
        <v>41</v>
      </c>
      <c r="H106" t="s">
        <v>25</v>
      </c>
      <c r="I106" t="s">
        <v>17</v>
      </c>
      <c r="J106" t="s">
        <v>34</v>
      </c>
      <c r="K106" t="s">
        <v>35</v>
      </c>
      <c r="L106" s="2">
        <v>135.1</v>
      </c>
      <c r="M106" s="2">
        <v>74</v>
      </c>
      <c r="N106" s="2">
        <f>normalizar!$L106*normalizar!$M106</f>
        <v>9997.4</v>
      </c>
    </row>
    <row r="107" spans="1:14" x14ac:dyDescent="0.25">
      <c r="A107">
        <v>106</v>
      </c>
      <c r="B107" s="1">
        <v>44070</v>
      </c>
      <c r="C107">
        <v>6501127347</v>
      </c>
      <c r="D107" t="s">
        <v>40</v>
      </c>
      <c r="E107" t="s">
        <v>97</v>
      </c>
      <c r="F107" t="s">
        <v>88</v>
      </c>
      <c r="G107" t="s">
        <v>41</v>
      </c>
      <c r="H107" t="s">
        <v>25</v>
      </c>
      <c r="I107" t="s">
        <v>17</v>
      </c>
      <c r="J107" t="s">
        <v>52</v>
      </c>
      <c r="K107" t="s">
        <v>53</v>
      </c>
      <c r="L107" s="2">
        <v>257.59999999999997</v>
      </c>
      <c r="M107" s="2">
        <v>25</v>
      </c>
      <c r="N107" s="2">
        <f>normalizar!$L107*normalizar!$M107</f>
        <v>6439.9999999999991</v>
      </c>
    </row>
    <row r="108" spans="1:14" x14ac:dyDescent="0.25">
      <c r="A108">
        <v>107</v>
      </c>
      <c r="B108" s="1">
        <v>43947</v>
      </c>
      <c r="C108">
        <v>1322296163</v>
      </c>
      <c r="D108" t="s">
        <v>54</v>
      </c>
      <c r="E108" t="s">
        <v>89</v>
      </c>
      <c r="F108" t="s">
        <v>84</v>
      </c>
      <c r="G108" t="s">
        <v>55</v>
      </c>
      <c r="H108" t="s">
        <v>16</v>
      </c>
      <c r="I108" t="s">
        <v>9</v>
      </c>
      <c r="J108" t="s">
        <v>56</v>
      </c>
      <c r="K108" t="s">
        <v>57</v>
      </c>
      <c r="L108" s="2">
        <v>273</v>
      </c>
      <c r="M108" s="2">
        <v>82</v>
      </c>
      <c r="N108" s="2">
        <f>normalizar!$L108*normalizar!$M108</f>
        <v>22386</v>
      </c>
    </row>
    <row r="109" spans="1:14" x14ac:dyDescent="0.25">
      <c r="A109">
        <v>108</v>
      </c>
      <c r="B109" s="1">
        <v>44122</v>
      </c>
      <c r="C109">
        <v>5162222472</v>
      </c>
      <c r="D109" t="s">
        <v>54</v>
      </c>
      <c r="E109" t="s">
        <v>89</v>
      </c>
      <c r="F109" t="s">
        <v>84</v>
      </c>
      <c r="G109" t="s">
        <v>55</v>
      </c>
      <c r="H109" t="s">
        <v>16</v>
      </c>
      <c r="I109" t="s">
        <v>9</v>
      </c>
      <c r="J109" t="s">
        <v>58</v>
      </c>
      <c r="K109" t="s">
        <v>59</v>
      </c>
      <c r="L109" s="2">
        <v>487.19999999999993</v>
      </c>
      <c r="M109" s="2">
        <v>37</v>
      </c>
      <c r="N109" s="2">
        <f>normalizar!$L109*normalizar!$M109</f>
        <v>18026.399999999998</v>
      </c>
    </row>
    <row r="110" spans="1:14" x14ac:dyDescent="0.25">
      <c r="A110">
        <v>109</v>
      </c>
      <c r="B110" s="1">
        <v>44103</v>
      </c>
      <c r="C110">
        <v>5752777715</v>
      </c>
      <c r="D110" t="s">
        <v>36</v>
      </c>
      <c r="E110" t="s">
        <v>92</v>
      </c>
      <c r="F110" t="s">
        <v>99</v>
      </c>
      <c r="G110" t="s">
        <v>37</v>
      </c>
      <c r="H110" t="s">
        <v>8</v>
      </c>
      <c r="I110" t="s">
        <v>17</v>
      </c>
      <c r="J110" t="s">
        <v>10</v>
      </c>
      <c r="K110" t="s">
        <v>11</v>
      </c>
      <c r="L110" s="2">
        <v>196</v>
      </c>
      <c r="M110" s="2">
        <v>84</v>
      </c>
      <c r="N110" s="2">
        <f>normalizar!$L110*normalizar!$M110</f>
        <v>16464</v>
      </c>
    </row>
    <row r="111" spans="1:14" x14ac:dyDescent="0.25">
      <c r="A111">
        <v>110</v>
      </c>
      <c r="B111" s="1">
        <v>44024</v>
      </c>
      <c r="C111">
        <v>2261700341</v>
      </c>
      <c r="D111" t="s">
        <v>23</v>
      </c>
      <c r="E111" t="s">
        <v>86</v>
      </c>
      <c r="F111" t="s">
        <v>82</v>
      </c>
      <c r="G111" t="s">
        <v>24</v>
      </c>
      <c r="H111" t="s">
        <v>8</v>
      </c>
      <c r="I111" t="s">
        <v>9</v>
      </c>
      <c r="J111" t="s">
        <v>38</v>
      </c>
      <c r="K111" t="s">
        <v>39</v>
      </c>
      <c r="L111" s="2">
        <v>560</v>
      </c>
      <c r="M111" s="2">
        <v>73</v>
      </c>
      <c r="N111" s="2">
        <f>normalizar!$L111*normalizar!$M111</f>
        <v>40880</v>
      </c>
    </row>
    <row r="112" spans="1:14" x14ac:dyDescent="0.25">
      <c r="A112">
        <v>111</v>
      </c>
      <c r="B112" s="1">
        <v>44073</v>
      </c>
      <c r="C112">
        <v>9950546196</v>
      </c>
      <c r="D112" t="s">
        <v>23</v>
      </c>
      <c r="E112" t="s">
        <v>86</v>
      </c>
      <c r="F112" t="s">
        <v>82</v>
      </c>
      <c r="G112" t="s">
        <v>24</v>
      </c>
      <c r="H112" t="s">
        <v>8</v>
      </c>
      <c r="I112" t="s">
        <v>9</v>
      </c>
      <c r="J112" t="s">
        <v>26</v>
      </c>
      <c r="K112" t="s">
        <v>27</v>
      </c>
      <c r="L112" s="2">
        <v>128.79999999999998</v>
      </c>
      <c r="M112" s="2">
        <v>51</v>
      </c>
      <c r="N112" s="2">
        <f>normalizar!$L112*normalizar!$M112</f>
        <v>6568.7999999999993</v>
      </c>
    </row>
    <row r="113" spans="1:14" x14ac:dyDescent="0.25">
      <c r="A113">
        <v>112</v>
      </c>
      <c r="B113" s="1">
        <v>44191</v>
      </c>
      <c r="C113">
        <v>9911266011</v>
      </c>
      <c r="D113" t="s">
        <v>62</v>
      </c>
      <c r="E113" t="s">
        <v>91</v>
      </c>
      <c r="F113" t="s">
        <v>91</v>
      </c>
      <c r="G113" t="s">
        <v>43</v>
      </c>
      <c r="H113" t="s">
        <v>16</v>
      </c>
      <c r="I113" t="s">
        <v>33</v>
      </c>
      <c r="J113" t="s">
        <v>67</v>
      </c>
      <c r="K113" t="s">
        <v>27</v>
      </c>
      <c r="L113" s="2">
        <v>140</v>
      </c>
      <c r="M113" s="2">
        <v>66</v>
      </c>
      <c r="N113" s="2">
        <f>normalizar!$L113*normalizar!$M113</f>
        <v>9240</v>
      </c>
    </row>
    <row r="114" spans="1:14" x14ac:dyDescent="0.25">
      <c r="A114">
        <v>113</v>
      </c>
      <c r="B114" s="1">
        <v>44183</v>
      </c>
      <c r="C114">
        <v>8455987495</v>
      </c>
      <c r="D114" t="s">
        <v>63</v>
      </c>
      <c r="E114" t="s">
        <v>85</v>
      </c>
      <c r="F114" t="s">
        <v>83</v>
      </c>
      <c r="G114" t="s">
        <v>41</v>
      </c>
      <c r="H114" t="s">
        <v>25</v>
      </c>
      <c r="I114" t="s">
        <v>17</v>
      </c>
      <c r="J114" t="s">
        <v>68</v>
      </c>
      <c r="K114" t="s">
        <v>69</v>
      </c>
      <c r="L114" s="2">
        <v>298.90000000000003</v>
      </c>
      <c r="M114" s="2">
        <v>36</v>
      </c>
      <c r="N114" s="2">
        <f>normalizar!$L114*normalizar!$M114</f>
        <v>10760.400000000001</v>
      </c>
    </row>
    <row r="115" spans="1:14" x14ac:dyDescent="0.25">
      <c r="A115">
        <v>114</v>
      </c>
      <c r="B115" s="1">
        <v>43966</v>
      </c>
      <c r="C115">
        <v>6668567210</v>
      </c>
      <c r="D115" t="s">
        <v>63</v>
      </c>
      <c r="E115" t="s">
        <v>85</v>
      </c>
      <c r="F115" t="s">
        <v>83</v>
      </c>
      <c r="G115" t="s">
        <v>41</v>
      </c>
      <c r="H115" t="s">
        <v>25</v>
      </c>
      <c r="I115" t="s">
        <v>17</v>
      </c>
      <c r="J115" t="s">
        <v>34</v>
      </c>
      <c r="K115" t="s">
        <v>35</v>
      </c>
      <c r="L115" s="2">
        <v>135.1</v>
      </c>
      <c r="M115" s="2">
        <v>87</v>
      </c>
      <c r="N115" s="2">
        <f>normalizar!$L115*normalizar!$M115</f>
        <v>11753.699999999999</v>
      </c>
    </row>
    <row r="116" spans="1:14" x14ac:dyDescent="0.25">
      <c r="A116">
        <v>115</v>
      </c>
      <c r="B116" s="1">
        <v>44019</v>
      </c>
      <c r="C116">
        <v>9528620750</v>
      </c>
      <c r="D116" t="s">
        <v>63</v>
      </c>
      <c r="E116" t="s">
        <v>85</v>
      </c>
      <c r="F116" t="s">
        <v>83</v>
      </c>
      <c r="G116" t="s">
        <v>41</v>
      </c>
      <c r="H116" t="s">
        <v>25</v>
      </c>
      <c r="I116" t="s">
        <v>17</v>
      </c>
      <c r="J116" t="s">
        <v>52</v>
      </c>
      <c r="K116" t="s">
        <v>53</v>
      </c>
      <c r="L116" s="2">
        <v>257.59999999999997</v>
      </c>
      <c r="M116" s="2">
        <v>64</v>
      </c>
      <c r="N116" s="2">
        <f>normalizar!$L116*normalizar!$M116</f>
        <v>16486.399999999998</v>
      </c>
    </row>
    <row r="117" spans="1:14" x14ac:dyDescent="0.25">
      <c r="A117">
        <v>116</v>
      </c>
      <c r="B117" s="1">
        <v>43876</v>
      </c>
      <c r="C117">
        <v>1951835035</v>
      </c>
      <c r="D117" t="s">
        <v>28</v>
      </c>
      <c r="E117" t="s">
        <v>89</v>
      </c>
      <c r="F117" t="s">
        <v>84</v>
      </c>
      <c r="G117" t="s">
        <v>29</v>
      </c>
      <c r="H117" t="s">
        <v>8</v>
      </c>
      <c r="I117" t="s">
        <v>9</v>
      </c>
      <c r="J117" t="s">
        <v>10</v>
      </c>
      <c r="K117" t="s">
        <v>11</v>
      </c>
      <c r="L117" s="2">
        <v>196</v>
      </c>
      <c r="M117" s="2">
        <v>21</v>
      </c>
      <c r="N117" s="2">
        <f>normalizar!$L117*normalizar!$M117</f>
        <v>4116</v>
      </c>
    </row>
    <row r="118" spans="1:14" x14ac:dyDescent="0.25">
      <c r="A118">
        <v>117</v>
      </c>
      <c r="B118" s="1">
        <v>44101</v>
      </c>
      <c r="C118">
        <v>8464805926</v>
      </c>
      <c r="D118" t="s">
        <v>36</v>
      </c>
      <c r="E118" t="s">
        <v>92</v>
      </c>
      <c r="F118" t="s">
        <v>99</v>
      </c>
      <c r="G118" t="s">
        <v>37</v>
      </c>
      <c r="H118" t="s">
        <v>25</v>
      </c>
      <c r="I118" t="s">
        <v>9</v>
      </c>
      <c r="J118" t="s">
        <v>30</v>
      </c>
      <c r="K118" t="s">
        <v>31</v>
      </c>
      <c r="L118" s="2">
        <v>178.5</v>
      </c>
      <c r="M118" s="2">
        <v>19</v>
      </c>
      <c r="N118" s="2">
        <f>normalizar!$L118*normalizar!$M118</f>
        <v>3391.5</v>
      </c>
    </row>
    <row r="119" spans="1:14" x14ac:dyDescent="0.25">
      <c r="A119">
        <v>118</v>
      </c>
      <c r="B119" s="1">
        <v>44094</v>
      </c>
      <c r="C119">
        <v>1040241832</v>
      </c>
      <c r="D119" t="s">
        <v>14</v>
      </c>
      <c r="E119" t="s">
        <v>81</v>
      </c>
      <c r="F119" t="s">
        <v>94</v>
      </c>
      <c r="G119" t="s">
        <v>15</v>
      </c>
      <c r="H119" t="s">
        <v>16</v>
      </c>
      <c r="I119" t="s">
        <v>17</v>
      </c>
      <c r="J119" t="s">
        <v>70</v>
      </c>
      <c r="K119" t="s">
        <v>47</v>
      </c>
      <c r="L119" s="2">
        <v>1134</v>
      </c>
      <c r="M119" s="2">
        <v>23</v>
      </c>
      <c r="N119" s="2">
        <f>normalizar!$L119*normalizar!$M119</f>
        <v>26082</v>
      </c>
    </row>
    <row r="120" spans="1:14" x14ac:dyDescent="0.25">
      <c r="A120">
        <v>119</v>
      </c>
      <c r="B120" s="1">
        <v>44157</v>
      </c>
      <c r="C120">
        <v>5032769390</v>
      </c>
      <c r="D120" t="s">
        <v>14</v>
      </c>
      <c r="E120" t="s">
        <v>81</v>
      </c>
      <c r="F120" t="s">
        <v>94</v>
      </c>
      <c r="G120" t="s">
        <v>15</v>
      </c>
      <c r="H120" t="s">
        <v>16</v>
      </c>
      <c r="I120" t="s">
        <v>17</v>
      </c>
      <c r="J120" t="s">
        <v>71</v>
      </c>
      <c r="K120" t="s">
        <v>72</v>
      </c>
      <c r="L120" s="2">
        <v>98</v>
      </c>
      <c r="M120" s="2">
        <v>72</v>
      </c>
      <c r="N120" s="2">
        <f>normalizar!$L120*normalizar!$M120</f>
        <v>7056</v>
      </c>
    </row>
    <row r="121" spans="1:14" x14ac:dyDescent="0.25">
      <c r="A121">
        <v>120</v>
      </c>
      <c r="B121" s="1">
        <v>43916</v>
      </c>
      <c r="C121">
        <v>5375997402</v>
      </c>
      <c r="D121" t="s">
        <v>23</v>
      </c>
      <c r="E121" t="s">
        <v>86</v>
      </c>
      <c r="F121" t="s">
        <v>82</v>
      </c>
      <c r="G121" t="s">
        <v>24</v>
      </c>
      <c r="H121" t="s">
        <v>25</v>
      </c>
      <c r="I121" t="s">
        <v>17</v>
      </c>
      <c r="J121" t="s">
        <v>58</v>
      </c>
      <c r="K121" t="s">
        <v>59</v>
      </c>
      <c r="L121" s="2">
        <v>487.19999999999993</v>
      </c>
      <c r="M121" s="2">
        <v>22</v>
      </c>
      <c r="N121" s="2">
        <f>normalizar!$L121*normalizar!$M121</f>
        <v>10718.399999999998</v>
      </c>
    </row>
    <row r="122" spans="1:14" x14ac:dyDescent="0.25">
      <c r="A122">
        <v>121</v>
      </c>
      <c r="B122" s="1">
        <v>43837</v>
      </c>
      <c r="C122">
        <v>967566383</v>
      </c>
      <c r="D122" t="s">
        <v>32</v>
      </c>
      <c r="E122" t="s">
        <v>93</v>
      </c>
      <c r="F122" t="s">
        <v>96</v>
      </c>
      <c r="G122" t="s">
        <v>7</v>
      </c>
      <c r="H122" t="s">
        <v>8</v>
      </c>
      <c r="I122" t="s">
        <v>33</v>
      </c>
      <c r="J122" t="s">
        <v>60</v>
      </c>
      <c r="K122" t="s">
        <v>49</v>
      </c>
      <c r="L122" s="2">
        <v>140</v>
      </c>
      <c r="M122" s="2">
        <v>82</v>
      </c>
      <c r="N122" s="2">
        <f>normalizar!$L122*normalizar!$M122</f>
        <v>11480</v>
      </c>
    </row>
    <row r="123" spans="1:14" x14ac:dyDescent="0.25">
      <c r="A123">
        <v>122</v>
      </c>
      <c r="B123" s="1">
        <v>44042</v>
      </c>
      <c r="C123">
        <v>7607007457</v>
      </c>
      <c r="D123" t="s">
        <v>32</v>
      </c>
      <c r="E123" t="s">
        <v>93</v>
      </c>
      <c r="F123" t="s">
        <v>96</v>
      </c>
      <c r="G123" t="s">
        <v>7</v>
      </c>
      <c r="H123" t="s">
        <v>8</v>
      </c>
      <c r="I123" t="s">
        <v>33</v>
      </c>
      <c r="J123" t="s">
        <v>38</v>
      </c>
      <c r="K123" t="s">
        <v>39</v>
      </c>
      <c r="L123" s="2">
        <v>560</v>
      </c>
      <c r="M123" s="2">
        <v>98</v>
      </c>
      <c r="N123" s="2">
        <f>normalizar!$L123*normalizar!$M123</f>
        <v>54880</v>
      </c>
    </row>
    <row r="124" spans="1:14" x14ac:dyDescent="0.25">
      <c r="A124">
        <v>123</v>
      </c>
      <c r="B124" s="1">
        <v>44092</v>
      </c>
      <c r="C124">
        <v>6139722497</v>
      </c>
      <c r="D124" t="s">
        <v>45</v>
      </c>
      <c r="E124" t="s">
        <v>87</v>
      </c>
      <c r="F124" t="s">
        <v>87</v>
      </c>
      <c r="G124" t="s">
        <v>24</v>
      </c>
      <c r="H124" t="s">
        <v>127</v>
      </c>
      <c r="I124" t="s">
        <v>127</v>
      </c>
      <c r="J124" t="s">
        <v>22</v>
      </c>
      <c r="K124" t="s">
        <v>11</v>
      </c>
      <c r="L124" s="2">
        <v>644</v>
      </c>
      <c r="M124" s="2">
        <v>71</v>
      </c>
      <c r="N124" s="2">
        <f>normalizar!$L124*normalizar!$M124</f>
        <v>45724</v>
      </c>
    </row>
    <row r="125" spans="1:14" x14ac:dyDescent="0.25">
      <c r="A125">
        <v>124</v>
      </c>
      <c r="B125" s="1">
        <v>43924</v>
      </c>
      <c r="C125">
        <v>6071133871</v>
      </c>
      <c r="D125" t="s">
        <v>42</v>
      </c>
      <c r="E125" t="s">
        <v>91</v>
      </c>
      <c r="F125" t="s">
        <v>91</v>
      </c>
      <c r="G125" t="s">
        <v>43</v>
      </c>
      <c r="H125" t="s">
        <v>16</v>
      </c>
      <c r="I125" t="s">
        <v>127</v>
      </c>
      <c r="J125" t="s">
        <v>46</v>
      </c>
      <c r="K125" t="s">
        <v>47</v>
      </c>
      <c r="L125" s="2">
        <v>350</v>
      </c>
      <c r="M125" s="2">
        <v>40</v>
      </c>
      <c r="N125" s="2">
        <f>normalizar!$L125*normalizar!$M125</f>
        <v>14000</v>
      </c>
    </row>
    <row r="126" spans="1:14" x14ac:dyDescent="0.25">
      <c r="A126">
        <v>125</v>
      </c>
      <c r="B126" s="1">
        <v>43887</v>
      </c>
      <c r="C126">
        <v>8634772142</v>
      </c>
      <c r="D126" t="s">
        <v>42</v>
      </c>
      <c r="E126" t="s">
        <v>91</v>
      </c>
      <c r="F126" t="s">
        <v>91</v>
      </c>
      <c r="G126" t="s">
        <v>43</v>
      </c>
      <c r="H126" t="s">
        <v>16</v>
      </c>
      <c r="I126" t="s">
        <v>127</v>
      </c>
      <c r="J126" t="s">
        <v>48</v>
      </c>
      <c r="K126" t="s">
        <v>49</v>
      </c>
      <c r="L126" s="2">
        <v>308</v>
      </c>
      <c r="M126" s="2">
        <v>80</v>
      </c>
      <c r="N126" s="2">
        <f>normalizar!$L126*normalizar!$M126</f>
        <v>24640</v>
      </c>
    </row>
    <row r="127" spans="1:14" x14ac:dyDescent="0.25">
      <c r="A127">
        <v>126</v>
      </c>
      <c r="B127" s="1">
        <v>44080</v>
      </c>
      <c r="C127">
        <v>5431718510</v>
      </c>
      <c r="D127" t="s">
        <v>42</v>
      </c>
      <c r="E127" t="s">
        <v>91</v>
      </c>
      <c r="F127" t="s">
        <v>91</v>
      </c>
      <c r="G127" t="s">
        <v>43</v>
      </c>
      <c r="H127" t="s">
        <v>16</v>
      </c>
      <c r="I127" t="s">
        <v>127</v>
      </c>
      <c r="J127" t="s">
        <v>26</v>
      </c>
      <c r="K127" t="s">
        <v>27</v>
      </c>
      <c r="L127" s="2">
        <v>128.79999999999998</v>
      </c>
      <c r="M127" s="2">
        <v>38</v>
      </c>
      <c r="N127" s="2">
        <f>normalizar!$L127*normalizar!$M127</f>
        <v>4894.3999999999996</v>
      </c>
    </row>
    <row r="128" spans="1:14" x14ac:dyDescent="0.25">
      <c r="A128">
        <v>127</v>
      </c>
      <c r="B128" s="1">
        <v>44093</v>
      </c>
      <c r="C128">
        <v>7109276915</v>
      </c>
      <c r="D128" t="s">
        <v>50</v>
      </c>
      <c r="E128" t="s">
        <v>85</v>
      </c>
      <c r="F128" t="s">
        <v>83</v>
      </c>
      <c r="G128" t="s">
        <v>41</v>
      </c>
      <c r="H128" t="s">
        <v>25</v>
      </c>
      <c r="I128" t="s">
        <v>127</v>
      </c>
      <c r="J128" t="s">
        <v>12</v>
      </c>
      <c r="K128" t="s">
        <v>13</v>
      </c>
      <c r="L128" s="2">
        <v>49</v>
      </c>
      <c r="M128" s="2">
        <v>28</v>
      </c>
      <c r="N128" s="2">
        <f>normalizar!$L128*normalizar!$M128</f>
        <v>1372</v>
      </c>
    </row>
    <row r="129" spans="1:14" x14ac:dyDescent="0.25">
      <c r="A129">
        <v>128</v>
      </c>
      <c r="B129" s="1">
        <v>44119</v>
      </c>
      <c r="C129">
        <v>8479136081</v>
      </c>
      <c r="D129" t="s">
        <v>50</v>
      </c>
      <c r="E129" t="s">
        <v>85</v>
      </c>
      <c r="F129" t="s">
        <v>83</v>
      </c>
      <c r="G129" t="s">
        <v>41</v>
      </c>
      <c r="H129" t="s">
        <v>25</v>
      </c>
      <c r="I129" t="s">
        <v>127</v>
      </c>
      <c r="J129" t="s">
        <v>44</v>
      </c>
      <c r="K129" t="s">
        <v>11</v>
      </c>
      <c r="L129" s="2">
        <v>41.86</v>
      </c>
      <c r="M129" s="2">
        <v>60</v>
      </c>
      <c r="N129" s="2">
        <f>normalizar!$L129*normalizar!$M129</f>
        <v>2511.6</v>
      </c>
    </row>
    <row r="130" spans="1:14" x14ac:dyDescent="0.25">
      <c r="A130">
        <v>129</v>
      </c>
      <c r="B130" s="1">
        <v>44146</v>
      </c>
      <c r="C130">
        <v>7132355278</v>
      </c>
      <c r="D130" t="s">
        <v>51</v>
      </c>
      <c r="E130" t="s">
        <v>90</v>
      </c>
      <c r="F130" t="s">
        <v>98</v>
      </c>
      <c r="G130" t="s">
        <v>24</v>
      </c>
      <c r="H130" t="s">
        <v>127</v>
      </c>
      <c r="I130" t="s">
        <v>127</v>
      </c>
      <c r="J130" t="s">
        <v>21</v>
      </c>
      <c r="K130" t="s">
        <v>11</v>
      </c>
      <c r="L130" s="2">
        <v>252</v>
      </c>
      <c r="M130" s="2">
        <v>33</v>
      </c>
      <c r="N130" s="2">
        <f>normalizar!$L130*normalizar!$M130</f>
        <v>8316</v>
      </c>
    </row>
    <row r="131" spans="1:14" x14ac:dyDescent="0.25">
      <c r="A131">
        <v>130</v>
      </c>
      <c r="B131" s="1">
        <v>44017</v>
      </c>
      <c r="C131">
        <v>2885792785</v>
      </c>
      <c r="D131" t="s">
        <v>51</v>
      </c>
      <c r="E131" t="s">
        <v>90</v>
      </c>
      <c r="F131" t="s">
        <v>98</v>
      </c>
      <c r="G131" t="s">
        <v>24</v>
      </c>
      <c r="H131" t="s">
        <v>127</v>
      </c>
      <c r="I131" t="s">
        <v>127</v>
      </c>
      <c r="J131" t="s">
        <v>22</v>
      </c>
      <c r="K131" t="s">
        <v>11</v>
      </c>
      <c r="L131" s="2">
        <v>644</v>
      </c>
      <c r="M131" s="2">
        <v>22</v>
      </c>
      <c r="N131" s="2">
        <f>normalizar!$L131*normalizar!$M131</f>
        <v>14168</v>
      </c>
    </row>
    <row r="132" spans="1:14" x14ac:dyDescent="0.25">
      <c r="A132">
        <v>131</v>
      </c>
      <c r="B132" s="1">
        <v>44085</v>
      </c>
      <c r="C132">
        <v>3723941023</v>
      </c>
      <c r="D132" t="s">
        <v>51</v>
      </c>
      <c r="E132" t="s">
        <v>90</v>
      </c>
      <c r="F132" t="s">
        <v>98</v>
      </c>
      <c r="G132" t="s">
        <v>24</v>
      </c>
      <c r="H132" t="s">
        <v>127</v>
      </c>
      <c r="I132" t="s">
        <v>127</v>
      </c>
      <c r="J132" t="s">
        <v>44</v>
      </c>
      <c r="K132" t="s">
        <v>11</v>
      </c>
      <c r="L132" s="2">
        <v>41.86</v>
      </c>
      <c r="M132" s="2">
        <v>51</v>
      </c>
      <c r="N132" s="2">
        <f>normalizar!$L132*normalizar!$M132</f>
        <v>2134.86</v>
      </c>
    </row>
    <row r="133" spans="1:14" x14ac:dyDescent="0.25">
      <c r="A133">
        <v>132</v>
      </c>
      <c r="B133" s="1">
        <v>43943</v>
      </c>
      <c r="C133">
        <v>4827836337</v>
      </c>
      <c r="D133" t="s">
        <v>40</v>
      </c>
      <c r="E133" t="s">
        <v>97</v>
      </c>
      <c r="F133" t="s">
        <v>88</v>
      </c>
      <c r="G133" t="s">
        <v>41</v>
      </c>
      <c r="H133" t="s">
        <v>25</v>
      </c>
      <c r="I133" t="s">
        <v>17</v>
      </c>
      <c r="J133" t="s">
        <v>34</v>
      </c>
      <c r="K133" t="s">
        <v>35</v>
      </c>
      <c r="L133" s="2">
        <v>135.1</v>
      </c>
      <c r="M133" s="2">
        <v>60</v>
      </c>
      <c r="N133" s="2">
        <f>normalizar!$L133*normalizar!$M133</f>
        <v>8106</v>
      </c>
    </row>
    <row r="134" spans="1:14" x14ac:dyDescent="0.25">
      <c r="A134">
        <v>133</v>
      </c>
      <c r="B134" s="1">
        <v>44057</v>
      </c>
      <c r="C134">
        <v>2633840866</v>
      </c>
      <c r="D134" t="s">
        <v>40</v>
      </c>
      <c r="E134" t="s">
        <v>97</v>
      </c>
      <c r="F134" t="s">
        <v>88</v>
      </c>
      <c r="G134" t="s">
        <v>41</v>
      </c>
      <c r="H134" t="s">
        <v>25</v>
      </c>
      <c r="I134" t="s">
        <v>17</v>
      </c>
      <c r="J134" t="s">
        <v>52</v>
      </c>
      <c r="K134" t="s">
        <v>53</v>
      </c>
      <c r="L134" s="2">
        <v>257.59999999999997</v>
      </c>
      <c r="M134" s="2">
        <v>98</v>
      </c>
      <c r="N134" s="2">
        <f>normalizar!$L134*normalizar!$M134</f>
        <v>25244.799999999996</v>
      </c>
    </row>
    <row r="135" spans="1:14" x14ac:dyDescent="0.25">
      <c r="A135">
        <v>134</v>
      </c>
      <c r="B135" s="1">
        <v>43929</v>
      </c>
      <c r="C135">
        <v>2489359003</v>
      </c>
      <c r="D135" t="s">
        <v>54</v>
      </c>
      <c r="E135" t="s">
        <v>89</v>
      </c>
      <c r="F135" t="s">
        <v>84</v>
      </c>
      <c r="G135" t="s">
        <v>55</v>
      </c>
      <c r="H135" t="s">
        <v>16</v>
      </c>
      <c r="I135" t="s">
        <v>9</v>
      </c>
      <c r="J135" t="s">
        <v>56</v>
      </c>
      <c r="K135" t="s">
        <v>57</v>
      </c>
      <c r="L135" s="2">
        <v>273</v>
      </c>
      <c r="M135" s="2">
        <v>27</v>
      </c>
      <c r="N135" s="2">
        <f>normalizar!$L135*normalizar!$M135</f>
        <v>7371</v>
      </c>
    </row>
    <row r="136" spans="1:14" x14ac:dyDescent="0.25">
      <c r="A136">
        <v>135</v>
      </c>
      <c r="B136" s="1">
        <v>43986</v>
      </c>
      <c r="C136">
        <v>2347277376</v>
      </c>
      <c r="D136" t="s">
        <v>54</v>
      </c>
      <c r="E136" t="s">
        <v>89</v>
      </c>
      <c r="F136" t="s">
        <v>84</v>
      </c>
      <c r="G136" t="s">
        <v>55</v>
      </c>
      <c r="H136" t="s">
        <v>16</v>
      </c>
      <c r="I136" t="s">
        <v>9</v>
      </c>
      <c r="J136" t="s">
        <v>58</v>
      </c>
      <c r="K136" t="s">
        <v>59</v>
      </c>
      <c r="L136" s="2">
        <v>487.19999999999993</v>
      </c>
      <c r="M136" s="2">
        <v>88</v>
      </c>
      <c r="N136" s="2">
        <f>normalizar!$L136*normalizar!$M136</f>
        <v>42873.599999999991</v>
      </c>
    </row>
    <row r="137" spans="1:14" x14ac:dyDescent="0.25">
      <c r="A137">
        <v>136</v>
      </c>
      <c r="B137" s="1">
        <v>44058</v>
      </c>
      <c r="C137">
        <v>2071690973</v>
      </c>
      <c r="D137" t="s">
        <v>36</v>
      </c>
      <c r="E137" t="s">
        <v>92</v>
      </c>
      <c r="F137" t="s">
        <v>99</v>
      </c>
      <c r="G137" t="s">
        <v>37</v>
      </c>
      <c r="H137" t="s">
        <v>8</v>
      </c>
      <c r="I137" t="s">
        <v>17</v>
      </c>
      <c r="J137" t="s">
        <v>10</v>
      </c>
      <c r="K137" t="s">
        <v>11</v>
      </c>
      <c r="L137" s="2">
        <v>196</v>
      </c>
      <c r="M137" s="2">
        <v>65</v>
      </c>
      <c r="N137" s="2">
        <f>normalizar!$L137*normalizar!$M137</f>
        <v>12740</v>
      </c>
    </row>
    <row r="138" spans="1:14" x14ac:dyDescent="0.25">
      <c r="A138">
        <v>137</v>
      </c>
      <c r="B138" s="1">
        <v>44047</v>
      </c>
      <c r="C138">
        <v>1196729221</v>
      </c>
      <c r="D138" t="s">
        <v>23</v>
      </c>
      <c r="E138" t="s">
        <v>86</v>
      </c>
      <c r="F138" t="s">
        <v>82</v>
      </c>
      <c r="G138" t="s">
        <v>24</v>
      </c>
      <c r="H138" t="s">
        <v>8</v>
      </c>
      <c r="I138" t="s">
        <v>9</v>
      </c>
      <c r="J138" t="s">
        <v>38</v>
      </c>
      <c r="K138" t="s">
        <v>39</v>
      </c>
      <c r="L138" s="2">
        <v>560</v>
      </c>
      <c r="M138" s="2">
        <v>38</v>
      </c>
      <c r="N138" s="2">
        <f>normalizar!$L138*normalizar!$M138</f>
        <v>21280</v>
      </c>
    </row>
    <row r="139" spans="1:14" x14ac:dyDescent="0.25">
      <c r="A139">
        <v>138</v>
      </c>
      <c r="B139" s="1">
        <v>43948</v>
      </c>
      <c r="C139">
        <v>9020365601</v>
      </c>
      <c r="D139" t="s">
        <v>23</v>
      </c>
      <c r="E139" t="s">
        <v>86</v>
      </c>
      <c r="F139" t="s">
        <v>82</v>
      </c>
      <c r="G139" t="s">
        <v>24</v>
      </c>
      <c r="H139" t="s">
        <v>8</v>
      </c>
      <c r="I139" t="s">
        <v>9</v>
      </c>
      <c r="J139" t="s">
        <v>26</v>
      </c>
      <c r="K139" t="s">
        <v>27</v>
      </c>
      <c r="L139" s="2">
        <v>128.79999999999998</v>
      </c>
      <c r="M139" s="2">
        <v>80</v>
      </c>
      <c r="N139" s="2">
        <f>normalizar!$L139*normalizar!$M139</f>
        <v>10303.999999999998</v>
      </c>
    </row>
    <row r="140" spans="1:14" x14ac:dyDescent="0.25">
      <c r="A140">
        <v>139</v>
      </c>
      <c r="B140" s="1">
        <v>44054</v>
      </c>
      <c r="C140">
        <v>4818692078</v>
      </c>
      <c r="D140" t="s">
        <v>62</v>
      </c>
      <c r="E140" t="s">
        <v>91</v>
      </c>
      <c r="F140" t="s">
        <v>91</v>
      </c>
      <c r="G140" t="s">
        <v>43</v>
      </c>
      <c r="H140" t="s">
        <v>16</v>
      </c>
      <c r="I140" t="s">
        <v>33</v>
      </c>
      <c r="J140" t="s">
        <v>67</v>
      </c>
      <c r="K140" t="s">
        <v>27</v>
      </c>
      <c r="L140" s="2">
        <v>140</v>
      </c>
      <c r="M140" s="2">
        <v>49</v>
      </c>
      <c r="N140" s="2">
        <f>normalizar!$L140*normalizar!$M140</f>
        <v>6860</v>
      </c>
    </row>
    <row r="141" spans="1:14" x14ac:dyDescent="0.25">
      <c r="A141">
        <v>140</v>
      </c>
      <c r="B141" s="1">
        <v>44120</v>
      </c>
      <c r="C141">
        <v>6502762369</v>
      </c>
      <c r="D141" t="s">
        <v>63</v>
      </c>
      <c r="E141" t="s">
        <v>85</v>
      </c>
      <c r="F141" t="s">
        <v>83</v>
      </c>
      <c r="G141" t="s">
        <v>41</v>
      </c>
      <c r="H141" t="s">
        <v>25</v>
      </c>
      <c r="I141" t="s">
        <v>17</v>
      </c>
      <c r="J141" t="s">
        <v>68</v>
      </c>
      <c r="K141" t="s">
        <v>69</v>
      </c>
      <c r="L141" s="2">
        <v>298.90000000000003</v>
      </c>
      <c r="M141" s="2">
        <v>90</v>
      </c>
      <c r="N141" s="2">
        <f>normalizar!$L141*normalizar!$M141</f>
        <v>26901.000000000004</v>
      </c>
    </row>
    <row r="142" spans="1:14" x14ac:dyDescent="0.25">
      <c r="A142">
        <v>141</v>
      </c>
      <c r="B142" s="1">
        <v>43846</v>
      </c>
      <c r="C142">
        <v>924402492</v>
      </c>
      <c r="D142" t="s">
        <v>63</v>
      </c>
      <c r="E142" t="s">
        <v>85</v>
      </c>
      <c r="F142" t="s">
        <v>83</v>
      </c>
      <c r="G142" t="s">
        <v>41</v>
      </c>
      <c r="H142" t="s">
        <v>25</v>
      </c>
      <c r="I142" t="s">
        <v>17</v>
      </c>
      <c r="J142" t="s">
        <v>34</v>
      </c>
      <c r="K142" t="s">
        <v>35</v>
      </c>
      <c r="L142" s="2">
        <v>135.1</v>
      </c>
      <c r="M142" s="2">
        <v>60</v>
      </c>
      <c r="N142" s="2">
        <f>normalizar!$L142*normalizar!$M142</f>
        <v>8106</v>
      </c>
    </row>
    <row r="143" spans="1:14" x14ac:dyDescent="0.25">
      <c r="A143">
        <v>142</v>
      </c>
      <c r="B143" s="1">
        <v>44001</v>
      </c>
      <c r="C143">
        <v>5633857209</v>
      </c>
      <c r="D143" t="s">
        <v>63</v>
      </c>
      <c r="E143" t="s">
        <v>85</v>
      </c>
      <c r="F143" t="s">
        <v>83</v>
      </c>
      <c r="G143" t="s">
        <v>41</v>
      </c>
      <c r="H143" t="s">
        <v>25</v>
      </c>
      <c r="I143" t="s">
        <v>17</v>
      </c>
      <c r="J143" t="s">
        <v>52</v>
      </c>
      <c r="K143" t="s">
        <v>53</v>
      </c>
      <c r="L143" s="2">
        <v>257.59999999999997</v>
      </c>
      <c r="M143" s="2">
        <v>39</v>
      </c>
      <c r="N143" s="2">
        <f>normalizar!$L143*normalizar!$M143</f>
        <v>10046.399999999998</v>
      </c>
    </row>
    <row r="144" spans="1:14" x14ac:dyDescent="0.25">
      <c r="A144">
        <v>143</v>
      </c>
      <c r="B144" s="1">
        <v>43927</v>
      </c>
      <c r="C144">
        <v>9715216432</v>
      </c>
      <c r="D144" t="s">
        <v>28</v>
      </c>
      <c r="E144" t="s">
        <v>89</v>
      </c>
      <c r="F144" t="s">
        <v>84</v>
      </c>
      <c r="G144" t="s">
        <v>29</v>
      </c>
      <c r="H144" t="s">
        <v>8</v>
      </c>
      <c r="I144" t="s">
        <v>9</v>
      </c>
      <c r="J144" t="s">
        <v>10</v>
      </c>
      <c r="K144" t="s">
        <v>11</v>
      </c>
      <c r="L144" s="2">
        <v>196</v>
      </c>
      <c r="M144" s="2">
        <v>79</v>
      </c>
      <c r="N144" s="2">
        <f>normalizar!$L144*normalizar!$M144</f>
        <v>15484</v>
      </c>
    </row>
    <row r="145" spans="1:14" x14ac:dyDescent="0.25">
      <c r="A145">
        <v>144</v>
      </c>
      <c r="B145" s="1">
        <v>44100</v>
      </c>
      <c r="C145">
        <v>2808433382</v>
      </c>
      <c r="D145" t="s">
        <v>36</v>
      </c>
      <c r="E145" t="s">
        <v>92</v>
      </c>
      <c r="F145" t="s">
        <v>99</v>
      </c>
      <c r="G145" t="s">
        <v>37</v>
      </c>
      <c r="H145" t="s">
        <v>25</v>
      </c>
      <c r="I145" t="s">
        <v>9</v>
      </c>
      <c r="J145" t="s">
        <v>30</v>
      </c>
      <c r="K145" t="s">
        <v>31</v>
      </c>
      <c r="L145" s="2">
        <v>178.5</v>
      </c>
      <c r="M145" s="2">
        <v>44</v>
      </c>
      <c r="N145" s="2">
        <f>normalizar!$L145*normalizar!$M145</f>
        <v>7854</v>
      </c>
    </row>
    <row r="146" spans="1:14" x14ac:dyDescent="0.25">
      <c r="A146">
        <v>145</v>
      </c>
      <c r="B146" s="1">
        <v>44046</v>
      </c>
      <c r="C146">
        <v>5585231955</v>
      </c>
      <c r="D146" t="s">
        <v>14</v>
      </c>
      <c r="E146" t="s">
        <v>81</v>
      </c>
      <c r="F146" t="s">
        <v>94</v>
      </c>
      <c r="G146" t="s">
        <v>15</v>
      </c>
      <c r="H146" t="s">
        <v>16</v>
      </c>
      <c r="I146" t="s">
        <v>17</v>
      </c>
      <c r="J146" t="s">
        <v>70</v>
      </c>
      <c r="K146" t="s">
        <v>47</v>
      </c>
      <c r="L146" s="2">
        <v>1134</v>
      </c>
      <c r="M146" s="2">
        <v>98</v>
      </c>
      <c r="N146" s="2">
        <f>normalizar!$L146*normalizar!$M146</f>
        <v>111132</v>
      </c>
    </row>
    <row r="147" spans="1:14" x14ac:dyDescent="0.25">
      <c r="A147">
        <v>146</v>
      </c>
      <c r="B147" s="1">
        <v>44169</v>
      </c>
      <c r="C147">
        <v>4338999814</v>
      </c>
      <c r="D147" t="s">
        <v>14</v>
      </c>
      <c r="E147" t="s">
        <v>81</v>
      </c>
      <c r="F147" t="s">
        <v>94</v>
      </c>
      <c r="G147" t="s">
        <v>15</v>
      </c>
      <c r="H147" t="s">
        <v>16</v>
      </c>
      <c r="I147" t="s">
        <v>17</v>
      </c>
      <c r="J147" t="s">
        <v>71</v>
      </c>
      <c r="K147" t="s">
        <v>72</v>
      </c>
      <c r="L147" s="2">
        <v>98</v>
      </c>
      <c r="M147" s="2">
        <v>61</v>
      </c>
      <c r="N147" s="2">
        <f>normalizar!$L147*normalizar!$M147</f>
        <v>5978</v>
      </c>
    </row>
    <row r="148" spans="1:14" x14ac:dyDescent="0.25">
      <c r="A148">
        <v>147</v>
      </c>
      <c r="B148" s="1">
        <v>44056</v>
      </c>
      <c r="C148">
        <v>3475726472</v>
      </c>
      <c r="D148" t="s">
        <v>23</v>
      </c>
      <c r="E148" t="s">
        <v>86</v>
      </c>
      <c r="F148" t="s">
        <v>82</v>
      </c>
      <c r="G148" t="s">
        <v>24</v>
      </c>
      <c r="H148" t="s">
        <v>25</v>
      </c>
      <c r="I148" t="s">
        <v>17</v>
      </c>
      <c r="J148" t="s">
        <v>58</v>
      </c>
      <c r="K148" t="s">
        <v>59</v>
      </c>
      <c r="L148" s="2">
        <v>487.19999999999993</v>
      </c>
      <c r="M148" s="2">
        <v>30</v>
      </c>
      <c r="N148" s="2">
        <f>normalizar!$L148*normalizar!$M148</f>
        <v>14615.999999999998</v>
      </c>
    </row>
    <row r="149" spans="1:14" x14ac:dyDescent="0.25">
      <c r="A149">
        <v>148</v>
      </c>
      <c r="B149" s="1">
        <v>43946</v>
      </c>
      <c r="C149">
        <v>9727843310</v>
      </c>
      <c r="D149" t="s">
        <v>32</v>
      </c>
      <c r="E149" t="s">
        <v>93</v>
      </c>
      <c r="F149" t="s">
        <v>96</v>
      </c>
      <c r="G149" t="s">
        <v>7</v>
      </c>
      <c r="H149" t="s">
        <v>8</v>
      </c>
      <c r="I149" t="s">
        <v>33</v>
      </c>
      <c r="J149" t="s">
        <v>60</v>
      </c>
      <c r="K149" t="s">
        <v>49</v>
      </c>
      <c r="L149" s="2">
        <v>140</v>
      </c>
      <c r="M149" s="2">
        <v>24</v>
      </c>
      <c r="N149" s="2">
        <f>normalizar!$L149*normalizar!$M149</f>
        <v>3360</v>
      </c>
    </row>
    <row r="150" spans="1:14" x14ac:dyDescent="0.25">
      <c r="A150">
        <v>149</v>
      </c>
      <c r="B150" s="1">
        <v>43951</v>
      </c>
      <c r="C150">
        <v>536031236</v>
      </c>
      <c r="D150" t="s">
        <v>32</v>
      </c>
      <c r="E150" t="s">
        <v>93</v>
      </c>
      <c r="F150" t="s">
        <v>96</v>
      </c>
      <c r="G150" t="s">
        <v>7</v>
      </c>
      <c r="H150" t="s">
        <v>8</v>
      </c>
      <c r="I150" t="s">
        <v>33</v>
      </c>
      <c r="J150" t="s">
        <v>38</v>
      </c>
      <c r="K150" t="s">
        <v>39</v>
      </c>
      <c r="L150" s="2">
        <v>560</v>
      </c>
      <c r="M150" s="2">
        <v>28</v>
      </c>
      <c r="N150" s="2">
        <f>normalizar!$L150*normalizar!$M150</f>
        <v>15680</v>
      </c>
    </row>
    <row r="151" spans="1:14" x14ac:dyDescent="0.25">
      <c r="A151">
        <v>150</v>
      </c>
      <c r="B151" s="1">
        <v>44039</v>
      </c>
      <c r="C151">
        <v>1875435757</v>
      </c>
      <c r="D151" t="s">
        <v>42</v>
      </c>
      <c r="E151" t="s">
        <v>91</v>
      </c>
      <c r="F151" t="s">
        <v>91</v>
      </c>
      <c r="G151" t="s">
        <v>43</v>
      </c>
      <c r="H151" t="s">
        <v>8</v>
      </c>
      <c r="I151" t="s">
        <v>17</v>
      </c>
      <c r="J151" t="s">
        <v>61</v>
      </c>
      <c r="K151" t="s">
        <v>13</v>
      </c>
      <c r="L151" s="2">
        <v>140</v>
      </c>
      <c r="M151" s="2">
        <v>74</v>
      </c>
      <c r="N151" s="2">
        <f>normalizar!$L151*normalizar!$M151</f>
        <v>10360</v>
      </c>
    </row>
    <row r="152" spans="1:14" x14ac:dyDescent="0.25">
      <c r="A152">
        <v>151</v>
      </c>
      <c r="B152" s="1">
        <v>44141</v>
      </c>
      <c r="C152">
        <v>8711973073</v>
      </c>
      <c r="D152" t="s">
        <v>42</v>
      </c>
      <c r="E152" t="s">
        <v>91</v>
      </c>
      <c r="F152" t="s">
        <v>91</v>
      </c>
      <c r="G152" t="s">
        <v>43</v>
      </c>
      <c r="H152" t="s">
        <v>16</v>
      </c>
      <c r="I152" t="s">
        <v>127</v>
      </c>
      <c r="J152" t="s">
        <v>12</v>
      </c>
      <c r="K152" t="s">
        <v>13</v>
      </c>
      <c r="L152" s="2">
        <v>49</v>
      </c>
      <c r="M152" s="2">
        <v>90</v>
      </c>
      <c r="N152" s="2">
        <f>normalizar!$L152*normalizar!$M152</f>
        <v>4410</v>
      </c>
    </row>
    <row r="153" spans="1:14" x14ac:dyDescent="0.25">
      <c r="A153">
        <v>152</v>
      </c>
      <c r="B153" s="1">
        <v>44169</v>
      </c>
      <c r="C153">
        <v>1214228285</v>
      </c>
      <c r="D153" t="s">
        <v>50</v>
      </c>
      <c r="E153" t="s">
        <v>85</v>
      </c>
      <c r="F153" t="s">
        <v>83</v>
      </c>
      <c r="G153" t="s">
        <v>41</v>
      </c>
      <c r="H153" t="s">
        <v>25</v>
      </c>
      <c r="I153" t="s">
        <v>127</v>
      </c>
      <c r="J153" t="s">
        <v>38</v>
      </c>
      <c r="K153" t="s">
        <v>39</v>
      </c>
      <c r="L153" s="2">
        <v>560</v>
      </c>
      <c r="M153" s="2">
        <v>27</v>
      </c>
      <c r="N153" s="2">
        <f>normalizar!$L153*normalizar!$M153</f>
        <v>15120</v>
      </c>
    </row>
    <row r="154" spans="1:14" x14ac:dyDescent="0.25">
      <c r="A154">
        <v>153</v>
      </c>
      <c r="B154" s="1">
        <v>44083</v>
      </c>
      <c r="C154">
        <v>3447948983</v>
      </c>
      <c r="D154" t="s">
        <v>51</v>
      </c>
      <c r="E154" t="s">
        <v>90</v>
      </c>
      <c r="F154" t="s">
        <v>98</v>
      </c>
      <c r="G154" t="s">
        <v>24</v>
      </c>
      <c r="H154" t="s">
        <v>25</v>
      </c>
      <c r="I154" t="s">
        <v>127</v>
      </c>
      <c r="J154" t="s">
        <v>52</v>
      </c>
      <c r="K154" t="s">
        <v>53</v>
      </c>
      <c r="L154" s="2">
        <v>257.59999999999997</v>
      </c>
      <c r="M154" s="2">
        <v>71</v>
      </c>
      <c r="N154" s="2">
        <f>normalizar!$L154*normalizar!$M154</f>
        <v>18289.599999999999</v>
      </c>
    </row>
    <row r="155" spans="1:14" x14ac:dyDescent="0.25">
      <c r="A155">
        <v>154</v>
      </c>
      <c r="B155" s="1">
        <v>43963</v>
      </c>
      <c r="C155">
        <v>8753770178</v>
      </c>
      <c r="D155" t="s">
        <v>40</v>
      </c>
      <c r="E155" t="s">
        <v>97</v>
      </c>
      <c r="F155" t="s">
        <v>88</v>
      </c>
      <c r="G155" t="s">
        <v>41</v>
      </c>
      <c r="H155" t="s">
        <v>25</v>
      </c>
      <c r="I155" t="s">
        <v>17</v>
      </c>
      <c r="J155" t="s">
        <v>22</v>
      </c>
      <c r="K155" t="s">
        <v>11</v>
      </c>
      <c r="L155" s="2">
        <v>644</v>
      </c>
      <c r="M155" s="2">
        <v>74</v>
      </c>
      <c r="N155" s="2">
        <f>normalizar!$L155*normalizar!$M155</f>
        <v>47656</v>
      </c>
    </row>
    <row r="156" spans="1:14" x14ac:dyDescent="0.25">
      <c r="A156">
        <v>155</v>
      </c>
      <c r="B156" s="1">
        <v>43855</v>
      </c>
      <c r="C156">
        <v>493013693</v>
      </c>
      <c r="D156" t="s">
        <v>54</v>
      </c>
      <c r="E156" t="s">
        <v>89</v>
      </c>
      <c r="F156" t="s">
        <v>84</v>
      </c>
      <c r="G156" t="s">
        <v>55</v>
      </c>
      <c r="H156" t="s">
        <v>16</v>
      </c>
      <c r="I156" t="s">
        <v>9</v>
      </c>
      <c r="J156" t="s">
        <v>34</v>
      </c>
      <c r="K156" t="s">
        <v>35</v>
      </c>
      <c r="L156" s="2">
        <v>135.1</v>
      </c>
      <c r="M156" s="2">
        <v>76</v>
      </c>
      <c r="N156" s="2">
        <f>normalizar!$L156*normalizar!$M156</f>
        <v>10267.6</v>
      </c>
    </row>
    <row r="157" spans="1:14" x14ac:dyDescent="0.25">
      <c r="A157">
        <v>156</v>
      </c>
      <c r="B157" s="1">
        <v>44132</v>
      </c>
      <c r="C157">
        <v>4097578178</v>
      </c>
      <c r="D157" t="s">
        <v>36</v>
      </c>
      <c r="E157" t="s">
        <v>92</v>
      </c>
      <c r="F157" t="s">
        <v>99</v>
      </c>
      <c r="G157" t="s">
        <v>37</v>
      </c>
      <c r="H157" t="s">
        <v>8</v>
      </c>
      <c r="I157" t="s">
        <v>17</v>
      </c>
      <c r="J157" t="s">
        <v>30</v>
      </c>
      <c r="K157" t="s">
        <v>31</v>
      </c>
      <c r="L157" s="2">
        <v>178.5</v>
      </c>
      <c r="M157" s="2">
        <v>96</v>
      </c>
      <c r="N157" s="2">
        <f>normalizar!$L157*normalizar!$M157</f>
        <v>17136</v>
      </c>
    </row>
    <row r="158" spans="1:14" x14ac:dyDescent="0.25">
      <c r="A158">
        <v>157</v>
      </c>
      <c r="B158" s="1">
        <v>44018</v>
      </c>
      <c r="C158">
        <v>9949307477</v>
      </c>
      <c r="D158" t="s">
        <v>23</v>
      </c>
      <c r="E158" t="s">
        <v>86</v>
      </c>
      <c r="F158" t="s">
        <v>82</v>
      </c>
      <c r="G158" t="s">
        <v>24</v>
      </c>
      <c r="H158" t="s">
        <v>8</v>
      </c>
      <c r="I158" t="s">
        <v>9</v>
      </c>
      <c r="J158" t="s">
        <v>30</v>
      </c>
      <c r="K158" t="s">
        <v>31</v>
      </c>
      <c r="L158" s="2">
        <v>178.5</v>
      </c>
      <c r="M158" s="2">
        <v>92</v>
      </c>
      <c r="N158" s="2">
        <f>normalizar!$L158*normalizar!$M158</f>
        <v>16422</v>
      </c>
    </row>
    <row r="159" spans="1:14" x14ac:dyDescent="0.25">
      <c r="A159">
        <v>158</v>
      </c>
      <c r="B159" s="1">
        <v>43972</v>
      </c>
      <c r="C159">
        <v>2521830520</v>
      </c>
      <c r="D159" t="s">
        <v>62</v>
      </c>
      <c r="E159" t="s">
        <v>91</v>
      </c>
      <c r="F159" t="s">
        <v>91</v>
      </c>
      <c r="G159" t="s">
        <v>43</v>
      </c>
      <c r="H159" t="s">
        <v>16</v>
      </c>
      <c r="I159" t="s">
        <v>33</v>
      </c>
      <c r="J159" t="s">
        <v>48</v>
      </c>
      <c r="K159" t="s">
        <v>49</v>
      </c>
      <c r="L159" s="2">
        <v>308</v>
      </c>
      <c r="M159" s="2">
        <v>93</v>
      </c>
      <c r="N159" s="2">
        <f>normalizar!$L159*normalizar!$M159</f>
        <v>28644</v>
      </c>
    </row>
    <row r="160" spans="1:14" x14ac:dyDescent="0.25">
      <c r="A160">
        <v>159</v>
      </c>
      <c r="B160" s="1">
        <v>43982</v>
      </c>
      <c r="C160">
        <v>4224616034</v>
      </c>
      <c r="D160" t="s">
        <v>63</v>
      </c>
      <c r="E160" t="s">
        <v>85</v>
      </c>
      <c r="F160" t="s">
        <v>83</v>
      </c>
      <c r="G160" t="s">
        <v>41</v>
      </c>
      <c r="H160" t="s">
        <v>25</v>
      </c>
      <c r="I160" t="s">
        <v>17</v>
      </c>
      <c r="J160" t="s">
        <v>46</v>
      </c>
      <c r="K160" t="s">
        <v>47</v>
      </c>
      <c r="L160" s="2">
        <v>350</v>
      </c>
      <c r="M160" s="2">
        <v>18</v>
      </c>
      <c r="N160" s="2">
        <f>normalizar!$L160*normalizar!$M160</f>
        <v>6300</v>
      </c>
    </row>
    <row r="161" spans="1:14" x14ac:dyDescent="0.25">
      <c r="A161">
        <v>160</v>
      </c>
      <c r="B161" s="1">
        <v>44049</v>
      </c>
      <c r="C161">
        <v>7169314881</v>
      </c>
      <c r="D161" t="s">
        <v>28</v>
      </c>
      <c r="E161" t="s">
        <v>89</v>
      </c>
      <c r="F161" t="s">
        <v>84</v>
      </c>
      <c r="G161" t="s">
        <v>29</v>
      </c>
      <c r="H161" t="s">
        <v>8</v>
      </c>
      <c r="I161" t="s">
        <v>9</v>
      </c>
      <c r="J161" t="s">
        <v>64</v>
      </c>
      <c r="K161" t="s">
        <v>65</v>
      </c>
      <c r="L161" s="2">
        <v>546</v>
      </c>
      <c r="M161" s="2">
        <v>98</v>
      </c>
      <c r="N161" s="2">
        <f>normalizar!$L161*normalizar!$M161</f>
        <v>53508</v>
      </c>
    </row>
    <row r="162" spans="1:14" x14ac:dyDescent="0.25">
      <c r="A162">
        <v>161</v>
      </c>
      <c r="B162" s="1">
        <v>44018</v>
      </c>
      <c r="C162">
        <v>8313545064</v>
      </c>
      <c r="D162" t="s">
        <v>36</v>
      </c>
      <c r="E162" t="s">
        <v>92</v>
      </c>
      <c r="F162" t="s">
        <v>99</v>
      </c>
      <c r="G162" t="s">
        <v>37</v>
      </c>
      <c r="H162" t="s">
        <v>25</v>
      </c>
      <c r="I162" t="s">
        <v>9</v>
      </c>
      <c r="J162" t="s">
        <v>18</v>
      </c>
      <c r="K162" t="s">
        <v>13</v>
      </c>
      <c r="L162" s="2">
        <v>420</v>
      </c>
      <c r="M162" s="2">
        <v>46</v>
      </c>
      <c r="N162" s="2">
        <f>normalizar!$L162*normalizar!$M162</f>
        <v>19320</v>
      </c>
    </row>
    <row r="163" spans="1:14" x14ac:dyDescent="0.25">
      <c r="A163">
        <v>162</v>
      </c>
      <c r="B163" s="1">
        <v>44064</v>
      </c>
      <c r="C163">
        <v>5739621013</v>
      </c>
      <c r="D163" t="s">
        <v>36</v>
      </c>
      <c r="E163" t="s">
        <v>92</v>
      </c>
      <c r="F163" t="s">
        <v>99</v>
      </c>
      <c r="G163" t="s">
        <v>37</v>
      </c>
      <c r="H163" t="s">
        <v>25</v>
      </c>
      <c r="I163" t="s">
        <v>9</v>
      </c>
      <c r="J163" t="s">
        <v>19</v>
      </c>
      <c r="K163" t="s">
        <v>13</v>
      </c>
      <c r="L163" s="2">
        <v>742</v>
      </c>
      <c r="M163" s="2">
        <v>14</v>
      </c>
      <c r="N163" s="2">
        <f>normalizar!$L163*normalizar!$M163</f>
        <v>10388</v>
      </c>
    </row>
    <row r="164" spans="1:14" x14ac:dyDescent="0.25">
      <c r="A164">
        <v>163</v>
      </c>
      <c r="B164" s="1">
        <v>43942</v>
      </c>
      <c r="C164">
        <v>1789830506</v>
      </c>
      <c r="D164" t="s">
        <v>14</v>
      </c>
      <c r="E164" t="s">
        <v>81</v>
      </c>
      <c r="F164" t="s">
        <v>94</v>
      </c>
      <c r="G164" t="s">
        <v>15</v>
      </c>
      <c r="H164" t="s">
        <v>127</v>
      </c>
      <c r="I164" t="s">
        <v>127</v>
      </c>
      <c r="J164" t="s">
        <v>66</v>
      </c>
      <c r="K164" t="s">
        <v>57</v>
      </c>
      <c r="L164" s="2">
        <v>532</v>
      </c>
      <c r="M164" s="2">
        <v>85</v>
      </c>
      <c r="N164" s="2">
        <f>normalizar!$L164*normalizar!$M164</f>
        <v>45220</v>
      </c>
    </row>
    <row r="165" spans="1:14" x14ac:dyDescent="0.25">
      <c r="A165">
        <v>164</v>
      </c>
      <c r="B165" s="1">
        <v>44098</v>
      </c>
      <c r="C165">
        <v>6281652174</v>
      </c>
      <c r="D165" t="s">
        <v>32</v>
      </c>
      <c r="E165" t="s">
        <v>93</v>
      </c>
      <c r="F165" t="s">
        <v>96</v>
      </c>
      <c r="G165" t="s">
        <v>7</v>
      </c>
      <c r="H165" t="s">
        <v>127</v>
      </c>
      <c r="I165" t="s">
        <v>127</v>
      </c>
      <c r="J165" t="s">
        <v>44</v>
      </c>
      <c r="K165" t="s">
        <v>11</v>
      </c>
      <c r="L165" s="2">
        <v>41.86</v>
      </c>
      <c r="M165" s="2">
        <v>88</v>
      </c>
      <c r="N165" s="2">
        <f>normalizar!$L165*normalizar!$M165</f>
        <v>3683.68</v>
      </c>
    </row>
    <row r="166" spans="1:14" x14ac:dyDescent="0.25">
      <c r="A166">
        <v>165</v>
      </c>
      <c r="B166" s="1">
        <v>43859</v>
      </c>
      <c r="C166">
        <v>8126696083</v>
      </c>
      <c r="D166" t="s">
        <v>51</v>
      </c>
      <c r="E166" t="s">
        <v>90</v>
      </c>
      <c r="F166" t="s">
        <v>98</v>
      </c>
      <c r="G166" t="s">
        <v>24</v>
      </c>
      <c r="H166" t="s">
        <v>127</v>
      </c>
      <c r="I166" t="s">
        <v>127</v>
      </c>
      <c r="J166" t="s">
        <v>44</v>
      </c>
      <c r="K166" t="s">
        <v>11</v>
      </c>
      <c r="L166" s="2">
        <v>41.86</v>
      </c>
      <c r="M166" s="2">
        <v>81</v>
      </c>
      <c r="N166" s="2">
        <f>normalizar!$L166*normalizar!$M166</f>
        <v>3390.66</v>
      </c>
    </row>
    <row r="167" spans="1:14" x14ac:dyDescent="0.25">
      <c r="A167">
        <v>166</v>
      </c>
      <c r="B167" s="1">
        <v>44160</v>
      </c>
      <c r="C167">
        <v>2706456269</v>
      </c>
      <c r="D167" t="s">
        <v>40</v>
      </c>
      <c r="E167" t="s">
        <v>97</v>
      </c>
      <c r="F167" t="s">
        <v>88</v>
      </c>
      <c r="G167" t="s">
        <v>41</v>
      </c>
      <c r="H167" t="s">
        <v>25</v>
      </c>
      <c r="I167" t="s">
        <v>17</v>
      </c>
      <c r="J167" t="s">
        <v>34</v>
      </c>
      <c r="K167" t="s">
        <v>35</v>
      </c>
      <c r="L167" s="2">
        <v>135.1</v>
      </c>
      <c r="M167" s="2">
        <v>33</v>
      </c>
      <c r="N167" s="2">
        <f>normalizar!$L167*normalizar!$M167</f>
        <v>4458.3</v>
      </c>
    </row>
    <row r="168" spans="1:14" x14ac:dyDescent="0.25">
      <c r="A168">
        <v>167</v>
      </c>
      <c r="B168" s="1">
        <v>44167</v>
      </c>
      <c r="C168">
        <v>6159315697</v>
      </c>
      <c r="D168" t="s">
        <v>40</v>
      </c>
      <c r="E168" t="s">
        <v>97</v>
      </c>
      <c r="F168" t="s">
        <v>88</v>
      </c>
      <c r="G168" t="s">
        <v>41</v>
      </c>
      <c r="H168" t="s">
        <v>25</v>
      </c>
      <c r="I168" t="s">
        <v>17</v>
      </c>
      <c r="J168" t="s">
        <v>52</v>
      </c>
      <c r="K168" t="s">
        <v>53</v>
      </c>
      <c r="L168" s="2">
        <v>257.59999999999997</v>
      </c>
      <c r="M168" s="2">
        <v>47</v>
      </c>
      <c r="N168" s="2">
        <f>normalizar!$L168*normalizar!$M168</f>
        <v>12107.199999999999</v>
      </c>
    </row>
    <row r="169" spans="1:14" x14ac:dyDescent="0.25">
      <c r="A169">
        <v>168</v>
      </c>
      <c r="B169" s="1">
        <v>44026</v>
      </c>
      <c r="C169">
        <v>2749029538</v>
      </c>
      <c r="D169" t="s">
        <v>54</v>
      </c>
      <c r="E169" t="s">
        <v>89</v>
      </c>
      <c r="F169" t="s">
        <v>84</v>
      </c>
      <c r="G169" t="s">
        <v>55</v>
      </c>
      <c r="H169" t="s">
        <v>16</v>
      </c>
      <c r="I169" t="s">
        <v>9</v>
      </c>
      <c r="J169" t="s">
        <v>56</v>
      </c>
      <c r="K169" t="s">
        <v>57</v>
      </c>
      <c r="L169" s="2">
        <v>273</v>
      </c>
      <c r="M169" s="2">
        <v>61</v>
      </c>
      <c r="N169" s="2">
        <f>normalizar!$L169*normalizar!$M169</f>
        <v>16653</v>
      </c>
    </row>
    <row r="170" spans="1:14" x14ac:dyDescent="0.25">
      <c r="A170">
        <v>169</v>
      </c>
      <c r="B170" s="1">
        <v>43998</v>
      </c>
      <c r="C170">
        <v>9017454158</v>
      </c>
      <c r="D170" t="s">
        <v>54</v>
      </c>
      <c r="E170" t="s">
        <v>89</v>
      </c>
      <c r="F170" t="s">
        <v>84</v>
      </c>
      <c r="G170" t="s">
        <v>55</v>
      </c>
      <c r="H170" t="s">
        <v>16</v>
      </c>
      <c r="I170" t="s">
        <v>9</v>
      </c>
      <c r="J170" t="s">
        <v>58</v>
      </c>
      <c r="K170" t="s">
        <v>59</v>
      </c>
      <c r="L170" s="2">
        <v>487.19999999999993</v>
      </c>
      <c r="M170" s="2">
        <v>27</v>
      </c>
      <c r="N170" s="2">
        <f>normalizar!$L170*normalizar!$M170</f>
        <v>13154.399999999998</v>
      </c>
    </row>
    <row r="171" spans="1:14" x14ac:dyDescent="0.25">
      <c r="A171">
        <v>170</v>
      </c>
      <c r="B171" s="1">
        <v>43893</v>
      </c>
      <c r="C171">
        <v>445300235</v>
      </c>
      <c r="D171" t="s">
        <v>36</v>
      </c>
      <c r="E171" t="s">
        <v>92</v>
      </c>
      <c r="F171" t="s">
        <v>99</v>
      </c>
      <c r="G171" t="s">
        <v>37</v>
      </c>
      <c r="H171" t="s">
        <v>8</v>
      </c>
      <c r="I171" t="s">
        <v>17</v>
      </c>
      <c r="J171" t="s">
        <v>10</v>
      </c>
      <c r="K171" t="s">
        <v>11</v>
      </c>
      <c r="L171" s="2">
        <v>196</v>
      </c>
      <c r="M171" s="2">
        <v>84</v>
      </c>
      <c r="N171" s="2">
        <f>normalizar!$L171*normalizar!$M171</f>
        <v>16464</v>
      </c>
    </row>
    <row r="172" spans="1:14" x14ac:dyDescent="0.25">
      <c r="A172">
        <v>171</v>
      </c>
      <c r="B172" s="1">
        <v>43844</v>
      </c>
      <c r="C172">
        <v>3498781571</v>
      </c>
      <c r="D172" t="s">
        <v>23</v>
      </c>
      <c r="E172" t="s">
        <v>86</v>
      </c>
      <c r="F172" t="s">
        <v>82</v>
      </c>
      <c r="G172" t="s">
        <v>24</v>
      </c>
      <c r="H172" t="s">
        <v>8</v>
      </c>
      <c r="I172" t="s">
        <v>9</v>
      </c>
      <c r="J172" t="s">
        <v>38</v>
      </c>
      <c r="K172" t="s">
        <v>39</v>
      </c>
      <c r="L172" s="2">
        <v>560</v>
      </c>
      <c r="M172" s="2">
        <v>91</v>
      </c>
      <c r="N172" s="2">
        <f>normalizar!$L172*normalizar!$M172</f>
        <v>50960</v>
      </c>
    </row>
    <row r="173" spans="1:14" x14ac:dyDescent="0.25">
      <c r="A173">
        <v>172</v>
      </c>
      <c r="B173" s="1">
        <v>44008</v>
      </c>
      <c r="C173">
        <v>376477229</v>
      </c>
      <c r="D173" t="s">
        <v>23</v>
      </c>
      <c r="E173" t="s">
        <v>86</v>
      </c>
      <c r="F173" t="s">
        <v>82</v>
      </c>
      <c r="G173" t="s">
        <v>24</v>
      </c>
      <c r="H173" t="s">
        <v>8</v>
      </c>
      <c r="I173" t="s">
        <v>9</v>
      </c>
      <c r="J173" t="s">
        <v>26</v>
      </c>
      <c r="K173" t="s">
        <v>27</v>
      </c>
      <c r="L173" s="2">
        <v>128.79999999999998</v>
      </c>
      <c r="M173" s="2">
        <v>36</v>
      </c>
      <c r="N173" s="2">
        <f>normalizar!$L173*normalizar!$M173</f>
        <v>4636.7999999999993</v>
      </c>
    </row>
    <row r="174" spans="1:14" x14ac:dyDescent="0.25">
      <c r="A174">
        <v>173</v>
      </c>
      <c r="B174" s="1">
        <v>44119</v>
      </c>
      <c r="C174">
        <v>1790721708</v>
      </c>
      <c r="D174" t="s">
        <v>62</v>
      </c>
      <c r="E174" t="s">
        <v>91</v>
      </c>
      <c r="F174" t="s">
        <v>91</v>
      </c>
      <c r="G174" t="s">
        <v>43</v>
      </c>
      <c r="H174" t="s">
        <v>16</v>
      </c>
      <c r="I174" t="s">
        <v>33</v>
      </c>
      <c r="J174" t="s">
        <v>67</v>
      </c>
      <c r="K174" t="s">
        <v>27</v>
      </c>
      <c r="L174" s="2">
        <v>140</v>
      </c>
      <c r="M174" s="2">
        <v>34</v>
      </c>
      <c r="N174" s="2">
        <f>normalizar!$L174*normalizar!$M174</f>
        <v>4760</v>
      </c>
    </row>
    <row r="175" spans="1:14" x14ac:dyDescent="0.25">
      <c r="A175">
        <v>174</v>
      </c>
      <c r="B175" s="1">
        <v>43831</v>
      </c>
      <c r="C175">
        <v>434033868</v>
      </c>
      <c r="D175" t="s">
        <v>63</v>
      </c>
      <c r="E175" t="s">
        <v>85</v>
      </c>
      <c r="F175" t="s">
        <v>83</v>
      </c>
      <c r="G175" t="s">
        <v>41</v>
      </c>
      <c r="H175" t="s">
        <v>25</v>
      </c>
      <c r="I175" t="s">
        <v>17</v>
      </c>
      <c r="J175" t="s">
        <v>68</v>
      </c>
      <c r="K175" t="s">
        <v>69</v>
      </c>
      <c r="L175" s="2">
        <v>298.90000000000003</v>
      </c>
      <c r="M175" s="2">
        <v>81</v>
      </c>
      <c r="N175" s="2">
        <f>normalizar!$L175*normalizar!$M175</f>
        <v>24210.9</v>
      </c>
    </row>
    <row r="176" spans="1:14" x14ac:dyDescent="0.25">
      <c r="A176">
        <v>175</v>
      </c>
      <c r="B176" s="1">
        <v>44054</v>
      </c>
      <c r="C176">
        <v>3247684317</v>
      </c>
      <c r="D176" t="s">
        <v>63</v>
      </c>
      <c r="E176" t="s">
        <v>85</v>
      </c>
      <c r="F176" t="s">
        <v>83</v>
      </c>
      <c r="G176" t="s">
        <v>41</v>
      </c>
      <c r="H176" t="s">
        <v>25</v>
      </c>
      <c r="I176" t="s">
        <v>17</v>
      </c>
      <c r="J176" t="s">
        <v>34</v>
      </c>
      <c r="K176" t="s">
        <v>35</v>
      </c>
      <c r="L176" s="2">
        <v>135.1</v>
      </c>
      <c r="M176" s="2">
        <v>25</v>
      </c>
      <c r="N176" s="2">
        <f>normalizar!$L176*normalizar!$M176</f>
        <v>3377.5</v>
      </c>
    </row>
    <row r="177" spans="1:14" x14ac:dyDescent="0.25">
      <c r="A177">
        <v>176</v>
      </c>
      <c r="B177" s="1">
        <v>43933</v>
      </c>
      <c r="C177">
        <v>6492121203</v>
      </c>
      <c r="D177" t="s">
        <v>63</v>
      </c>
      <c r="E177" t="s">
        <v>85</v>
      </c>
      <c r="F177" t="s">
        <v>83</v>
      </c>
      <c r="G177" t="s">
        <v>41</v>
      </c>
      <c r="H177" t="s">
        <v>25</v>
      </c>
      <c r="I177" t="s">
        <v>17</v>
      </c>
      <c r="J177" t="s">
        <v>52</v>
      </c>
      <c r="K177" t="s">
        <v>53</v>
      </c>
      <c r="L177" s="2">
        <v>257.59999999999997</v>
      </c>
      <c r="M177" s="2">
        <v>12</v>
      </c>
      <c r="N177" s="2">
        <f>normalizar!$L177*normalizar!$M177</f>
        <v>3091.2</v>
      </c>
    </row>
    <row r="178" spans="1:14" x14ac:dyDescent="0.25">
      <c r="A178">
        <v>177</v>
      </c>
      <c r="B178" s="1">
        <v>43859</v>
      </c>
      <c r="C178">
        <v>1661667624</v>
      </c>
      <c r="D178" t="s">
        <v>28</v>
      </c>
      <c r="E178" t="s">
        <v>89</v>
      </c>
      <c r="F178" t="s">
        <v>84</v>
      </c>
      <c r="G178" t="s">
        <v>29</v>
      </c>
      <c r="H178" t="s">
        <v>8</v>
      </c>
      <c r="I178" t="s">
        <v>9</v>
      </c>
      <c r="J178" t="s">
        <v>10</v>
      </c>
      <c r="K178" t="s">
        <v>11</v>
      </c>
      <c r="L178" s="2">
        <v>196</v>
      </c>
      <c r="M178" s="2">
        <v>23</v>
      </c>
      <c r="N178" s="2">
        <f>normalizar!$L178*normalizar!$M178</f>
        <v>4508</v>
      </c>
    </row>
    <row r="179" spans="1:14" x14ac:dyDescent="0.25">
      <c r="A179">
        <v>178</v>
      </c>
      <c r="B179" s="1">
        <v>44188</v>
      </c>
      <c r="C179">
        <v>1127190015</v>
      </c>
      <c r="D179" t="s">
        <v>36</v>
      </c>
      <c r="E179" t="s">
        <v>92</v>
      </c>
      <c r="F179" t="s">
        <v>99</v>
      </c>
      <c r="G179" t="s">
        <v>37</v>
      </c>
      <c r="H179" t="s">
        <v>25</v>
      </c>
      <c r="I179" t="s">
        <v>9</v>
      </c>
      <c r="J179" t="s">
        <v>30</v>
      </c>
      <c r="K179" t="s">
        <v>31</v>
      </c>
      <c r="L179" s="2">
        <v>178.5</v>
      </c>
      <c r="M179" s="2">
        <v>76</v>
      </c>
      <c r="N179" s="2">
        <f>normalizar!$L179*normalizar!$M179</f>
        <v>13566</v>
      </c>
    </row>
    <row r="180" spans="1:14" x14ac:dyDescent="0.25">
      <c r="A180">
        <v>179</v>
      </c>
      <c r="B180" s="1">
        <v>43937</v>
      </c>
      <c r="C180">
        <v>7862399002</v>
      </c>
      <c r="D180" t="s">
        <v>14</v>
      </c>
      <c r="E180" t="s">
        <v>81</v>
      </c>
      <c r="F180" t="s">
        <v>94</v>
      </c>
      <c r="G180" t="s">
        <v>15</v>
      </c>
      <c r="H180" t="s">
        <v>16</v>
      </c>
      <c r="I180" t="s">
        <v>17</v>
      </c>
      <c r="J180" t="s">
        <v>70</v>
      </c>
      <c r="K180" t="s">
        <v>47</v>
      </c>
      <c r="L180" s="2">
        <v>1134</v>
      </c>
      <c r="M180" s="2">
        <v>55</v>
      </c>
      <c r="N180" s="2">
        <f>normalizar!$L180*normalizar!$M180</f>
        <v>62370</v>
      </c>
    </row>
    <row r="181" spans="1:14" x14ac:dyDescent="0.25">
      <c r="A181">
        <v>180</v>
      </c>
      <c r="B181" s="1">
        <v>44083</v>
      </c>
      <c r="C181">
        <v>9568142105</v>
      </c>
      <c r="D181" t="s">
        <v>14</v>
      </c>
      <c r="E181" t="s">
        <v>81</v>
      </c>
      <c r="F181" t="s">
        <v>94</v>
      </c>
      <c r="G181" t="s">
        <v>15</v>
      </c>
      <c r="H181" t="s">
        <v>16</v>
      </c>
      <c r="I181" t="s">
        <v>17</v>
      </c>
      <c r="J181" t="s">
        <v>71</v>
      </c>
      <c r="K181" t="s">
        <v>72</v>
      </c>
      <c r="L181" s="2">
        <v>98</v>
      </c>
      <c r="M181" s="2">
        <v>19</v>
      </c>
      <c r="N181" s="2">
        <f>normalizar!$L181*normalizar!$M181</f>
        <v>1862</v>
      </c>
    </row>
    <row r="182" spans="1:14" x14ac:dyDescent="0.25">
      <c r="A182">
        <v>181</v>
      </c>
      <c r="B182" s="1">
        <v>43864</v>
      </c>
      <c r="C182">
        <v>1181634254</v>
      </c>
      <c r="D182" t="s">
        <v>23</v>
      </c>
      <c r="E182" t="s">
        <v>86</v>
      </c>
      <c r="F182" t="s">
        <v>82</v>
      </c>
      <c r="G182" t="s">
        <v>24</v>
      </c>
      <c r="H182" t="s">
        <v>25</v>
      </c>
      <c r="I182" t="s">
        <v>17</v>
      </c>
      <c r="J182" t="s">
        <v>58</v>
      </c>
      <c r="K182" t="s">
        <v>59</v>
      </c>
      <c r="L182" s="2">
        <v>487.19999999999993</v>
      </c>
      <c r="M182" s="2">
        <v>27</v>
      </c>
      <c r="N182" s="2">
        <f>normalizar!$L182*normalizar!$M182</f>
        <v>13154.399999999998</v>
      </c>
    </row>
    <row r="183" spans="1:14" x14ac:dyDescent="0.25">
      <c r="A183">
        <v>182</v>
      </c>
      <c r="B183" s="1">
        <v>44052</v>
      </c>
      <c r="C183">
        <v>5404968765</v>
      </c>
      <c r="D183" t="s">
        <v>32</v>
      </c>
      <c r="E183" t="s">
        <v>93</v>
      </c>
      <c r="F183" t="s">
        <v>96</v>
      </c>
      <c r="G183" t="s">
        <v>7</v>
      </c>
      <c r="H183" t="s">
        <v>8</v>
      </c>
      <c r="I183" t="s">
        <v>33</v>
      </c>
      <c r="J183" t="s">
        <v>60</v>
      </c>
      <c r="K183" t="s">
        <v>49</v>
      </c>
      <c r="L183" s="2">
        <v>140</v>
      </c>
      <c r="M183" s="2">
        <v>99</v>
      </c>
      <c r="N183" s="2">
        <f>normalizar!$L183*normalizar!$M183</f>
        <v>13860</v>
      </c>
    </row>
    <row r="184" spans="1:14" x14ac:dyDescent="0.25">
      <c r="A184">
        <v>183</v>
      </c>
      <c r="B184" s="1">
        <v>43959</v>
      </c>
      <c r="C184">
        <v>2431996009</v>
      </c>
      <c r="D184" t="s">
        <v>32</v>
      </c>
      <c r="E184" t="s">
        <v>93</v>
      </c>
      <c r="F184" t="s">
        <v>96</v>
      </c>
      <c r="G184" t="s">
        <v>7</v>
      </c>
      <c r="H184" t="s">
        <v>8</v>
      </c>
      <c r="I184" t="s">
        <v>33</v>
      </c>
      <c r="J184" t="s">
        <v>38</v>
      </c>
      <c r="K184" t="s">
        <v>39</v>
      </c>
      <c r="L184" s="2">
        <v>560</v>
      </c>
      <c r="M184" s="2">
        <v>10</v>
      </c>
      <c r="N184" s="2">
        <f>normalizar!$L184*normalizar!$M184</f>
        <v>5600</v>
      </c>
    </row>
    <row r="185" spans="1:14" x14ac:dyDescent="0.25">
      <c r="A185">
        <v>184</v>
      </c>
      <c r="B185" s="1">
        <v>44101</v>
      </c>
      <c r="C185">
        <v>6373385557</v>
      </c>
      <c r="D185" t="s">
        <v>42</v>
      </c>
      <c r="E185" t="s">
        <v>91</v>
      </c>
      <c r="F185" t="s">
        <v>91</v>
      </c>
      <c r="G185" t="s">
        <v>43</v>
      </c>
      <c r="H185" t="s">
        <v>8</v>
      </c>
      <c r="I185" t="s">
        <v>17</v>
      </c>
      <c r="J185" t="s">
        <v>61</v>
      </c>
      <c r="K185" t="s">
        <v>13</v>
      </c>
      <c r="L185" s="2">
        <v>140</v>
      </c>
      <c r="M185" s="2">
        <v>80</v>
      </c>
      <c r="N185" s="2">
        <f>normalizar!$L185*normalizar!$M185</f>
        <v>11200</v>
      </c>
    </row>
    <row r="186" spans="1:14" x14ac:dyDescent="0.25">
      <c r="A186">
        <v>185</v>
      </c>
      <c r="B186" s="1">
        <v>44069</v>
      </c>
      <c r="C186">
        <v>5411926783</v>
      </c>
      <c r="D186" t="s">
        <v>42</v>
      </c>
      <c r="E186" t="s">
        <v>91</v>
      </c>
      <c r="F186" t="s">
        <v>91</v>
      </c>
      <c r="G186" t="s">
        <v>43</v>
      </c>
      <c r="H186" t="s">
        <v>16</v>
      </c>
      <c r="I186" t="s">
        <v>127</v>
      </c>
      <c r="J186" t="s">
        <v>12</v>
      </c>
      <c r="K186" t="s">
        <v>13</v>
      </c>
      <c r="L186" s="2">
        <v>49</v>
      </c>
      <c r="M186" s="2">
        <v>27</v>
      </c>
      <c r="N186" s="2">
        <f>normalizar!$L186*normalizar!$M186</f>
        <v>1323</v>
      </c>
    </row>
    <row r="187" spans="1:14" x14ac:dyDescent="0.25">
      <c r="A187">
        <v>186</v>
      </c>
      <c r="B187" s="1">
        <v>44118</v>
      </c>
      <c r="C187">
        <v>8397590471</v>
      </c>
      <c r="D187" t="s">
        <v>50</v>
      </c>
      <c r="E187" t="s">
        <v>85</v>
      </c>
      <c r="F187" t="s">
        <v>83</v>
      </c>
      <c r="G187" t="s">
        <v>41</v>
      </c>
      <c r="H187" t="s">
        <v>25</v>
      </c>
      <c r="I187" t="s">
        <v>127</v>
      </c>
      <c r="J187" t="s">
        <v>38</v>
      </c>
      <c r="K187" t="s">
        <v>39</v>
      </c>
      <c r="L187" s="2">
        <v>560</v>
      </c>
      <c r="M187" s="2">
        <v>97</v>
      </c>
      <c r="N187" s="2">
        <f>normalizar!$L187*normalizar!$M187</f>
        <v>54320</v>
      </c>
    </row>
    <row r="188" spans="1:14" x14ac:dyDescent="0.25">
      <c r="A188">
        <v>187</v>
      </c>
      <c r="B188" s="1">
        <v>44038</v>
      </c>
      <c r="C188">
        <v>5905399576</v>
      </c>
      <c r="D188" t="s">
        <v>51</v>
      </c>
      <c r="E188" t="s">
        <v>90</v>
      </c>
      <c r="F188" t="s">
        <v>98</v>
      </c>
      <c r="G188" t="s">
        <v>24</v>
      </c>
      <c r="H188" t="s">
        <v>25</v>
      </c>
      <c r="I188" t="s">
        <v>127</v>
      </c>
      <c r="J188" t="s">
        <v>52</v>
      </c>
      <c r="K188" t="s">
        <v>53</v>
      </c>
      <c r="L188" s="2">
        <v>257.59999999999997</v>
      </c>
      <c r="M188" s="2">
        <v>42</v>
      </c>
      <c r="N188" s="2">
        <f>normalizar!$L188*normalizar!$M188</f>
        <v>10819.199999999999</v>
      </c>
    </row>
    <row r="189" spans="1:14" x14ac:dyDescent="0.25">
      <c r="A189">
        <v>188</v>
      </c>
      <c r="B189" s="1">
        <v>43947</v>
      </c>
      <c r="C189">
        <v>168682758</v>
      </c>
      <c r="D189" t="s">
        <v>40</v>
      </c>
      <c r="E189" t="s">
        <v>97</v>
      </c>
      <c r="F189" t="s">
        <v>88</v>
      </c>
      <c r="G189" t="s">
        <v>41</v>
      </c>
      <c r="H189" t="s">
        <v>25</v>
      </c>
      <c r="I189" t="s">
        <v>17</v>
      </c>
      <c r="J189" t="s">
        <v>22</v>
      </c>
      <c r="K189" t="s">
        <v>11</v>
      </c>
      <c r="L189" s="2">
        <v>644</v>
      </c>
      <c r="M189" s="2">
        <v>24</v>
      </c>
      <c r="N189" s="2">
        <f>normalizar!$L189*normalizar!$M189</f>
        <v>15456</v>
      </c>
    </row>
    <row r="190" spans="1:14" x14ac:dyDescent="0.25">
      <c r="A190">
        <v>189</v>
      </c>
      <c r="B190" s="1">
        <v>44162</v>
      </c>
      <c r="C190">
        <v>4992553897</v>
      </c>
      <c r="D190" t="s">
        <v>54</v>
      </c>
      <c r="E190" t="s">
        <v>89</v>
      </c>
      <c r="F190" t="s">
        <v>84</v>
      </c>
      <c r="G190" t="s">
        <v>55</v>
      </c>
      <c r="H190" t="s">
        <v>16</v>
      </c>
      <c r="I190" t="s">
        <v>9</v>
      </c>
      <c r="J190" t="s">
        <v>34</v>
      </c>
      <c r="K190" t="s">
        <v>35</v>
      </c>
      <c r="L190" s="2">
        <v>135.1</v>
      </c>
      <c r="M190" s="2">
        <v>90</v>
      </c>
      <c r="N190" s="2">
        <f>normalizar!$L190*normalizar!$M190</f>
        <v>12159</v>
      </c>
    </row>
    <row r="191" spans="1:14" x14ac:dyDescent="0.25">
      <c r="A191">
        <v>190</v>
      </c>
      <c r="B191" s="1">
        <v>44160</v>
      </c>
      <c r="C191">
        <v>9609810399</v>
      </c>
      <c r="D191" t="s">
        <v>36</v>
      </c>
      <c r="E191" t="s">
        <v>92</v>
      </c>
      <c r="F191" t="s">
        <v>99</v>
      </c>
      <c r="G191" t="s">
        <v>37</v>
      </c>
      <c r="H191" t="s">
        <v>8</v>
      </c>
      <c r="I191" t="s">
        <v>17</v>
      </c>
      <c r="J191" t="s">
        <v>30</v>
      </c>
      <c r="K191" t="s">
        <v>31</v>
      </c>
      <c r="L191" s="2">
        <v>178.5</v>
      </c>
      <c r="M191" s="2">
        <v>28</v>
      </c>
      <c r="N191" s="2">
        <f>normalizar!$L191*normalizar!$M191</f>
        <v>4998</v>
      </c>
    </row>
    <row r="192" spans="1:14" x14ac:dyDescent="0.25">
      <c r="A192">
        <v>191</v>
      </c>
      <c r="B192" s="1">
        <v>44045</v>
      </c>
      <c r="C192">
        <v>1537469039</v>
      </c>
      <c r="D192" t="s">
        <v>40</v>
      </c>
      <c r="E192" t="s">
        <v>97</v>
      </c>
      <c r="F192" t="s">
        <v>88</v>
      </c>
      <c r="G192" t="s">
        <v>41</v>
      </c>
      <c r="H192" t="s">
        <v>25</v>
      </c>
      <c r="I192" t="s">
        <v>9</v>
      </c>
      <c r="J192" t="s">
        <v>22</v>
      </c>
      <c r="K192" t="s">
        <v>11</v>
      </c>
      <c r="L192" s="2">
        <v>644</v>
      </c>
      <c r="M192" s="2">
        <v>28</v>
      </c>
      <c r="N192" s="2">
        <f>normalizar!$L192*normalizar!$M192</f>
        <v>18032</v>
      </c>
    </row>
    <row r="193" spans="1:14" x14ac:dyDescent="0.25">
      <c r="A193">
        <v>192</v>
      </c>
      <c r="B193" s="1">
        <v>44049</v>
      </c>
      <c r="C193">
        <v>2018401595</v>
      </c>
      <c r="D193" t="s">
        <v>23</v>
      </c>
      <c r="E193" t="s">
        <v>86</v>
      </c>
      <c r="F193" t="s">
        <v>82</v>
      </c>
      <c r="G193" t="s">
        <v>24</v>
      </c>
      <c r="H193" t="s">
        <v>25</v>
      </c>
      <c r="I193" t="s">
        <v>9</v>
      </c>
      <c r="J193" t="s">
        <v>30</v>
      </c>
      <c r="K193" t="s">
        <v>31</v>
      </c>
      <c r="L193" s="2">
        <v>178.5</v>
      </c>
      <c r="M193" s="2">
        <v>57</v>
      </c>
      <c r="N193" s="2">
        <f>normalizar!$L193*normalizar!$M193</f>
        <v>10174.5</v>
      </c>
    </row>
    <row r="194" spans="1:14" x14ac:dyDescent="0.25">
      <c r="A194">
        <v>193</v>
      </c>
      <c r="B194" s="1">
        <v>43961</v>
      </c>
      <c r="C194">
        <v>1129934476</v>
      </c>
      <c r="D194" t="s">
        <v>42</v>
      </c>
      <c r="E194" t="s">
        <v>91</v>
      </c>
      <c r="F194" t="s">
        <v>91</v>
      </c>
      <c r="G194" t="s">
        <v>43</v>
      </c>
      <c r="H194" t="s">
        <v>8</v>
      </c>
      <c r="I194" t="s">
        <v>17</v>
      </c>
      <c r="J194" t="s">
        <v>44</v>
      </c>
      <c r="K194" t="s">
        <v>11</v>
      </c>
      <c r="L194" s="2">
        <v>41.86</v>
      </c>
      <c r="M194" s="2">
        <v>23</v>
      </c>
      <c r="N194" s="2">
        <f>normalizar!$L194*normalizar!$M194</f>
        <v>962.78</v>
      </c>
    </row>
    <row r="195" spans="1:14" x14ac:dyDescent="0.25">
      <c r="A195">
        <v>194</v>
      </c>
      <c r="B195" s="1">
        <v>43929</v>
      </c>
      <c r="C195">
        <v>878400496</v>
      </c>
      <c r="D195" t="s">
        <v>45</v>
      </c>
      <c r="E195" t="s">
        <v>87</v>
      </c>
      <c r="F195" t="s">
        <v>87</v>
      </c>
      <c r="G195" t="s">
        <v>24</v>
      </c>
      <c r="H195" t="s">
        <v>127</v>
      </c>
      <c r="I195" t="s">
        <v>127</v>
      </c>
      <c r="J195" t="s">
        <v>22</v>
      </c>
      <c r="K195" t="s">
        <v>11</v>
      </c>
      <c r="L195" s="2">
        <v>644</v>
      </c>
      <c r="M195" s="2">
        <v>86</v>
      </c>
      <c r="N195" s="2">
        <f>normalizar!$L195*normalizar!$M195</f>
        <v>55384</v>
      </c>
    </row>
    <row r="196" spans="1:14" x14ac:dyDescent="0.25">
      <c r="A196">
        <v>195</v>
      </c>
      <c r="B196" s="1">
        <v>44043</v>
      </c>
      <c r="C196">
        <v>6271764467</v>
      </c>
      <c r="D196" t="s">
        <v>42</v>
      </c>
      <c r="E196" t="s">
        <v>91</v>
      </c>
      <c r="F196" t="s">
        <v>91</v>
      </c>
      <c r="G196" t="s">
        <v>43</v>
      </c>
      <c r="H196" t="s">
        <v>16</v>
      </c>
      <c r="I196" t="s">
        <v>127</v>
      </c>
      <c r="J196" t="s">
        <v>46</v>
      </c>
      <c r="K196" t="s">
        <v>47</v>
      </c>
      <c r="L196" s="2">
        <v>350</v>
      </c>
      <c r="M196" s="2">
        <v>47</v>
      </c>
      <c r="N196" s="2">
        <f>normalizar!$L196*normalizar!$M196</f>
        <v>16450</v>
      </c>
    </row>
    <row r="197" spans="1:14" x14ac:dyDescent="0.25">
      <c r="A197">
        <v>196</v>
      </c>
      <c r="B197" s="1">
        <v>43853</v>
      </c>
      <c r="C197">
        <v>5954546839</v>
      </c>
      <c r="D197" t="s">
        <v>42</v>
      </c>
      <c r="E197" t="s">
        <v>91</v>
      </c>
      <c r="F197" t="s">
        <v>91</v>
      </c>
      <c r="G197" t="s">
        <v>43</v>
      </c>
      <c r="H197" t="s">
        <v>16</v>
      </c>
      <c r="I197" t="s">
        <v>127</v>
      </c>
      <c r="J197" t="s">
        <v>48</v>
      </c>
      <c r="K197" t="s">
        <v>49</v>
      </c>
      <c r="L197" s="2">
        <v>308</v>
      </c>
      <c r="M197" s="2">
        <v>97</v>
      </c>
      <c r="N197" s="2">
        <f>normalizar!$L197*normalizar!$M197</f>
        <v>29876</v>
      </c>
    </row>
    <row r="198" spans="1:14" x14ac:dyDescent="0.25">
      <c r="A198">
        <v>197</v>
      </c>
      <c r="B198" s="1">
        <v>43905</v>
      </c>
      <c r="C198">
        <v>1007419194</v>
      </c>
      <c r="D198" t="s">
        <v>42</v>
      </c>
      <c r="E198" t="s">
        <v>91</v>
      </c>
      <c r="F198" t="s">
        <v>91</v>
      </c>
      <c r="G198" t="s">
        <v>43</v>
      </c>
      <c r="H198" t="s">
        <v>16</v>
      </c>
      <c r="I198" t="s">
        <v>127</v>
      </c>
      <c r="J198" t="s">
        <v>26</v>
      </c>
      <c r="K198" t="s">
        <v>27</v>
      </c>
      <c r="L198" s="2">
        <v>128.79999999999998</v>
      </c>
      <c r="M198" s="2">
        <v>96</v>
      </c>
      <c r="N198" s="2">
        <f>normalizar!$L198*normalizar!$M198</f>
        <v>12364.8</v>
      </c>
    </row>
    <row r="199" spans="1:14" x14ac:dyDescent="0.25">
      <c r="A199">
        <v>198</v>
      </c>
      <c r="B199" s="1">
        <v>43891</v>
      </c>
      <c r="C199">
        <v>2749506386</v>
      </c>
      <c r="D199" t="s">
        <v>50</v>
      </c>
      <c r="E199" t="s">
        <v>85</v>
      </c>
      <c r="F199" t="s">
        <v>83</v>
      </c>
      <c r="G199" t="s">
        <v>41</v>
      </c>
      <c r="H199" t="s">
        <v>25</v>
      </c>
      <c r="I199" t="s">
        <v>127</v>
      </c>
      <c r="J199" t="s">
        <v>12</v>
      </c>
      <c r="K199" t="s">
        <v>13</v>
      </c>
      <c r="L199" s="2">
        <v>49</v>
      </c>
      <c r="M199" s="2">
        <v>31</v>
      </c>
      <c r="N199" s="2">
        <f>normalizar!$L199*normalizar!$M199</f>
        <v>1519</v>
      </c>
    </row>
    <row r="200" spans="1:14" x14ac:dyDescent="0.25">
      <c r="A200">
        <v>199</v>
      </c>
      <c r="B200" s="1">
        <v>43997</v>
      </c>
      <c r="C200">
        <v>3279160134</v>
      </c>
      <c r="D200" t="s">
        <v>50</v>
      </c>
      <c r="E200" t="s">
        <v>85</v>
      </c>
      <c r="F200" t="s">
        <v>83</v>
      </c>
      <c r="G200" t="s">
        <v>41</v>
      </c>
      <c r="H200" t="s">
        <v>25</v>
      </c>
      <c r="I200" t="s">
        <v>127</v>
      </c>
      <c r="J200" t="s">
        <v>44</v>
      </c>
      <c r="K200" t="s">
        <v>11</v>
      </c>
      <c r="L200" s="2">
        <v>41.86</v>
      </c>
      <c r="M200" s="2">
        <v>52</v>
      </c>
      <c r="N200" s="2">
        <f>normalizar!$L200*normalizar!$M200</f>
        <v>2176.7199999999998</v>
      </c>
    </row>
    <row r="201" spans="1:14" x14ac:dyDescent="0.25">
      <c r="A201">
        <v>200</v>
      </c>
      <c r="B201" s="1">
        <v>43994</v>
      </c>
      <c r="C201">
        <v>6789089883</v>
      </c>
      <c r="D201" t="s">
        <v>51</v>
      </c>
      <c r="E201" t="s">
        <v>90</v>
      </c>
      <c r="F201" t="s">
        <v>98</v>
      </c>
      <c r="G201" t="s">
        <v>24</v>
      </c>
      <c r="H201" t="s">
        <v>127</v>
      </c>
      <c r="I201" t="s">
        <v>127</v>
      </c>
      <c r="J201" t="s">
        <v>21</v>
      </c>
      <c r="K201" t="s">
        <v>11</v>
      </c>
      <c r="L201" s="2">
        <v>252</v>
      </c>
      <c r="M201" s="2">
        <v>91</v>
      </c>
      <c r="N201" s="2">
        <f>normalizar!$L201*normalizar!$M201</f>
        <v>22932</v>
      </c>
    </row>
    <row r="202" spans="1:14" x14ac:dyDescent="0.25">
      <c r="A202">
        <v>201</v>
      </c>
      <c r="B202" s="1">
        <v>44004</v>
      </c>
      <c r="C202">
        <v>7775981065</v>
      </c>
      <c r="D202" t="s">
        <v>51</v>
      </c>
      <c r="E202" t="s">
        <v>90</v>
      </c>
      <c r="F202" t="s">
        <v>98</v>
      </c>
      <c r="G202" t="s">
        <v>24</v>
      </c>
      <c r="H202" t="s">
        <v>127</v>
      </c>
      <c r="I202" t="s">
        <v>127</v>
      </c>
      <c r="J202" t="s">
        <v>22</v>
      </c>
      <c r="K202" t="s">
        <v>11</v>
      </c>
      <c r="L202" s="2">
        <v>644</v>
      </c>
      <c r="M202" s="2">
        <v>14</v>
      </c>
      <c r="N202" s="2">
        <f>normalizar!$L202*normalizar!$M202</f>
        <v>9016</v>
      </c>
    </row>
    <row r="203" spans="1:14" x14ac:dyDescent="0.25">
      <c r="A203">
        <v>202</v>
      </c>
      <c r="B203" s="1">
        <v>43923</v>
      </c>
      <c r="C203">
        <v>5357417804</v>
      </c>
      <c r="D203" t="s">
        <v>51</v>
      </c>
      <c r="E203" t="s">
        <v>90</v>
      </c>
      <c r="F203" t="s">
        <v>98</v>
      </c>
      <c r="G203" t="s">
        <v>24</v>
      </c>
      <c r="H203" t="s">
        <v>127</v>
      </c>
      <c r="I203" t="s">
        <v>127</v>
      </c>
      <c r="J203" t="s">
        <v>44</v>
      </c>
      <c r="K203" t="s">
        <v>11</v>
      </c>
      <c r="L203" s="2">
        <v>41.86</v>
      </c>
      <c r="M203" s="2">
        <v>44</v>
      </c>
      <c r="N203" s="2">
        <f>normalizar!$L203*normalizar!$M203</f>
        <v>1841.84</v>
      </c>
    </row>
    <row r="204" spans="1:14" x14ac:dyDescent="0.25">
      <c r="A204">
        <v>203</v>
      </c>
      <c r="B204" s="1">
        <v>44109</v>
      </c>
      <c r="C204">
        <v>4986720222</v>
      </c>
      <c r="D204" t="s">
        <v>40</v>
      </c>
      <c r="E204" t="s">
        <v>97</v>
      </c>
      <c r="F204" t="s">
        <v>88</v>
      </c>
      <c r="G204" t="s">
        <v>41</v>
      </c>
      <c r="H204" t="s">
        <v>25</v>
      </c>
      <c r="I204" t="s">
        <v>17</v>
      </c>
      <c r="J204" t="s">
        <v>34</v>
      </c>
      <c r="K204" t="s">
        <v>35</v>
      </c>
      <c r="L204" s="2">
        <v>135.1</v>
      </c>
      <c r="M204" s="2">
        <v>97</v>
      </c>
      <c r="N204" s="2">
        <f>normalizar!$L204*normalizar!$M204</f>
        <v>13104.699999999999</v>
      </c>
    </row>
    <row r="205" spans="1:14" x14ac:dyDescent="0.25">
      <c r="A205">
        <v>204</v>
      </c>
      <c r="B205" s="1">
        <v>43932</v>
      </c>
      <c r="C205">
        <v>9264353300</v>
      </c>
      <c r="D205" t="s">
        <v>40</v>
      </c>
      <c r="E205" t="s">
        <v>97</v>
      </c>
      <c r="F205" t="s">
        <v>88</v>
      </c>
      <c r="G205" t="s">
        <v>41</v>
      </c>
      <c r="H205" t="s">
        <v>25</v>
      </c>
      <c r="I205" t="s">
        <v>17</v>
      </c>
      <c r="J205" t="s">
        <v>52</v>
      </c>
      <c r="K205" t="s">
        <v>53</v>
      </c>
      <c r="L205" s="2">
        <v>257.59999999999997</v>
      </c>
      <c r="M205" s="2">
        <v>80</v>
      </c>
      <c r="N205" s="2">
        <f>normalizar!$L205*normalizar!$M205</f>
        <v>20607.999999999996</v>
      </c>
    </row>
    <row r="206" spans="1:14" x14ac:dyDescent="0.25">
      <c r="A206">
        <v>205</v>
      </c>
      <c r="B206" s="1">
        <v>44131</v>
      </c>
      <c r="C206">
        <v>4507840734</v>
      </c>
      <c r="D206" t="s">
        <v>54</v>
      </c>
      <c r="E206" t="s">
        <v>89</v>
      </c>
      <c r="F206" t="s">
        <v>84</v>
      </c>
      <c r="G206" t="s">
        <v>55</v>
      </c>
      <c r="H206" t="s">
        <v>16</v>
      </c>
      <c r="I206" t="s">
        <v>9</v>
      </c>
      <c r="J206" t="s">
        <v>56</v>
      </c>
      <c r="K206" t="s">
        <v>57</v>
      </c>
      <c r="L206" s="2">
        <v>273</v>
      </c>
      <c r="M206" s="2">
        <v>66</v>
      </c>
      <c r="N206" s="2">
        <f>normalizar!$L206*normalizar!$M206</f>
        <v>18018</v>
      </c>
    </row>
    <row r="207" spans="1:14" x14ac:dyDescent="0.25">
      <c r="A207">
        <v>206</v>
      </c>
      <c r="B207" s="1">
        <v>43926</v>
      </c>
      <c r="C207">
        <v>1926814553</v>
      </c>
      <c r="D207" t="s">
        <v>54</v>
      </c>
      <c r="E207" t="s">
        <v>89</v>
      </c>
      <c r="F207" t="s">
        <v>84</v>
      </c>
      <c r="G207" t="s">
        <v>55</v>
      </c>
      <c r="H207" t="s">
        <v>16</v>
      </c>
      <c r="I207" t="s">
        <v>9</v>
      </c>
      <c r="J207" t="s">
        <v>58</v>
      </c>
      <c r="K207" t="s">
        <v>59</v>
      </c>
      <c r="L207" s="2">
        <v>487.19999999999993</v>
      </c>
      <c r="M207" s="2">
        <v>32</v>
      </c>
      <c r="N207" s="2">
        <f>normalizar!$L207*normalizar!$M207</f>
        <v>15590.399999999998</v>
      </c>
    </row>
    <row r="208" spans="1:14" x14ac:dyDescent="0.25">
      <c r="A208">
        <v>207</v>
      </c>
      <c r="B208" s="1">
        <v>44139</v>
      </c>
      <c r="C208">
        <v>1115906573</v>
      </c>
      <c r="D208" t="s">
        <v>36</v>
      </c>
      <c r="E208" t="s">
        <v>92</v>
      </c>
      <c r="F208" t="s">
        <v>99</v>
      </c>
      <c r="G208" t="s">
        <v>37</v>
      </c>
      <c r="H208" t="s">
        <v>8</v>
      </c>
      <c r="I208" t="s">
        <v>17</v>
      </c>
      <c r="J208" t="s">
        <v>10</v>
      </c>
      <c r="K208" t="s">
        <v>11</v>
      </c>
      <c r="L208" s="2">
        <v>196</v>
      </c>
      <c r="M208" s="2">
        <v>52</v>
      </c>
      <c r="N208" s="2">
        <f>normalizar!$L208*normalizar!$M208</f>
        <v>10192</v>
      </c>
    </row>
    <row r="209" spans="1:14" x14ac:dyDescent="0.25">
      <c r="A209">
        <v>208</v>
      </c>
      <c r="B209" s="1">
        <v>43905</v>
      </c>
      <c r="C209">
        <v>4298972271</v>
      </c>
      <c r="D209" t="s">
        <v>23</v>
      </c>
      <c r="E209" t="s">
        <v>86</v>
      </c>
      <c r="F209" t="s">
        <v>82</v>
      </c>
      <c r="G209" t="s">
        <v>24</v>
      </c>
      <c r="H209" t="s">
        <v>8</v>
      </c>
      <c r="I209" t="s">
        <v>9</v>
      </c>
      <c r="J209" t="s">
        <v>38</v>
      </c>
      <c r="K209" t="s">
        <v>39</v>
      </c>
      <c r="L209" s="2">
        <v>560</v>
      </c>
      <c r="M209" s="2">
        <v>78</v>
      </c>
      <c r="N209" s="2">
        <f>normalizar!$L209*normalizar!$M209</f>
        <v>43680</v>
      </c>
    </row>
    <row r="210" spans="1:14" x14ac:dyDescent="0.25">
      <c r="A210">
        <v>209</v>
      </c>
      <c r="B210" s="1">
        <v>43899</v>
      </c>
      <c r="C210">
        <v>1419202858</v>
      </c>
      <c r="D210" t="s">
        <v>23</v>
      </c>
      <c r="E210" t="s">
        <v>86</v>
      </c>
      <c r="F210" t="s">
        <v>82</v>
      </c>
      <c r="G210" t="s">
        <v>24</v>
      </c>
      <c r="H210" t="s">
        <v>8</v>
      </c>
      <c r="I210" t="s">
        <v>9</v>
      </c>
      <c r="J210" t="s">
        <v>26</v>
      </c>
      <c r="K210" t="s">
        <v>27</v>
      </c>
      <c r="L210" s="2">
        <v>128.79999999999998</v>
      </c>
      <c r="M210" s="2">
        <v>54</v>
      </c>
      <c r="N210" s="2">
        <f>normalizar!$L210*normalizar!$M210</f>
        <v>6955.1999999999989</v>
      </c>
    </row>
    <row r="211" spans="1:14" x14ac:dyDescent="0.25">
      <c r="A211">
        <v>210</v>
      </c>
      <c r="B211" s="1">
        <v>44154</v>
      </c>
      <c r="C211">
        <v>3516608759</v>
      </c>
      <c r="D211" t="s">
        <v>62</v>
      </c>
      <c r="E211" t="s">
        <v>91</v>
      </c>
      <c r="F211" t="s">
        <v>91</v>
      </c>
      <c r="G211" t="s">
        <v>43</v>
      </c>
      <c r="H211" t="s">
        <v>16</v>
      </c>
      <c r="I211" t="s">
        <v>33</v>
      </c>
      <c r="J211" t="s">
        <v>67</v>
      </c>
      <c r="K211" t="s">
        <v>27</v>
      </c>
      <c r="L211" s="2">
        <v>140</v>
      </c>
      <c r="M211" s="2">
        <v>55</v>
      </c>
      <c r="N211" s="2">
        <f>normalizar!$L211*normalizar!$M211</f>
        <v>7700</v>
      </c>
    </row>
    <row r="212" spans="1:14" x14ac:dyDescent="0.25">
      <c r="A212">
        <v>211</v>
      </c>
      <c r="B212" s="1">
        <v>44076</v>
      </c>
      <c r="C212">
        <v>8191358442</v>
      </c>
      <c r="D212" t="s">
        <v>63</v>
      </c>
      <c r="E212" t="s">
        <v>85</v>
      </c>
      <c r="F212" t="s">
        <v>83</v>
      </c>
      <c r="G212" t="s">
        <v>41</v>
      </c>
      <c r="H212" t="s">
        <v>25</v>
      </c>
      <c r="I212" t="s">
        <v>17</v>
      </c>
      <c r="J212" t="s">
        <v>68</v>
      </c>
      <c r="K212" t="s">
        <v>69</v>
      </c>
      <c r="L212" s="2">
        <v>298.90000000000003</v>
      </c>
      <c r="M212" s="2">
        <v>60</v>
      </c>
      <c r="N212" s="2">
        <f>normalizar!$L212*normalizar!$M212</f>
        <v>17934.000000000004</v>
      </c>
    </row>
    <row r="213" spans="1:14" x14ac:dyDescent="0.25">
      <c r="A213">
        <v>212</v>
      </c>
      <c r="B213" s="1">
        <v>43851</v>
      </c>
      <c r="C213">
        <v>8451227157</v>
      </c>
      <c r="D213" t="s">
        <v>63</v>
      </c>
      <c r="E213" t="s">
        <v>85</v>
      </c>
      <c r="F213" t="s">
        <v>83</v>
      </c>
      <c r="G213" t="s">
        <v>41</v>
      </c>
      <c r="H213" t="s">
        <v>25</v>
      </c>
      <c r="I213" t="s">
        <v>17</v>
      </c>
      <c r="J213" t="s">
        <v>34</v>
      </c>
      <c r="K213" t="s">
        <v>35</v>
      </c>
      <c r="L213" s="2">
        <v>135.1</v>
      </c>
      <c r="M213" s="2">
        <v>19</v>
      </c>
      <c r="N213" s="2">
        <f>normalizar!$L213*normalizar!$M213</f>
        <v>2566.9</v>
      </c>
    </row>
    <row r="214" spans="1:14" x14ac:dyDescent="0.25">
      <c r="A214">
        <v>213</v>
      </c>
      <c r="B214" s="1">
        <v>43878</v>
      </c>
      <c r="C214">
        <v>9847155245</v>
      </c>
      <c r="D214" t="s">
        <v>63</v>
      </c>
      <c r="E214" t="s">
        <v>85</v>
      </c>
      <c r="F214" t="s">
        <v>83</v>
      </c>
      <c r="G214" t="s">
        <v>41</v>
      </c>
      <c r="H214" t="s">
        <v>25</v>
      </c>
      <c r="I214" t="s">
        <v>17</v>
      </c>
      <c r="J214" t="s">
        <v>52</v>
      </c>
      <c r="K214" t="s">
        <v>53</v>
      </c>
      <c r="L214" s="2">
        <v>257.59999999999997</v>
      </c>
      <c r="M214" s="2">
        <v>66</v>
      </c>
      <c r="N214" s="2">
        <f>normalizar!$L214*normalizar!$M214</f>
        <v>17001.599999999999</v>
      </c>
    </row>
    <row r="215" spans="1:14" x14ac:dyDescent="0.25">
      <c r="A215">
        <v>214</v>
      </c>
      <c r="B215" s="1">
        <v>43886</v>
      </c>
      <c r="C215">
        <v>5189485028</v>
      </c>
      <c r="D215" t="s">
        <v>28</v>
      </c>
      <c r="E215" t="s">
        <v>89</v>
      </c>
      <c r="F215" t="s">
        <v>84</v>
      </c>
      <c r="G215" t="s">
        <v>29</v>
      </c>
      <c r="H215" t="s">
        <v>8</v>
      </c>
      <c r="I215" t="s">
        <v>9</v>
      </c>
      <c r="J215" t="s">
        <v>10</v>
      </c>
      <c r="K215" t="s">
        <v>11</v>
      </c>
      <c r="L215" s="2">
        <v>196</v>
      </c>
      <c r="M215" s="2">
        <v>42</v>
      </c>
      <c r="N215" s="2">
        <f>normalizar!$L215*normalizar!$M215</f>
        <v>8232</v>
      </c>
    </row>
    <row r="216" spans="1:14" x14ac:dyDescent="0.25">
      <c r="A216">
        <v>215</v>
      </c>
      <c r="B216" s="1">
        <v>44037</v>
      </c>
      <c r="C216">
        <v>2367569858</v>
      </c>
      <c r="D216" t="s">
        <v>36</v>
      </c>
      <c r="E216" t="s">
        <v>92</v>
      </c>
      <c r="F216" t="s">
        <v>99</v>
      </c>
      <c r="G216" t="s">
        <v>37</v>
      </c>
      <c r="H216" t="s">
        <v>25</v>
      </c>
      <c r="I216" t="s">
        <v>9</v>
      </c>
      <c r="J216" t="s">
        <v>30</v>
      </c>
      <c r="K216" t="s">
        <v>31</v>
      </c>
      <c r="L216" s="2">
        <v>178.5</v>
      </c>
      <c r="M216" s="2">
        <v>72</v>
      </c>
      <c r="N216" s="2">
        <f>normalizar!$L216*normalizar!$M216</f>
        <v>12852</v>
      </c>
    </row>
    <row r="217" spans="1:14" x14ac:dyDescent="0.25">
      <c r="A217">
        <v>216</v>
      </c>
      <c r="B217" s="1">
        <v>44036</v>
      </c>
      <c r="C217">
        <v>1241520334</v>
      </c>
      <c r="D217" t="s">
        <v>14</v>
      </c>
      <c r="E217" t="s">
        <v>81</v>
      </c>
      <c r="F217" t="s">
        <v>94</v>
      </c>
      <c r="G217" t="s">
        <v>15</v>
      </c>
      <c r="H217" t="s">
        <v>16</v>
      </c>
      <c r="I217" t="s">
        <v>17</v>
      </c>
      <c r="J217" t="s">
        <v>70</v>
      </c>
      <c r="K217" t="s">
        <v>47</v>
      </c>
      <c r="L217" s="2">
        <v>1134</v>
      </c>
      <c r="M217" s="2">
        <v>32</v>
      </c>
      <c r="N217" s="2">
        <f>normalizar!$L217*normalizar!$M217</f>
        <v>36288</v>
      </c>
    </row>
    <row r="218" spans="1:14" x14ac:dyDescent="0.25">
      <c r="A218">
        <v>217</v>
      </c>
      <c r="B218" s="1">
        <v>43895</v>
      </c>
      <c r="C218">
        <v>6999895697</v>
      </c>
      <c r="D218" t="s">
        <v>14</v>
      </c>
      <c r="E218" t="s">
        <v>81</v>
      </c>
      <c r="F218" t="s">
        <v>94</v>
      </c>
      <c r="G218" t="s">
        <v>15</v>
      </c>
      <c r="H218" t="s">
        <v>16</v>
      </c>
      <c r="I218" t="s">
        <v>17</v>
      </c>
      <c r="J218" t="s">
        <v>71</v>
      </c>
      <c r="K218" t="s">
        <v>72</v>
      </c>
      <c r="L218" s="2">
        <v>98</v>
      </c>
      <c r="M218" s="2">
        <v>76</v>
      </c>
      <c r="N218" s="2">
        <f>normalizar!$L218*normalizar!$M218</f>
        <v>7448</v>
      </c>
    </row>
    <row r="219" spans="1:14" x14ac:dyDescent="0.25">
      <c r="A219">
        <v>218</v>
      </c>
      <c r="B219" s="1">
        <v>44026</v>
      </c>
      <c r="C219">
        <v>2931440223</v>
      </c>
      <c r="D219" t="s">
        <v>42</v>
      </c>
      <c r="E219" t="s">
        <v>91</v>
      </c>
      <c r="F219" t="s">
        <v>91</v>
      </c>
      <c r="G219" t="s">
        <v>43</v>
      </c>
      <c r="H219" t="s">
        <v>16</v>
      </c>
      <c r="I219" t="s">
        <v>127</v>
      </c>
      <c r="J219" t="s">
        <v>26</v>
      </c>
      <c r="K219" t="s">
        <v>27</v>
      </c>
      <c r="L219" s="2">
        <v>128.79999999999998</v>
      </c>
      <c r="M219" s="2">
        <v>83</v>
      </c>
      <c r="N219" s="2">
        <f>normalizar!$L219*normalizar!$M219</f>
        <v>10690.399999999998</v>
      </c>
    </row>
    <row r="220" spans="1:14" x14ac:dyDescent="0.25">
      <c r="A220">
        <v>219</v>
      </c>
      <c r="B220" s="1">
        <v>43965</v>
      </c>
      <c r="C220">
        <v>6045555436</v>
      </c>
      <c r="D220" t="s">
        <v>50</v>
      </c>
      <c r="E220" t="s">
        <v>85</v>
      </c>
      <c r="F220" t="s">
        <v>83</v>
      </c>
      <c r="G220" t="s">
        <v>41</v>
      </c>
      <c r="H220" t="s">
        <v>25</v>
      </c>
      <c r="I220" t="s">
        <v>127</v>
      </c>
      <c r="J220" t="s">
        <v>12</v>
      </c>
      <c r="K220" t="s">
        <v>13</v>
      </c>
      <c r="L220" s="2">
        <v>49</v>
      </c>
      <c r="M220" s="2">
        <v>91</v>
      </c>
      <c r="N220" s="2">
        <f>normalizar!$L220*normalizar!$M220</f>
        <v>4459</v>
      </c>
    </row>
    <row r="221" spans="1:14" x14ac:dyDescent="0.25">
      <c r="A221">
        <v>220</v>
      </c>
      <c r="B221" s="1">
        <v>44117</v>
      </c>
      <c r="C221">
        <v>4985084204</v>
      </c>
      <c r="D221" t="s">
        <v>50</v>
      </c>
      <c r="E221" t="s">
        <v>85</v>
      </c>
      <c r="F221" t="s">
        <v>83</v>
      </c>
      <c r="G221" t="s">
        <v>41</v>
      </c>
      <c r="H221" t="s">
        <v>25</v>
      </c>
      <c r="I221" t="s">
        <v>127</v>
      </c>
      <c r="J221" t="s">
        <v>44</v>
      </c>
      <c r="K221" t="s">
        <v>11</v>
      </c>
      <c r="L221" s="2">
        <v>41.86</v>
      </c>
      <c r="M221" s="2">
        <v>64</v>
      </c>
      <c r="N221" s="2">
        <f>normalizar!$L221*normalizar!$M221</f>
        <v>2679.04</v>
      </c>
    </row>
    <row r="222" spans="1:14" x14ac:dyDescent="0.25">
      <c r="A222">
        <v>221</v>
      </c>
      <c r="B222" s="1">
        <v>44019</v>
      </c>
      <c r="C222">
        <v>8950774476</v>
      </c>
      <c r="D222" t="s">
        <v>51</v>
      </c>
      <c r="E222" t="s">
        <v>90</v>
      </c>
      <c r="F222" t="s">
        <v>98</v>
      </c>
      <c r="G222" t="s">
        <v>24</v>
      </c>
      <c r="H222" t="s">
        <v>127</v>
      </c>
      <c r="I222" t="s">
        <v>127</v>
      </c>
      <c r="J222" t="s">
        <v>21</v>
      </c>
      <c r="K222" t="s">
        <v>11</v>
      </c>
      <c r="L222" s="2">
        <v>252</v>
      </c>
      <c r="M222" s="2">
        <v>58</v>
      </c>
      <c r="N222" s="2">
        <f>normalizar!$L222*normalizar!$M222</f>
        <v>14616</v>
      </c>
    </row>
    <row r="223" spans="1:14" x14ac:dyDescent="0.25">
      <c r="A223">
        <v>222</v>
      </c>
      <c r="B223" s="1">
        <v>43977</v>
      </c>
      <c r="C223">
        <v>4091794218</v>
      </c>
      <c r="D223" t="s">
        <v>51</v>
      </c>
      <c r="E223" t="s">
        <v>90</v>
      </c>
      <c r="F223" t="s">
        <v>98</v>
      </c>
      <c r="G223" t="s">
        <v>24</v>
      </c>
      <c r="H223" t="s">
        <v>127</v>
      </c>
      <c r="I223" t="s">
        <v>127</v>
      </c>
      <c r="J223" t="s">
        <v>22</v>
      </c>
      <c r="K223" t="s">
        <v>11</v>
      </c>
      <c r="L223" s="2">
        <v>644</v>
      </c>
      <c r="M223" s="2">
        <v>97</v>
      </c>
      <c r="N223" s="2">
        <f>normalizar!$L223*normalizar!$M223</f>
        <v>62468</v>
      </c>
    </row>
    <row r="224" spans="1:14" x14ac:dyDescent="0.25">
      <c r="A224">
        <v>223</v>
      </c>
      <c r="B224" s="1">
        <v>44043</v>
      </c>
      <c r="C224">
        <v>2789876793</v>
      </c>
      <c r="D224" t="s">
        <v>51</v>
      </c>
      <c r="E224" t="s">
        <v>90</v>
      </c>
      <c r="F224" t="s">
        <v>98</v>
      </c>
      <c r="G224" t="s">
        <v>24</v>
      </c>
      <c r="H224" t="s">
        <v>127</v>
      </c>
      <c r="I224" t="s">
        <v>127</v>
      </c>
      <c r="J224" t="s">
        <v>44</v>
      </c>
      <c r="K224" t="s">
        <v>11</v>
      </c>
      <c r="L224" s="2">
        <v>41.86</v>
      </c>
      <c r="M224" s="2">
        <v>14</v>
      </c>
      <c r="N224" s="2">
        <f>normalizar!$L224*normalizar!$M224</f>
        <v>586.04</v>
      </c>
    </row>
    <row r="225" spans="1:14" x14ac:dyDescent="0.25">
      <c r="A225">
        <v>224</v>
      </c>
      <c r="B225" s="1">
        <v>43940</v>
      </c>
      <c r="C225">
        <v>4338385582</v>
      </c>
      <c r="D225" t="s">
        <v>40</v>
      </c>
      <c r="E225" t="s">
        <v>97</v>
      </c>
      <c r="F225" t="s">
        <v>88</v>
      </c>
      <c r="G225" t="s">
        <v>41</v>
      </c>
      <c r="H225" t="s">
        <v>25</v>
      </c>
      <c r="I225" t="s">
        <v>17</v>
      </c>
      <c r="J225" t="s">
        <v>34</v>
      </c>
      <c r="K225" t="s">
        <v>35</v>
      </c>
      <c r="L225" s="2">
        <v>135.1</v>
      </c>
      <c r="M225" s="2">
        <v>68</v>
      </c>
      <c r="N225" s="2">
        <f>normalizar!$L225*normalizar!$M225</f>
        <v>9186.7999999999993</v>
      </c>
    </row>
    <row r="226" spans="1:14" x14ac:dyDescent="0.25">
      <c r="A226">
        <v>225</v>
      </c>
      <c r="B226" s="1">
        <v>44008</v>
      </c>
      <c r="C226">
        <v>9159410824</v>
      </c>
      <c r="D226" t="s">
        <v>40</v>
      </c>
      <c r="E226" t="s">
        <v>97</v>
      </c>
      <c r="F226" t="s">
        <v>88</v>
      </c>
      <c r="G226" t="s">
        <v>41</v>
      </c>
      <c r="H226" t="s">
        <v>25</v>
      </c>
      <c r="I226" t="s">
        <v>17</v>
      </c>
      <c r="J226" t="s">
        <v>52</v>
      </c>
      <c r="K226" t="s">
        <v>53</v>
      </c>
      <c r="L226" s="2">
        <v>257.59999999999997</v>
      </c>
      <c r="M226" s="2">
        <v>32</v>
      </c>
      <c r="N226" s="2">
        <f>normalizar!$L226*normalizar!$M226</f>
        <v>8243.1999999999989</v>
      </c>
    </row>
    <row r="227" spans="1:14" x14ac:dyDescent="0.25">
      <c r="A227">
        <v>226</v>
      </c>
      <c r="B227" s="1">
        <v>44168</v>
      </c>
      <c r="C227">
        <v>6562657766</v>
      </c>
      <c r="D227" t="s">
        <v>54</v>
      </c>
      <c r="E227" t="s">
        <v>89</v>
      </c>
      <c r="F227" t="s">
        <v>84</v>
      </c>
      <c r="G227" t="s">
        <v>55</v>
      </c>
      <c r="H227" t="s">
        <v>16</v>
      </c>
      <c r="I227" t="s">
        <v>9</v>
      </c>
      <c r="J227" t="s">
        <v>56</v>
      </c>
      <c r="K227" t="s">
        <v>57</v>
      </c>
      <c r="L227" s="2">
        <v>273</v>
      </c>
      <c r="M227" s="2">
        <v>48</v>
      </c>
      <c r="N227" s="2">
        <f>normalizar!$L227*normalizar!$M227</f>
        <v>13104</v>
      </c>
    </row>
    <row r="228" spans="1:14" x14ac:dyDescent="0.25">
      <c r="A228">
        <v>227</v>
      </c>
      <c r="B228" s="1">
        <v>44177</v>
      </c>
      <c r="C228">
        <v>4160634865</v>
      </c>
      <c r="D228" t="s">
        <v>54</v>
      </c>
      <c r="E228" t="s">
        <v>89</v>
      </c>
      <c r="F228" t="s">
        <v>84</v>
      </c>
      <c r="G228" t="s">
        <v>55</v>
      </c>
      <c r="H228" t="s">
        <v>16</v>
      </c>
      <c r="I228" t="s">
        <v>9</v>
      </c>
      <c r="J228" t="s">
        <v>58</v>
      </c>
      <c r="K228" t="s">
        <v>59</v>
      </c>
      <c r="L228" s="2">
        <v>487.19999999999993</v>
      </c>
      <c r="M228" s="2">
        <v>57</v>
      </c>
      <c r="N228" s="2">
        <f>normalizar!$L228*normalizar!$M228</f>
        <v>27770.399999999998</v>
      </c>
    </row>
    <row r="229" spans="1:14" x14ac:dyDescent="0.25">
      <c r="A229">
        <v>228</v>
      </c>
      <c r="B229" s="1">
        <v>43864</v>
      </c>
      <c r="C229">
        <v>142416687</v>
      </c>
      <c r="D229" t="s">
        <v>36</v>
      </c>
      <c r="E229" t="s">
        <v>92</v>
      </c>
      <c r="F229" t="s">
        <v>99</v>
      </c>
      <c r="G229" t="s">
        <v>37</v>
      </c>
      <c r="H229" t="s">
        <v>8</v>
      </c>
      <c r="I229" t="s">
        <v>17</v>
      </c>
      <c r="J229" t="s">
        <v>10</v>
      </c>
      <c r="K229" t="s">
        <v>11</v>
      </c>
      <c r="L229" s="2">
        <v>196</v>
      </c>
      <c r="M229" s="2">
        <v>67</v>
      </c>
      <c r="N229" s="2">
        <f>normalizar!$L229*normalizar!$M229</f>
        <v>13132</v>
      </c>
    </row>
    <row r="230" spans="1:14" x14ac:dyDescent="0.25">
      <c r="A230">
        <v>229</v>
      </c>
      <c r="B230" s="1">
        <v>43887</v>
      </c>
      <c r="C230">
        <v>6114991349</v>
      </c>
      <c r="D230" t="s">
        <v>23</v>
      </c>
      <c r="E230" t="s">
        <v>86</v>
      </c>
      <c r="F230" t="s">
        <v>82</v>
      </c>
      <c r="G230" t="s">
        <v>24</v>
      </c>
      <c r="H230" t="s">
        <v>8</v>
      </c>
      <c r="I230" t="s">
        <v>9</v>
      </c>
      <c r="J230" t="s">
        <v>38</v>
      </c>
      <c r="K230" t="s">
        <v>39</v>
      </c>
      <c r="L230" s="2">
        <v>560</v>
      </c>
      <c r="M230" s="2">
        <v>48</v>
      </c>
      <c r="N230" s="2">
        <f>normalizar!$L230*normalizar!$M230</f>
        <v>26880</v>
      </c>
    </row>
    <row r="231" spans="1:14" x14ac:dyDescent="0.25">
      <c r="A231">
        <v>230</v>
      </c>
      <c r="B231" s="1">
        <v>43925</v>
      </c>
      <c r="C231">
        <v>6472352060</v>
      </c>
      <c r="D231" t="s">
        <v>23</v>
      </c>
      <c r="E231" t="s">
        <v>86</v>
      </c>
      <c r="F231" t="s">
        <v>82</v>
      </c>
      <c r="G231" t="s">
        <v>24</v>
      </c>
      <c r="H231" t="s">
        <v>8</v>
      </c>
      <c r="I231" t="s">
        <v>9</v>
      </c>
      <c r="J231" t="s">
        <v>26</v>
      </c>
      <c r="K231" t="s">
        <v>27</v>
      </c>
      <c r="L231" s="2">
        <v>128.79999999999998</v>
      </c>
      <c r="M231" s="2">
        <v>77</v>
      </c>
      <c r="N231" s="2">
        <f>normalizar!$L231*normalizar!$M231</f>
        <v>9917.5999999999985</v>
      </c>
    </row>
    <row r="232" spans="1:14" x14ac:dyDescent="0.25">
      <c r="A232">
        <v>231</v>
      </c>
      <c r="B232" s="1">
        <v>43942</v>
      </c>
      <c r="C232">
        <v>5399077795</v>
      </c>
      <c r="D232" t="s">
        <v>62</v>
      </c>
      <c r="E232" t="s">
        <v>91</v>
      </c>
      <c r="F232" t="s">
        <v>91</v>
      </c>
      <c r="G232" t="s">
        <v>43</v>
      </c>
      <c r="H232" t="s">
        <v>16</v>
      </c>
      <c r="I232" t="s">
        <v>33</v>
      </c>
      <c r="J232" t="s">
        <v>67</v>
      </c>
      <c r="K232" t="s">
        <v>27</v>
      </c>
      <c r="L232" s="2">
        <v>140</v>
      </c>
      <c r="M232" s="2">
        <v>94</v>
      </c>
      <c r="N232" s="2">
        <f>normalizar!$L232*normalizar!$M232</f>
        <v>13160</v>
      </c>
    </row>
    <row r="233" spans="1:14" x14ac:dyDescent="0.25">
      <c r="A233">
        <v>232</v>
      </c>
      <c r="B233" s="1">
        <v>44079</v>
      </c>
      <c r="C233">
        <v>6275645168</v>
      </c>
      <c r="D233" t="s">
        <v>63</v>
      </c>
      <c r="E233" t="s">
        <v>85</v>
      </c>
      <c r="F233" t="s">
        <v>83</v>
      </c>
      <c r="G233" t="s">
        <v>41</v>
      </c>
      <c r="H233" t="s">
        <v>25</v>
      </c>
      <c r="I233" t="s">
        <v>17</v>
      </c>
      <c r="J233" t="s">
        <v>68</v>
      </c>
      <c r="K233" t="s">
        <v>69</v>
      </c>
      <c r="L233" s="2">
        <v>298.90000000000003</v>
      </c>
      <c r="M233" s="2">
        <v>54</v>
      </c>
      <c r="N233" s="2">
        <f>normalizar!$L233*normalizar!$M233</f>
        <v>16140.600000000002</v>
      </c>
    </row>
    <row r="234" spans="1:14" x14ac:dyDescent="0.25">
      <c r="A234">
        <v>233</v>
      </c>
      <c r="B234" s="1">
        <v>43882</v>
      </c>
      <c r="C234">
        <v>597069969</v>
      </c>
      <c r="D234" t="s">
        <v>63</v>
      </c>
      <c r="E234" t="s">
        <v>85</v>
      </c>
      <c r="F234" t="s">
        <v>83</v>
      </c>
      <c r="G234" t="s">
        <v>41</v>
      </c>
      <c r="H234" t="s">
        <v>25</v>
      </c>
      <c r="I234" t="s">
        <v>17</v>
      </c>
      <c r="J234" t="s">
        <v>34</v>
      </c>
      <c r="K234" t="s">
        <v>35</v>
      </c>
      <c r="L234" s="2">
        <v>135.1</v>
      </c>
      <c r="M234" s="2">
        <v>43</v>
      </c>
      <c r="N234" s="2">
        <f>normalizar!$L234*normalizar!$M234</f>
        <v>5809.3</v>
      </c>
    </row>
    <row r="235" spans="1:14" x14ac:dyDescent="0.25">
      <c r="A235">
        <v>234</v>
      </c>
      <c r="B235" s="1">
        <v>44174</v>
      </c>
      <c r="C235">
        <v>1323169656</v>
      </c>
      <c r="D235" t="s">
        <v>63</v>
      </c>
      <c r="E235" t="s">
        <v>85</v>
      </c>
      <c r="F235" t="s">
        <v>83</v>
      </c>
      <c r="G235" t="s">
        <v>41</v>
      </c>
      <c r="H235" t="s">
        <v>25</v>
      </c>
      <c r="I235" t="s">
        <v>17</v>
      </c>
      <c r="J235" t="s">
        <v>52</v>
      </c>
      <c r="K235" t="s">
        <v>53</v>
      </c>
      <c r="L235" s="2">
        <v>257.59999999999997</v>
      </c>
      <c r="M235" s="2">
        <v>71</v>
      </c>
      <c r="N235" s="2">
        <f>normalizar!$L235*normalizar!$M235</f>
        <v>18289.599999999999</v>
      </c>
    </row>
    <row r="236" spans="1:14" x14ac:dyDescent="0.25">
      <c r="A236">
        <v>235</v>
      </c>
      <c r="B236" s="1">
        <v>44142</v>
      </c>
      <c r="C236">
        <v>2932971142</v>
      </c>
      <c r="D236" t="s">
        <v>28</v>
      </c>
      <c r="E236" t="s">
        <v>89</v>
      </c>
      <c r="F236" t="s">
        <v>84</v>
      </c>
      <c r="G236" t="s">
        <v>29</v>
      </c>
      <c r="H236" t="s">
        <v>8</v>
      </c>
      <c r="I236" t="s">
        <v>9</v>
      </c>
      <c r="J236" t="s">
        <v>10</v>
      </c>
      <c r="K236" t="s">
        <v>11</v>
      </c>
      <c r="L236" s="2">
        <v>196</v>
      </c>
      <c r="M236" s="2">
        <v>50</v>
      </c>
      <c r="N236" s="2">
        <f>normalizar!$L236*normalizar!$M236</f>
        <v>9800</v>
      </c>
    </row>
    <row r="237" spans="1:14" x14ac:dyDescent="0.25">
      <c r="A237">
        <v>236</v>
      </c>
      <c r="B237" s="1">
        <v>44152</v>
      </c>
      <c r="C237">
        <v>3634141900</v>
      </c>
      <c r="D237" t="s">
        <v>36</v>
      </c>
      <c r="E237" t="s">
        <v>92</v>
      </c>
      <c r="F237" t="s">
        <v>99</v>
      </c>
      <c r="G237" t="s">
        <v>37</v>
      </c>
      <c r="H237" t="s">
        <v>25</v>
      </c>
      <c r="I237" t="s">
        <v>9</v>
      </c>
      <c r="J237" t="s">
        <v>30</v>
      </c>
      <c r="K237" t="s">
        <v>31</v>
      </c>
      <c r="L237" s="2">
        <v>178.5</v>
      </c>
      <c r="M237" s="2">
        <v>96</v>
      </c>
      <c r="N237" s="2">
        <f>normalizar!$L237*normalizar!$M237</f>
        <v>17136</v>
      </c>
    </row>
    <row r="238" spans="1:14" x14ac:dyDescent="0.25">
      <c r="A238">
        <v>237</v>
      </c>
      <c r="B238" s="1">
        <v>43926</v>
      </c>
      <c r="C238">
        <v>8872627168</v>
      </c>
      <c r="D238" t="s">
        <v>14</v>
      </c>
      <c r="E238" t="s">
        <v>81</v>
      </c>
      <c r="F238" t="s">
        <v>94</v>
      </c>
      <c r="G238" t="s">
        <v>15</v>
      </c>
      <c r="H238" t="s">
        <v>16</v>
      </c>
      <c r="I238" t="s">
        <v>17</v>
      </c>
      <c r="J238" t="s">
        <v>70</v>
      </c>
      <c r="K238" t="s">
        <v>47</v>
      </c>
      <c r="L238" s="2">
        <v>1134</v>
      </c>
      <c r="M238" s="2">
        <v>54</v>
      </c>
      <c r="N238" s="2">
        <f>normalizar!$L238*normalizar!$M238</f>
        <v>61236</v>
      </c>
    </row>
    <row r="239" spans="1:14" x14ac:dyDescent="0.25">
      <c r="A239">
        <v>238</v>
      </c>
      <c r="B239" s="1">
        <v>43849</v>
      </c>
      <c r="C239">
        <v>5571010485</v>
      </c>
      <c r="D239" t="s">
        <v>14</v>
      </c>
      <c r="E239" t="s">
        <v>81</v>
      </c>
      <c r="F239" t="s">
        <v>94</v>
      </c>
      <c r="G239" t="s">
        <v>15</v>
      </c>
      <c r="H239" t="s">
        <v>16</v>
      </c>
      <c r="I239" t="s">
        <v>17</v>
      </c>
      <c r="J239" t="s">
        <v>71</v>
      </c>
      <c r="K239" t="s">
        <v>72</v>
      </c>
      <c r="L239" s="2">
        <v>98</v>
      </c>
      <c r="M239" s="2">
        <v>39</v>
      </c>
      <c r="N239" s="2">
        <f>normalizar!$L239*normalizar!$M239</f>
        <v>3822</v>
      </c>
    </row>
    <row r="240" spans="1:14" x14ac:dyDescent="0.25">
      <c r="A240">
        <v>239</v>
      </c>
      <c r="B240" s="1">
        <v>43976</v>
      </c>
      <c r="C240">
        <v>7703467924</v>
      </c>
      <c r="D240" t="s">
        <v>23</v>
      </c>
      <c r="E240" t="s">
        <v>86</v>
      </c>
      <c r="F240" t="s">
        <v>82</v>
      </c>
      <c r="G240" t="s">
        <v>24</v>
      </c>
      <c r="H240" t="s">
        <v>25</v>
      </c>
      <c r="I240" t="s">
        <v>17</v>
      </c>
      <c r="J240" t="s">
        <v>58</v>
      </c>
      <c r="K240" t="s">
        <v>59</v>
      </c>
      <c r="L240" s="2">
        <v>487.19999999999993</v>
      </c>
      <c r="M240" s="2">
        <v>63</v>
      </c>
      <c r="N240" s="2">
        <f>normalizar!$L240*normalizar!$M240</f>
        <v>30693.599999999995</v>
      </c>
    </row>
    <row r="241" spans="1:14" x14ac:dyDescent="0.25">
      <c r="A241">
        <v>240</v>
      </c>
      <c r="B241" s="1">
        <v>43844</v>
      </c>
      <c r="C241">
        <v>7747820326</v>
      </c>
      <c r="D241" t="s">
        <v>32</v>
      </c>
      <c r="E241" t="s">
        <v>93</v>
      </c>
      <c r="F241" t="s">
        <v>96</v>
      </c>
      <c r="G241" t="s">
        <v>7</v>
      </c>
      <c r="H241" t="s">
        <v>8</v>
      </c>
      <c r="I241" t="s">
        <v>33</v>
      </c>
      <c r="J241" t="s">
        <v>60</v>
      </c>
      <c r="K241" t="s">
        <v>49</v>
      </c>
      <c r="L241" s="2">
        <v>140</v>
      </c>
      <c r="M241" s="2">
        <v>71</v>
      </c>
      <c r="N241" s="2">
        <f>normalizar!$L241*normalizar!$M241</f>
        <v>9940</v>
      </c>
    </row>
    <row r="242" spans="1:14" x14ac:dyDescent="0.25">
      <c r="A242">
        <v>241</v>
      </c>
      <c r="B242" s="1">
        <v>43858</v>
      </c>
      <c r="C242">
        <v>5769101754</v>
      </c>
      <c r="D242" t="s">
        <v>32</v>
      </c>
      <c r="E242" t="s">
        <v>93</v>
      </c>
      <c r="F242" t="s">
        <v>96</v>
      </c>
      <c r="G242" t="s">
        <v>7</v>
      </c>
      <c r="H242" t="s">
        <v>8</v>
      </c>
      <c r="I242" t="s">
        <v>33</v>
      </c>
      <c r="J242" t="s">
        <v>38</v>
      </c>
      <c r="K242" t="s">
        <v>39</v>
      </c>
      <c r="L242" s="2">
        <v>560</v>
      </c>
      <c r="M242" s="2">
        <v>88</v>
      </c>
      <c r="N242" s="2">
        <f>normalizar!$L242*normalizar!$M242</f>
        <v>49280</v>
      </c>
    </row>
    <row r="243" spans="1:14" x14ac:dyDescent="0.25">
      <c r="A243">
        <v>242</v>
      </c>
      <c r="B243" s="1">
        <v>43891</v>
      </c>
      <c r="C243">
        <v>7427615835</v>
      </c>
      <c r="D243" t="s">
        <v>42</v>
      </c>
      <c r="E243" t="s">
        <v>91</v>
      </c>
      <c r="F243" t="s">
        <v>91</v>
      </c>
      <c r="G243" t="s">
        <v>43</v>
      </c>
      <c r="H243" t="s">
        <v>8</v>
      </c>
      <c r="I243" t="s">
        <v>17</v>
      </c>
      <c r="J243" t="s">
        <v>61</v>
      </c>
      <c r="K243" t="s">
        <v>13</v>
      </c>
      <c r="L243" s="2">
        <v>140</v>
      </c>
      <c r="M243" s="2">
        <v>59</v>
      </c>
      <c r="N243" s="2">
        <f>normalizar!$L243*normalizar!$M243</f>
        <v>8260</v>
      </c>
    </row>
    <row r="244" spans="1:14" x14ac:dyDescent="0.25">
      <c r="A244">
        <v>243</v>
      </c>
      <c r="B244" s="1">
        <v>43984</v>
      </c>
      <c r="C244">
        <v>242336558</v>
      </c>
      <c r="D244" t="s">
        <v>36</v>
      </c>
      <c r="E244" t="s">
        <v>92</v>
      </c>
      <c r="F244" t="s">
        <v>99</v>
      </c>
      <c r="G244" t="s">
        <v>37</v>
      </c>
      <c r="H244" t="s">
        <v>8</v>
      </c>
      <c r="I244" t="s">
        <v>17</v>
      </c>
      <c r="J244" t="s">
        <v>38</v>
      </c>
      <c r="K244" t="s">
        <v>39</v>
      </c>
      <c r="L244" s="2">
        <v>560</v>
      </c>
      <c r="M244" s="2">
        <v>94</v>
      </c>
      <c r="N244" s="2">
        <f>normalizar!$L244*normalizar!$M244</f>
        <v>52640</v>
      </c>
    </row>
    <row r="245" spans="1:14" x14ac:dyDescent="0.25">
      <c r="A245">
        <v>244</v>
      </c>
      <c r="B245" s="1">
        <v>44098</v>
      </c>
      <c r="C245">
        <v>2520819737</v>
      </c>
      <c r="D245" t="s">
        <v>40</v>
      </c>
      <c r="E245" t="s">
        <v>97</v>
      </c>
      <c r="F245" t="s">
        <v>88</v>
      </c>
      <c r="G245" t="s">
        <v>41</v>
      </c>
      <c r="H245" t="s">
        <v>25</v>
      </c>
      <c r="I245" t="s">
        <v>9</v>
      </c>
      <c r="J245" t="s">
        <v>22</v>
      </c>
      <c r="K245" t="s">
        <v>11</v>
      </c>
      <c r="L245" s="2">
        <v>644</v>
      </c>
      <c r="M245" s="2">
        <v>86</v>
      </c>
      <c r="N245" s="2">
        <f>normalizar!$L245*normalizar!$M245</f>
        <v>55384</v>
      </c>
    </row>
    <row r="246" spans="1:14" x14ac:dyDescent="0.25">
      <c r="A246">
        <v>245</v>
      </c>
      <c r="B246" s="1">
        <v>43988</v>
      </c>
      <c r="C246">
        <v>8828389188</v>
      </c>
      <c r="D246" t="s">
        <v>23</v>
      </c>
      <c r="E246" t="s">
        <v>86</v>
      </c>
      <c r="F246" t="s">
        <v>82</v>
      </c>
      <c r="G246" t="s">
        <v>24</v>
      </c>
      <c r="H246" t="s">
        <v>25</v>
      </c>
      <c r="I246" t="s">
        <v>9</v>
      </c>
      <c r="J246" t="s">
        <v>30</v>
      </c>
      <c r="K246" t="s">
        <v>31</v>
      </c>
      <c r="L246" s="2">
        <v>178.5</v>
      </c>
      <c r="M246" s="2">
        <v>61</v>
      </c>
      <c r="N246" s="2">
        <f>normalizar!$L246*normalizar!$M246</f>
        <v>10888.5</v>
      </c>
    </row>
    <row r="247" spans="1:14" x14ac:dyDescent="0.25">
      <c r="A247">
        <v>246</v>
      </c>
      <c r="B247" s="1">
        <v>44095</v>
      </c>
      <c r="C247">
        <v>164422904</v>
      </c>
      <c r="D247" t="s">
        <v>42</v>
      </c>
      <c r="E247" t="s">
        <v>91</v>
      </c>
      <c r="F247" t="s">
        <v>91</v>
      </c>
      <c r="G247" t="s">
        <v>43</v>
      </c>
      <c r="H247" t="s">
        <v>8</v>
      </c>
      <c r="I247" t="s">
        <v>17</v>
      </c>
      <c r="J247" t="s">
        <v>44</v>
      </c>
      <c r="K247" t="s">
        <v>11</v>
      </c>
      <c r="L247" s="2">
        <v>41.86</v>
      </c>
      <c r="M247" s="2">
        <v>32</v>
      </c>
      <c r="N247" s="2">
        <f>normalizar!$L247*normalizar!$M247</f>
        <v>1339.52</v>
      </c>
    </row>
    <row r="248" spans="1:14" x14ac:dyDescent="0.25">
      <c r="A248">
        <v>247</v>
      </c>
      <c r="B248" s="1">
        <v>43870</v>
      </c>
      <c r="C248">
        <v>7991995786</v>
      </c>
      <c r="D248" t="s">
        <v>45</v>
      </c>
      <c r="E248" t="s">
        <v>87</v>
      </c>
      <c r="F248" t="s">
        <v>87</v>
      </c>
      <c r="G248" t="s">
        <v>24</v>
      </c>
      <c r="H248" t="s">
        <v>127</v>
      </c>
      <c r="I248" t="s">
        <v>127</v>
      </c>
      <c r="J248" t="s">
        <v>22</v>
      </c>
      <c r="K248" t="s">
        <v>11</v>
      </c>
      <c r="L248" s="2">
        <v>644</v>
      </c>
      <c r="M248" s="2">
        <v>62</v>
      </c>
      <c r="N248" s="2">
        <f>normalizar!$L248*normalizar!$M248</f>
        <v>39928</v>
      </c>
    </row>
    <row r="249" spans="1:14" x14ac:dyDescent="0.25">
      <c r="A249">
        <v>248</v>
      </c>
      <c r="B249" s="1">
        <v>44113</v>
      </c>
      <c r="C249">
        <v>4149364306</v>
      </c>
      <c r="D249" t="s">
        <v>42</v>
      </c>
      <c r="E249" t="s">
        <v>91</v>
      </c>
      <c r="F249" t="s">
        <v>91</v>
      </c>
      <c r="G249" t="s">
        <v>43</v>
      </c>
      <c r="H249" t="s">
        <v>16</v>
      </c>
      <c r="I249" t="s">
        <v>127</v>
      </c>
      <c r="J249" t="s">
        <v>46</v>
      </c>
      <c r="K249" t="s">
        <v>47</v>
      </c>
      <c r="L249" s="2">
        <v>350</v>
      </c>
      <c r="M249" s="2">
        <v>60</v>
      </c>
      <c r="N249" s="2">
        <f>normalizar!$L249*normalizar!$M249</f>
        <v>21000</v>
      </c>
    </row>
    <row r="250" spans="1:14" x14ac:dyDescent="0.25">
      <c r="A250">
        <v>249</v>
      </c>
      <c r="B250" s="1">
        <v>44191</v>
      </c>
      <c r="C250">
        <v>6397472642</v>
      </c>
      <c r="D250" t="s">
        <v>42</v>
      </c>
      <c r="E250" t="s">
        <v>91</v>
      </c>
      <c r="F250" t="s">
        <v>91</v>
      </c>
      <c r="G250" t="s">
        <v>43</v>
      </c>
      <c r="H250" t="s">
        <v>16</v>
      </c>
      <c r="I250" t="s">
        <v>127</v>
      </c>
      <c r="J250" t="s">
        <v>48</v>
      </c>
      <c r="K250" t="s">
        <v>49</v>
      </c>
      <c r="L250" s="2">
        <v>308</v>
      </c>
      <c r="M250" s="2">
        <v>51</v>
      </c>
      <c r="N250" s="2">
        <f>normalizar!$L250*normalizar!$M250</f>
        <v>15708</v>
      </c>
    </row>
    <row r="251" spans="1:14" x14ac:dyDescent="0.25">
      <c r="A251">
        <v>250</v>
      </c>
      <c r="B251" s="1">
        <v>43831</v>
      </c>
      <c r="C251">
        <v>1168651383</v>
      </c>
      <c r="D251" t="s">
        <v>42</v>
      </c>
      <c r="E251" t="s">
        <v>91</v>
      </c>
      <c r="F251" t="s">
        <v>91</v>
      </c>
      <c r="G251" t="s">
        <v>43</v>
      </c>
      <c r="H251" t="s">
        <v>16</v>
      </c>
      <c r="I251" t="s">
        <v>127</v>
      </c>
      <c r="J251" t="s">
        <v>26</v>
      </c>
      <c r="K251" t="s">
        <v>27</v>
      </c>
      <c r="L251" s="2">
        <v>128.79999999999998</v>
      </c>
      <c r="M251" s="2">
        <v>49</v>
      </c>
      <c r="N251" s="2">
        <f>normalizar!$L251*normalizar!$M251</f>
        <v>6311.1999999999989</v>
      </c>
    </row>
    <row r="252" spans="1:14" x14ac:dyDescent="0.25">
      <c r="A252">
        <v>251</v>
      </c>
      <c r="B252" s="1">
        <v>43877</v>
      </c>
      <c r="C252">
        <v>1309311215</v>
      </c>
      <c r="D252" t="s">
        <v>50</v>
      </c>
      <c r="E252" t="s">
        <v>85</v>
      </c>
      <c r="F252" t="s">
        <v>83</v>
      </c>
      <c r="G252" t="s">
        <v>41</v>
      </c>
      <c r="H252" t="s">
        <v>25</v>
      </c>
      <c r="I252" t="s">
        <v>127</v>
      </c>
      <c r="J252" t="s">
        <v>12</v>
      </c>
      <c r="K252" t="s">
        <v>13</v>
      </c>
      <c r="L252" s="2">
        <v>49</v>
      </c>
      <c r="M252" s="2">
        <v>20</v>
      </c>
      <c r="N252" s="2">
        <f>normalizar!$L252*normalizar!$M252</f>
        <v>980</v>
      </c>
    </row>
    <row r="253" spans="1:14" x14ac:dyDescent="0.25">
      <c r="A253">
        <v>252</v>
      </c>
      <c r="B253" s="1">
        <v>44000</v>
      </c>
      <c r="C253">
        <v>4552083877</v>
      </c>
      <c r="D253" t="s">
        <v>50</v>
      </c>
      <c r="E253" t="s">
        <v>85</v>
      </c>
      <c r="F253" t="s">
        <v>83</v>
      </c>
      <c r="G253" t="s">
        <v>41</v>
      </c>
      <c r="H253" t="s">
        <v>25</v>
      </c>
      <c r="I253" t="s">
        <v>127</v>
      </c>
      <c r="J253" t="s">
        <v>44</v>
      </c>
      <c r="K253" t="s">
        <v>11</v>
      </c>
      <c r="L253" s="2">
        <v>41.86</v>
      </c>
      <c r="M253" s="2">
        <v>49</v>
      </c>
      <c r="N253" s="2">
        <f>normalizar!$L253*normalizar!$M253</f>
        <v>2051.14</v>
      </c>
    </row>
    <row r="254" spans="1:14" x14ac:dyDescent="0.25">
      <c r="A254">
        <v>253</v>
      </c>
      <c r="B254" s="1">
        <v>43906</v>
      </c>
      <c r="C254">
        <v>6119453494</v>
      </c>
      <c r="D254" t="s">
        <v>51</v>
      </c>
      <c r="E254" t="s">
        <v>90</v>
      </c>
      <c r="F254" t="s">
        <v>98</v>
      </c>
      <c r="G254" t="s">
        <v>24</v>
      </c>
      <c r="H254" t="s">
        <v>127</v>
      </c>
      <c r="I254" t="s">
        <v>127</v>
      </c>
      <c r="J254" t="s">
        <v>21</v>
      </c>
      <c r="K254" t="s">
        <v>11</v>
      </c>
      <c r="L254" s="2">
        <v>252</v>
      </c>
      <c r="M254" s="2">
        <v>22</v>
      </c>
      <c r="N254" s="2">
        <f>normalizar!$L254*normalizar!$M254</f>
        <v>5544</v>
      </c>
    </row>
    <row r="255" spans="1:14" x14ac:dyDescent="0.25">
      <c r="A255">
        <v>254</v>
      </c>
      <c r="B255" s="1">
        <v>43855</v>
      </c>
      <c r="C255">
        <v>8815781249</v>
      </c>
      <c r="D255" t="s">
        <v>51</v>
      </c>
      <c r="E255" t="s">
        <v>90</v>
      </c>
      <c r="F255" t="s">
        <v>98</v>
      </c>
      <c r="G255" t="s">
        <v>24</v>
      </c>
      <c r="H255" t="s">
        <v>127</v>
      </c>
      <c r="I255" t="s">
        <v>127</v>
      </c>
      <c r="J255" t="s">
        <v>22</v>
      </c>
      <c r="K255" t="s">
        <v>11</v>
      </c>
      <c r="L255" s="2">
        <v>644</v>
      </c>
      <c r="M255" s="2">
        <v>73</v>
      </c>
      <c r="N255" s="2">
        <f>normalizar!$L255*normalizar!$M255</f>
        <v>47012</v>
      </c>
    </row>
    <row r="256" spans="1:14" x14ac:dyDescent="0.25">
      <c r="A256">
        <v>255</v>
      </c>
      <c r="B256" s="1">
        <v>43984</v>
      </c>
      <c r="C256">
        <v>5308869510</v>
      </c>
      <c r="D256" t="s">
        <v>51</v>
      </c>
      <c r="E256" t="s">
        <v>90</v>
      </c>
      <c r="F256" t="s">
        <v>98</v>
      </c>
      <c r="G256" t="s">
        <v>24</v>
      </c>
      <c r="H256" t="s">
        <v>127</v>
      </c>
      <c r="I256" t="s">
        <v>127</v>
      </c>
      <c r="J256" t="s">
        <v>44</v>
      </c>
      <c r="K256" t="s">
        <v>11</v>
      </c>
      <c r="L256" s="2">
        <v>41.86</v>
      </c>
      <c r="M256" s="2">
        <v>85</v>
      </c>
      <c r="N256" s="2">
        <f>normalizar!$L256*normalizar!$M256</f>
        <v>3558.1</v>
      </c>
    </row>
    <row r="257" spans="1:14" x14ac:dyDescent="0.25">
      <c r="A257">
        <v>256</v>
      </c>
      <c r="B257" s="1">
        <v>44143</v>
      </c>
      <c r="C257">
        <v>9623390930</v>
      </c>
      <c r="D257" t="s">
        <v>40</v>
      </c>
      <c r="E257" t="s">
        <v>97</v>
      </c>
      <c r="F257" t="s">
        <v>88</v>
      </c>
      <c r="G257" t="s">
        <v>41</v>
      </c>
      <c r="H257" t="s">
        <v>25</v>
      </c>
      <c r="I257" t="s">
        <v>17</v>
      </c>
      <c r="J257" t="s">
        <v>34</v>
      </c>
      <c r="K257" t="s">
        <v>35</v>
      </c>
      <c r="L257" s="2">
        <v>135.1</v>
      </c>
      <c r="M257" s="2">
        <v>44</v>
      </c>
      <c r="N257" s="2">
        <f>normalizar!$L257*normalizar!$M257</f>
        <v>5944.4</v>
      </c>
    </row>
    <row r="258" spans="1:14" x14ac:dyDescent="0.25">
      <c r="A258">
        <v>257</v>
      </c>
      <c r="B258" s="1">
        <v>43858</v>
      </c>
      <c r="C258">
        <v>9925453816</v>
      </c>
      <c r="D258" t="s">
        <v>40</v>
      </c>
      <c r="E258" t="s">
        <v>97</v>
      </c>
      <c r="F258" t="s">
        <v>88</v>
      </c>
      <c r="G258" t="s">
        <v>41</v>
      </c>
      <c r="H258" t="s">
        <v>25</v>
      </c>
      <c r="I258" t="s">
        <v>17</v>
      </c>
      <c r="J258" t="s">
        <v>52</v>
      </c>
      <c r="K258" t="s">
        <v>53</v>
      </c>
      <c r="L258" s="2">
        <v>257.59999999999997</v>
      </c>
      <c r="M258" s="2">
        <v>24</v>
      </c>
      <c r="N258" s="2">
        <f>normalizar!$L258*normalizar!$M258</f>
        <v>6182.4</v>
      </c>
    </row>
    <row r="259" spans="1:14" x14ac:dyDescent="0.25">
      <c r="A259">
        <v>258</v>
      </c>
      <c r="B259" s="1">
        <v>44168</v>
      </c>
      <c r="C259">
        <v>6948053333</v>
      </c>
      <c r="D259" t="s">
        <v>54</v>
      </c>
      <c r="E259" t="s">
        <v>89</v>
      </c>
      <c r="F259" t="s">
        <v>84</v>
      </c>
      <c r="G259" t="s">
        <v>55</v>
      </c>
      <c r="H259" t="s">
        <v>16</v>
      </c>
      <c r="I259" t="s">
        <v>9</v>
      </c>
      <c r="J259" t="s">
        <v>56</v>
      </c>
      <c r="K259" t="s">
        <v>57</v>
      </c>
      <c r="L259" s="2">
        <v>273</v>
      </c>
      <c r="M259" s="2">
        <v>64</v>
      </c>
      <c r="N259" s="2">
        <f>normalizar!$L259*normalizar!$M259</f>
        <v>17472</v>
      </c>
    </row>
    <row r="260" spans="1:14" x14ac:dyDescent="0.25">
      <c r="A260">
        <v>259</v>
      </c>
      <c r="B260" s="1">
        <v>44038</v>
      </c>
      <c r="C260">
        <v>2060963898</v>
      </c>
      <c r="D260" t="s">
        <v>54</v>
      </c>
      <c r="E260" t="s">
        <v>89</v>
      </c>
      <c r="F260" t="s">
        <v>84</v>
      </c>
      <c r="G260" t="s">
        <v>55</v>
      </c>
      <c r="H260" t="s">
        <v>16</v>
      </c>
      <c r="I260" t="s">
        <v>9</v>
      </c>
      <c r="J260" t="s">
        <v>58</v>
      </c>
      <c r="K260" t="s">
        <v>59</v>
      </c>
      <c r="L260" s="2">
        <v>487.19999999999993</v>
      </c>
      <c r="M260" s="2">
        <v>70</v>
      </c>
      <c r="N260" s="2">
        <f>normalizar!$L260*normalizar!$M260</f>
        <v>34103.999999999993</v>
      </c>
    </row>
    <row r="261" spans="1:14" x14ac:dyDescent="0.25">
      <c r="A261">
        <v>260</v>
      </c>
      <c r="B261" s="1">
        <v>44142</v>
      </c>
      <c r="C261">
        <v>2582781913</v>
      </c>
      <c r="D261" t="s">
        <v>36</v>
      </c>
      <c r="E261" t="s">
        <v>92</v>
      </c>
      <c r="F261" t="s">
        <v>99</v>
      </c>
      <c r="G261" t="s">
        <v>37</v>
      </c>
      <c r="H261" t="s">
        <v>8</v>
      </c>
      <c r="I261" t="s">
        <v>17</v>
      </c>
      <c r="J261" t="s">
        <v>10</v>
      </c>
      <c r="K261" t="s">
        <v>11</v>
      </c>
      <c r="L261" s="2">
        <v>196</v>
      </c>
      <c r="M261" s="2">
        <v>98</v>
      </c>
      <c r="N261" s="2">
        <f>normalizar!$L261*normalizar!$M261</f>
        <v>19208</v>
      </c>
    </row>
    <row r="262" spans="1:14" x14ac:dyDescent="0.25">
      <c r="A262">
        <v>261</v>
      </c>
      <c r="B262" s="1">
        <v>44146</v>
      </c>
      <c r="C262">
        <v>2732649952</v>
      </c>
      <c r="D262" t="s">
        <v>23</v>
      </c>
      <c r="E262" t="s">
        <v>86</v>
      </c>
      <c r="F262" t="s">
        <v>82</v>
      </c>
      <c r="G262" t="s">
        <v>24</v>
      </c>
      <c r="H262" t="s">
        <v>8</v>
      </c>
      <c r="I262" t="s">
        <v>9</v>
      </c>
      <c r="J262" t="s">
        <v>38</v>
      </c>
      <c r="K262" t="s">
        <v>39</v>
      </c>
      <c r="L262" s="2">
        <v>560</v>
      </c>
      <c r="M262" s="2">
        <v>48</v>
      </c>
      <c r="N262" s="2">
        <f>normalizar!$L262*normalizar!$M262</f>
        <v>26880</v>
      </c>
    </row>
    <row r="263" spans="1:14" x14ac:dyDescent="0.25">
      <c r="A263">
        <v>262</v>
      </c>
      <c r="B263" s="1">
        <v>43893</v>
      </c>
      <c r="C263">
        <v>4179453952</v>
      </c>
      <c r="D263" t="s">
        <v>23</v>
      </c>
      <c r="E263" t="s">
        <v>86</v>
      </c>
      <c r="F263" t="s">
        <v>82</v>
      </c>
      <c r="G263" t="s">
        <v>24</v>
      </c>
      <c r="H263" t="s">
        <v>8</v>
      </c>
      <c r="I263" t="s">
        <v>9</v>
      </c>
      <c r="J263" t="s">
        <v>26</v>
      </c>
      <c r="K263" t="s">
        <v>27</v>
      </c>
      <c r="L263" s="2">
        <v>128.79999999999998</v>
      </c>
      <c r="M263" s="2">
        <v>100</v>
      </c>
      <c r="N263" s="2">
        <f>normalizar!$L263*normalizar!$M263</f>
        <v>12879.999999999998</v>
      </c>
    </row>
    <row r="264" spans="1:14" x14ac:dyDescent="0.25">
      <c r="A264">
        <v>263</v>
      </c>
      <c r="B264" s="1">
        <v>44130</v>
      </c>
      <c r="C264">
        <v>4339665341</v>
      </c>
      <c r="D264" t="s">
        <v>62</v>
      </c>
      <c r="E264" t="s">
        <v>91</v>
      </c>
      <c r="F264" t="s">
        <v>91</v>
      </c>
      <c r="G264" t="s">
        <v>43</v>
      </c>
      <c r="H264" t="s">
        <v>16</v>
      </c>
      <c r="I264" t="s">
        <v>33</v>
      </c>
      <c r="J264" t="s">
        <v>67</v>
      </c>
      <c r="K264" t="s">
        <v>27</v>
      </c>
      <c r="L264" s="2">
        <v>140</v>
      </c>
      <c r="M264" s="2">
        <v>90</v>
      </c>
      <c r="N264" s="2">
        <f>normalizar!$L264*normalizar!$M264</f>
        <v>12600</v>
      </c>
    </row>
    <row r="265" spans="1:14" x14ac:dyDescent="0.25">
      <c r="A265">
        <v>264</v>
      </c>
      <c r="B265" s="1">
        <v>44077</v>
      </c>
      <c r="C265">
        <v>9193900326</v>
      </c>
      <c r="D265" t="s">
        <v>63</v>
      </c>
      <c r="E265" t="s">
        <v>85</v>
      </c>
      <c r="F265" t="s">
        <v>83</v>
      </c>
      <c r="G265" t="s">
        <v>41</v>
      </c>
      <c r="H265" t="s">
        <v>25</v>
      </c>
      <c r="I265" t="s">
        <v>17</v>
      </c>
      <c r="J265" t="s">
        <v>68</v>
      </c>
      <c r="K265" t="s">
        <v>69</v>
      </c>
      <c r="L265" s="2">
        <v>298.90000000000003</v>
      </c>
      <c r="M265" s="2">
        <v>49</v>
      </c>
      <c r="N265" s="2">
        <f>normalizar!$L265*normalizar!$M265</f>
        <v>14646.100000000002</v>
      </c>
    </row>
    <row r="266" spans="1:14" x14ac:dyDescent="0.25">
      <c r="A266">
        <v>265</v>
      </c>
      <c r="B266" s="1">
        <v>44073</v>
      </c>
      <c r="C266">
        <v>7474169055</v>
      </c>
      <c r="D266" t="s">
        <v>63</v>
      </c>
      <c r="E266" t="s">
        <v>85</v>
      </c>
      <c r="F266" t="s">
        <v>83</v>
      </c>
      <c r="G266" t="s">
        <v>41</v>
      </c>
      <c r="H266" t="s">
        <v>25</v>
      </c>
      <c r="I266" t="s">
        <v>17</v>
      </c>
      <c r="J266" t="s">
        <v>34</v>
      </c>
      <c r="K266" t="s">
        <v>35</v>
      </c>
      <c r="L266" s="2">
        <v>135.1</v>
      </c>
      <c r="M266" s="2">
        <v>71</v>
      </c>
      <c r="N266" s="2">
        <f>normalizar!$L266*normalizar!$M266</f>
        <v>9592.1</v>
      </c>
    </row>
    <row r="267" spans="1:14" x14ac:dyDescent="0.25">
      <c r="A267">
        <v>266</v>
      </c>
      <c r="B267" s="1">
        <v>43890</v>
      </c>
      <c r="C267">
        <v>9750138179</v>
      </c>
      <c r="D267" t="s">
        <v>63</v>
      </c>
      <c r="E267" t="s">
        <v>85</v>
      </c>
      <c r="F267" t="s">
        <v>83</v>
      </c>
      <c r="G267" t="s">
        <v>41</v>
      </c>
      <c r="H267" t="s">
        <v>25</v>
      </c>
      <c r="I267" t="s">
        <v>17</v>
      </c>
      <c r="J267" t="s">
        <v>52</v>
      </c>
      <c r="K267" t="s">
        <v>53</v>
      </c>
      <c r="L267" s="2">
        <v>257.59999999999997</v>
      </c>
      <c r="M267" s="2">
        <v>10</v>
      </c>
      <c r="N267" s="2">
        <f>normalizar!$L267*normalizar!$M267</f>
        <v>2575.9999999999995</v>
      </c>
    </row>
    <row r="268" spans="1:14" x14ac:dyDescent="0.25">
      <c r="A268">
        <v>267</v>
      </c>
      <c r="B268" s="1">
        <v>43907</v>
      </c>
      <c r="C268">
        <v>2294414293</v>
      </c>
      <c r="D268" t="s">
        <v>28</v>
      </c>
      <c r="E268" t="s">
        <v>89</v>
      </c>
      <c r="F268" t="s">
        <v>84</v>
      </c>
      <c r="G268" t="s">
        <v>29</v>
      </c>
      <c r="H268" t="s">
        <v>8</v>
      </c>
      <c r="I268" t="s">
        <v>9</v>
      </c>
      <c r="J268" t="s">
        <v>10</v>
      </c>
      <c r="K268" t="s">
        <v>11</v>
      </c>
      <c r="L268" s="2">
        <v>196</v>
      </c>
      <c r="M268" s="2">
        <v>78</v>
      </c>
      <c r="N268" s="2">
        <f>normalizar!$L268*normalizar!$M268</f>
        <v>15288</v>
      </c>
    </row>
    <row r="269" spans="1:14" x14ac:dyDescent="0.25">
      <c r="A269">
        <v>268</v>
      </c>
      <c r="B269" s="1">
        <v>44023</v>
      </c>
      <c r="C269">
        <v>776426288</v>
      </c>
      <c r="D269" t="s">
        <v>36</v>
      </c>
      <c r="E269" t="s">
        <v>92</v>
      </c>
      <c r="F269" t="s">
        <v>99</v>
      </c>
      <c r="G269" t="s">
        <v>37</v>
      </c>
      <c r="H269" t="s">
        <v>25</v>
      </c>
      <c r="I269" t="s">
        <v>9</v>
      </c>
      <c r="J269" t="s">
        <v>30</v>
      </c>
      <c r="K269" t="s">
        <v>31</v>
      </c>
      <c r="L269" s="2">
        <v>178.5</v>
      </c>
      <c r="M269" s="2">
        <v>44</v>
      </c>
      <c r="N269" s="2">
        <f>normalizar!$L269*normalizar!$M269</f>
        <v>7854</v>
      </c>
    </row>
    <row r="270" spans="1:14" x14ac:dyDescent="0.25">
      <c r="A270">
        <v>269</v>
      </c>
      <c r="B270" s="1">
        <v>44109</v>
      </c>
      <c r="C270">
        <v>1245231958</v>
      </c>
      <c r="D270" t="s">
        <v>14</v>
      </c>
      <c r="E270" t="s">
        <v>81</v>
      </c>
      <c r="F270" t="s">
        <v>94</v>
      </c>
      <c r="G270" t="s">
        <v>15</v>
      </c>
      <c r="H270" t="s">
        <v>16</v>
      </c>
      <c r="I270" t="s">
        <v>17</v>
      </c>
      <c r="J270" t="s">
        <v>70</v>
      </c>
      <c r="K270" t="s">
        <v>47</v>
      </c>
      <c r="L270" s="2">
        <v>1134</v>
      </c>
      <c r="M270" s="2">
        <v>82</v>
      </c>
      <c r="N270" s="2">
        <f>normalizar!$L270*normalizar!$M270</f>
        <v>92988</v>
      </c>
    </row>
    <row r="271" spans="1:14" x14ac:dyDescent="0.25">
      <c r="A271">
        <v>270</v>
      </c>
      <c r="B271" s="1">
        <v>43931</v>
      </c>
      <c r="C271">
        <v>2050724971</v>
      </c>
      <c r="D271" t="s">
        <v>14</v>
      </c>
      <c r="E271" t="s">
        <v>81</v>
      </c>
      <c r="F271" t="s">
        <v>94</v>
      </c>
      <c r="G271" t="s">
        <v>15</v>
      </c>
      <c r="H271" t="s">
        <v>16</v>
      </c>
      <c r="I271" t="s">
        <v>17</v>
      </c>
      <c r="J271" t="s">
        <v>71</v>
      </c>
      <c r="K271" t="s">
        <v>72</v>
      </c>
      <c r="L271" s="2">
        <v>98</v>
      </c>
      <c r="M271" s="2">
        <v>29</v>
      </c>
      <c r="N271" s="2">
        <f>normalizar!$L271*normalizar!$M271</f>
        <v>2842</v>
      </c>
    </row>
    <row r="272" spans="1:14" x14ac:dyDescent="0.25">
      <c r="A272">
        <v>271</v>
      </c>
      <c r="B272" s="1">
        <v>44097</v>
      </c>
      <c r="C272">
        <v>9478104719</v>
      </c>
      <c r="D272" t="s">
        <v>23</v>
      </c>
      <c r="E272" t="s">
        <v>86</v>
      </c>
      <c r="F272" t="s">
        <v>82</v>
      </c>
      <c r="G272" t="s">
        <v>24</v>
      </c>
      <c r="H272" t="s">
        <v>25</v>
      </c>
      <c r="I272" t="s">
        <v>17</v>
      </c>
      <c r="J272" t="s">
        <v>58</v>
      </c>
      <c r="K272" t="s">
        <v>59</v>
      </c>
      <c r="L272" s="2">
        <v>487.19999999999993</v>
      </c>
      <c r="M272" s="2">
        <v>93</v>
      </c>
      <c r="N272" s="2">
        <f>normalizar!$L272*normalizar!$M272</f>
        <v>45309.599999999991</v>
      </c>
    </row>
    <row r="273" spans="1:14" x14ac:dyDescent="0.25">
      <c r="A273">
        <v>272</v>
      </c>
      <c r="B273" s="1">
        <v>44131</v>
      </c>
      <c r="C273">
        <v>7620759943</v>
      </c>
      <c r="D273" t="s">
        <v>32</v>
      </c>
      <c r="E273" t="s">
        <v>93</v>
      </c>
      <c r="F273" t="s">
        <v>96</v>
      </c>
      <c r="G273" t="s">
        <v>7</v>
      </c>
      <c r="H273" t="s">
        <v>8</v>
      </c>
      <c r="I273" t="s">
        <v>33</v>
      </c>
      <c r="J273" t="s">
        <v>60</v>
      </c>
      <c r="K273" t="s">
        <v>49</v>
      </c>
      <c r="L273" s="2">
        <v>140</v>
      </c>
      <c r="M273" s="2">
        <v>11</v>
      </c>
      <c r="N273" s="2">
        <f>normalizar!$L273*normalizar!$M273</f>
        <v>1540</v>
      </c>
    </row>
    <row r="274" spans="1:14" x14ac:dyDescent="0.25">
      <c r="A274">
        <v>273</v>
      </c>
      <c r="B274" s="1">
        <v>44173</v>
      </c>
      <c r="C274">
        <v>9345003575</v>
      </c>
      <c r="D274" t="s">
        <v>32</v>
      </c>
      <c r="E274" t="s">
        <v>93</v>
      </c>
      <c r="F274" t="s">
        <v>96</v>
      </c>
      <c r="G274" t="s">
        <v>7</v>
      </c>
      <c r="H274" t="s">
        <v>8</v>
      </c>
      <c r="I274" t="s">
        <v>33</v>
      </c>
      <c r="J274" t="s">
        <v>38</v>
      </c>
      <c r="K274" t="s">
        <v>39</v>
      </c>
      <c r="L274" s="2">
        <v>560</v>
      </c>
      <c r="M274" s="2">
        <v>91</v>
      </c>
      <c r="N274" s="2">
        <f>normalizar!$L274*normalizar!$M274</f>
        <v>50960</v>
      </c>
    </row>
    <row r="275" spans="1:14" x14ac:dyDescent="0.25">
      <c r="A275">
        <v>274</v>
      </c>
      <c r="B275" s="1">
        <v>44123</v>
      </c>
      <c r="C275">
        <v>5988072690</v>
      </c>
      <c r="D275" t="s">
        <v>42</v>
      </c>
      <c r="E275" t="s">
        <v>91</v>
      </c>
      <c r="F275" t="s">
        <v>91</v>
      </c>
      <c r="G275" t="s">
        <v>43</v>
      </c>
      <c r="H275" t="s">
        <v>8</v>
      </c>
      <c r="I275" t="s">
        <v>17</v>
      </c>
      <c r="J275" t="s">
        <v>61</v>
      </c>
      <c r="K275" t="s">
        <v>13</v>
      </c>
      <c r="L275" s="2">
        <v>140</v>
      </c>
      <c r="M275" s="2">
        <v>12</v>
      </c>
      <c r="N275" s="2">
        <f>normalizar!$L275*normalizar!$M275</f>
        <v>1680</v>
      </c>
    </row>
    <row r="276" spans="1:14" x14ac:dyDescent="0.25">
      <c r="A276">
        <v>275</v>
      </c>
      <c r="B276" s="1">
        <v>44028</v>
      </c>
      <c r="C276">
        <v>5113488625</v>
      </c>
      <c r="D276" t="s">
        <v>42</v>
      </c>
      <c r="E276" t="s">
        <v>91</v>
      </c>
      <c r="F276" t="s">
        <v>91</v>
      </c>
      <c r="G276" t="s">
        <v>43</v>
      </c>
      <c r="H276" t="s">
        <v>16</v>
      </c>
      <c r="I276" t="s">
        <v>127</v>
      </c>
      <c r="J276" t="s">
        <v>12</v>
      </c>
      <c r="K276" t="s">
        <v>13</v>
      </c>
      <c r="L276" s="2">
        <v>49</v>
      </c>
      <c r="M276" s="2">
        <v>78</v>
      </c>
      <c r="N276" s="2">
        <f>normalizar!$L276*normalizar!$M276</f>
        <v>3822</v>
      </c>
    </row>
    <row r="277" spans="1:14" x14ac:dyDescent="0.25">
      <c r="A277">
        <v>276</v>
      </c>
      <c r="B277" s="1">
        <v>43915</v>
      </c>
      <c r="C277">
        <v>8021429259</v>
      </c>
      <c r="D277" t="s">
        <v>50</v>
      </c>
      <c r="E277" t="s">
        <v>85</v>
      </c>
      <c r="F277" t="s">
        <v>83</v>
      </c>
      <c r="G277" t="s">
        <v>41</v>
      </c>
      <c r="H277" t="s">
        <v>25</v>
      </c>
      <c r="I277" t="s">
        <v>127</v>
      </c>
      <c r="J277" t="s">
        <v>38</v>
      </c>
      <c r="K277" t="s">
        <v>39</v>
      </c>
      <c r="L277" s="2">
        <v>560</v>
      </c>
      <c r="M277" s="2">
        <v>60</v>
      </c>
      <c r="N277" s="2">
        <f>normalizar!$L277*normalizar!$M277</f>
        <v>33600</v>
      </c>
    </row>
    <row r="278" spans="1:14" x14ac:dyDescent="0.25">
      <c r="A278">
        <v>277</v>
      </c>
      <c r="B278" s="1">
        <v>43906</v>
      </c>
      <c r="C278">
        <v>680211800</v>
      </c>
      <c r="D278" t="s">
        <v>51</v>
      </c>
      <c r="E278" t="s">
        <v>90</v>
      </c>
      <c r="F278" t="s">
        <v>98</v>
      </c>
      <c r="G278" t="s">
        <v>24</v>
      </c>
      <c r="H278" t="s">
        <v>25</v>
      </c>
      <c r="I278" t="s">
        <v>127</v>
      </c>
      <c r="J278" t="s">
        <v>52</v>
      </c>
      <c r="K278" t="s">
        <v>53</v>
      </c>
      <c r="L278" s="2">
        <v>257.59999999999997</v>
      </c>
      <c r="M278" s="2">
        <v>23</v>
      </c>
      <c r="N278" s="2">
        <f>normalizar!$L278*normalizar!$M278</f>
        <v>5924.7999999999993</v>
      </c>
    </row>
    <row r="279" spans="1:14" x14ac:dyDescent="0.25">
      <c r="A279">
        <v>278</v>
      </c>
      <c r="B279" s="1">
        <v>44092</v>
      </c>
      <c r="C279">
        <v>2635806056</v>
      </c>
      <c r="D279" t="s">
        <v>40</v>
      </c>
      <c r="E279" t="s">
        <v>97</v>
      </c>
      <c r="F279" t="s">
        <v>88</v>
      </c>
      <c r="G279" t="s">
        <v>41</v>
      </c>
      <c r="H279" t="s">
        <v>25</v>
      </c>
      <c r="I279" t="s">
        <v>17</v>
      </c>
      <c r="J279" t="s">
        <v>22</v>
      </c>
      <c r="K279" t="s">
        <v>11</v>
      </c>
      <c r="L279" s="2">
        <v>644</v>
      </c>
      <c r="M279" s="2">
        <v>34</v>
      </c>
      <c r="N279" s="2">
        <f>normalizar!$L279*normalizar!$M279</f>
        <v>21896</v>
      </c>
    </row>
    <row r="280" spans="1:14" x14ac:dyDescent="0.25">
      <c r="A280">
        <v>279</v>
      </c>
      <c r="B280" s="1">
        <v>44073</v>
      </c>
      <c r="C280">
        <v>3338515953</v>
      </c>
      <c r="D280" t="s">
        <v>54</v>
      </c>
      <c r="E280" t="s">
        <v>89</v>
      </c>
      <c r="F280" t="s">
        <v>84</v>
      </c>
      <c r="G280" t="s">
        <v>55</v>
      </c>
      <c r="H280" t="s">
        <v>16</v>
      </c>
      <c r="I280" t="s">
        <v>9</v>
      </c>
      <c r="J280" t="s">
        <v>34</v>
      </c>
      <c r="K280" t="s">
        <v>35</v>
      </c>
      <c r="L280" s="2">
        <v>135.1</v>
      </c>
      <c r="M280" s="2">
        <v>89</v>
      </c>
      <c r="N280" s="2">
        <f>normalizar!$L280*normalizar!$M280</f>
        <v>12023.9</v>
      </c>
    </row>
    <row r="281" spans="1:14" x14ac:dyDescent="0.25">
      <c r="A281">
        <v>280</v>
      </c>
      <c r="B281" s="1">
        <v>44106</v>
      </c>
      <c r="C281">
        <v>3075758565</v>
      </c>
      <c r="D281" t="s">
        <v>36</v>
      </c>
      <c r="E281" t="s">
        <v>92</v>
      </c>
      <c r="F281" t="s">
        <v>99</v>
      </c>
      <c r="G281" t="s">
        <v>37</v>
      </c>
      <c r="H281" t="s">
        <v>8</v>
      </c>
      <c r="I281" t="s">
        <v>17</v>
      </c>
      <c r="J281" t="s">
        <v>30</v>
      </c>
      <c r="K281" t="s">
        <v>31</v>
      </c>
      <c r="L281" s="2">
        <v>178.5</v>
      </c>
      <c r="M281" s="2">
        <v>82</v>
      </c>
      <c r="N281" s="2">
        <f>normalizar!$L281*normalizar!$M281</f>
        <v>14637</v>
      </c>
    </row>
    <row r="282" spans="1:14" x14ac:dyDescent="0.25">
      <c r="A282">
        <v>281</v>
      </c>
      <c r="B282" s="1">
        <v>44160</v>
      </c>
      <c r="C282">
        <v>5383209032</v>
      </c>
      <c r="D282" t="s">
        <v>23</v>
      </c>
      <c r="E282" t="s">
        <v>86</v>
      </c>
      <c r="F282" t="s">
        <v>82</v>
      </c>
      <c r="G282" t="s">
        <v>24</v>
      </c>
      <c r="H282" t="s">
        <v>8</v>
      </c>
      <c r="I282" t="s">
        <v>9</v>
      </c>
      <c r="J282" t="s">
        <v>30</v>
      </c>
      <c r="K282" t="s">
        <v>31</v>
      </c>
      <c r="L282" s="2">
        <v>178.5</v>
      </c>
      <c r="M282" s="2">
        <v>43</v>
      </c>
      <c r="N282" s="2">
        <f>normalizar!$L282*normalizar!$M282</f>
        <v>7675.5</v>
      </c>
    </row>
    <row r="283" spans="1:14" x14ac:dyDescent="0.25">
      <c r="A283">
        <v>282</v>
      </c>
      <c r="B283" s="1">
        <v>44068</v>
      </c>
      <c r="C283">
        <v>9635546425</v>
      </c>
      <c r="D283" t="s">
        <v>42</v>
      </c>
      <c r="E283" t="s">
        <v>91</v>
      </c>
      <c r="F283" t="s">
        <v>91</v>
      </c>
      <c r="G283" t="s">
        <v>43</v>
      </c>
      <c r="H283" t="s">
        <v>16</v>
      </c>
      <c r="I283" t="s">
        <v>127</v>
      </c>
      <c r="J283" t="s">
        <v>48</v>
      </c>
      <c r="K283" t="s">
        <v>49</v>
      </c>
      <c r="L283" s="2">
        <v>308</v>
      </c>
      <c r="M283" s="2">
        <v>96</v>
      </c>
      <c r="N283" s="2">
        <f>normalizar!$L283*normalizar!$M283</f>
        <v>29568</v>
      </c>
    </row>
    <row r="284" spans="1:14" x14ac:dyDescent="0.25">
      <c r="A284">
        <v>283</v>
      </c>
      <c r="B284" s="1">
        <v>44073</v>
      </c>
      <c r="C284">
        <v>3501364052</v>
      </c>
      <c r="D284" t="s">
        <v>42</v>
      </c>
      <c r="E284" t="s">
        <v>91</v>
      </c>
      <c r="F284" t="s">
        <v>91</v>
      </c>
      <c r="G284" t="s">
        <v>43</v>
      </c>
      <c r="H284" t="s">
        <v>16</v>
      </c>
      <c r="I284" t="s">
        <v>127</v>
      </c>
      <c r="J284" t="s">
        <v>26</v>
      </c>
      <c r="K284" t="s">
        <v>27</v>
      </c>
      <c r="L284" s="2">
        <v>128.79999999999998</v>
      </c>
      <c r="M284" s="2">
        <v>34</v>
      </c>
      <c r="N284" s="2">
        <f>normalizar!$L284*normalizar!$M284</f>
        <v>4379.2</v>
      </c>
    </row>
    <row r="285" spans="1:14" x14ac:dyDescent="0.25">
      <c r="A285">
        <v>284</v>
      </c>
      <c r="B285" s="1">
        <v>43992</v>
      </c>
      <c r="C285">
        <v>2226825043</v>
      </c>
      <c r="D285" t="s">
        <v>50</v>
      </c>
      <c r="E285" t="s">
        <v>85</v>
      </c>
      <c r="F285" t="s">
        <v>83</v>
      </c>
      <c r="G285" t="s">
        <v>41</v>
      </c>
      <c r="H285" t="s">
        <v>25</v>
      </c>
      <c r="I285" t="s">
        <v>127</v>
      </c>
      <c r="J285" t="s">
        <v>12</v>
      </c>
      <c r="K285" t="s">
        <v>13</v>
      </c>
      <c r="L285" s="2">
        <v>49</v>
      </c>
      <c r="M285" s="2">
        <v>42</v>
      </c>
      <c r="N285" s="2">
        <f>normalizar!$L285*normalizar!$M285</f>
        <v>2058</v>
      </c>
    </row>
    <row r="286" spans="1:14" x14ac:dyDescent="0.25">
      <c r="A286">
        <v>285</v>
      </c>
      <c r="B286" s="1">
        <v>43883</v>
      </c>
      <c r="C286">
        <v>6321323029</v>
      </c>
      <c r="D286" t="s">
        <v>50</v>
      </c>
      <c r="E286" t="s">
        <v>85</v>
      </c>
      <c r="F286" t="s">
        <v>83</v>
      </c>
      <c r="G286" t="s">
        <v>41</v>
      </c>
      <c r="H286" t="s">
        <v>25</v>
      </c>
      <c r="I286" t="s">
        <v>127</v>
      </c>
      <c r="J286" t="s">
        <v>44</v>
      </c>
      <c r="K286" t="s">
        <v>11</v>
      </c>
      <c r="L286" s="2">
        <v>41.86</v>
      </c>
      <c r="M286" s="2">
        <v>100</v>
      </c>
      <c r="N286" s="2">
        <f>normalizar!$L286*normalizar!$M286</f>
        <v>4186</v>
      </c>
    </row>
    <row r="287" spans="1:14" x14ac:dyDescent="0.25">
      <c r="A287">
        <v>286</v>
      </c>
      <c r="B287" s="1">
        <v>44168</v>
      </c>
      <c r="C287">
        <v>3775524143</v>
      </c>
      <c r="D287" t="s">
        <v>51</v>
      </c>
      <c r="E287" t="s">
        <v>90</v>
      </c>
      <c r="F287" t="s">
        <v>98</v>
      </c>
      <c r="G287" t="s">
        <v>24</v>
      </c>
      <c r="H287" t="s">
        <v>127</v>
      </c>
      <c r="I287" t="s">
        <v>127</v>
      </c>
      <c r="J287" t="s">
        <v>21</v>
      </c>
      <c r="K287" t="s">
        <v>11</v>
      </c>
      <c r="L287" s="2">
        <v>252</v>
      </c>
      <c r="M287" s="2">
        <v>42</v>
      </c>
      <c r="N287" s="2">
        <f>normalizar!$L287*normalizar!$M287</f>
        <v>10584</v>
      </c>
    </row>
    <row r="288" spans="1:14" x14ac:dyDescent="0.25">
      <c r="A288">
        <v>287</v>
      </c>
      <c r="B288" s="1">
        <v>44044</v>
      </c>
      <c r="C288">
        <v>9543041808</v>
      </c>
      <c r="D288" t="s">
        <v>51</v>
      </c>
      <c r="E288" t="s">
        <v>90</v>
      </c>
      <c r="F288" t="s">
        <v>98</v>
      </c>
      <c r="G288" t="s">
        <v>24</v>
      </c>
      <c r="H288" t="s">
        <v>127</v>
      </c>
      <c r="I288" t="s">
        <v>127</v>
      </c>
      <c r="J288" t="s">
        <v>22</v>
      </c>
      <c r="K288" t="s">
        <v>11</v>
      </c>
      <c r="L288" s="2">
        <v>644</v>
      </c>
      <c r="M288" s="2">
        <v>16</v>
      </c>
      <c r="N288" s="2">
        <f>normalizar!$L288*normalizar!$M288</f>
        <v>10304</v>
      </c>
    </row>
    <row r="289" spans="1:14" x14ac:dyDescent="0.25">
      <c r="A289">
        <v>288</v>
      </c>
      <c r="B289" s="1">
        <v>43954</v>
      </c>
      <c r="C289">
        <v>547647770</v>
      </c>
      <c r="D289" t="s">
        <v>51</v>
      </c>
      <c r="E289" t="s">
        <v>90</v>
      </c>
      <c r="F289" t="s">
        <v>98</v>
      </c>
      <c r="G289" t="s">
        <v>24</v>
      </c>
      <c r="H289" t="s">
        <v>127</v>
      </c>
      <c r="I289" t="s">
        <v>127</v>
      </c>
      <c r="J289" t="s">
        <v>44</v>
      </c>
      <c r="K289" t="s">
        <v>11</v>
      </c>
      <c r="L289" s="2">
        <v>41.86</v>
      </c>
      <c r="M289" s="2">
        <v>22</v>
      </c>
      <c r="N289" s="2">
        <f>normalizar!$L289*normalizar!$M289</f>
        <v>920.92</v>
      </c>
    </row>
    <row r="290" spans="1:14" x14ac:dyDescent="0.25">
      <c r="A290">
        <v>289</v>
      </c>
      <c r="B290" s="1">
        <v>44106</v>
      </c>
      <c r="C290">
        <v>7120228607</v>
      </c>
      <c r="D290" t="s">
        <v>40</v>
      </c>
      <c r="E290" t="s">
        <v>97</v>
      </c>
      <c r="F290" t="s">
        <v>88</v>
      </c>
      <c r="G290" t="s">
        <v>41</v>
      </c>
      <c r="H290" t="s">
        <v>25</v>
      </c>
      <c r="I290" t="s">
        <v>17</v>
      </c>
      <c r="J290" t="s">
        <v>34</v>
      </c>
      <c r="K290" t="s">
        <v>35</v>
      </c>
      <c r="L290" s="2">
        <v>135.1</v>
      </c>
      <c r="M290" s="2">
        <v>46</v>
      </c>
      <c r="N290" s="2">
        <f>normalizar!$L290*normalizar!$M290</f>
        <v>6214.5999999999995</v>
      </c>
    </row>
    <row r="291" spans="1:14" x14ac:dyDescent="0.25">
      <c r="A291">
        <v>290</v>
      </c>
      <c r="B291" s="1">
        <v>43837</v>
      </c>
      <c r="C291">
        <v>5554565190</v>
      </c>
      <c r="D291" t="s">
        <v>40</v>
      </c>
      <c r="E291" t="s">
        <v>97</v>
      </c>
      <c r="F291" t="s">
        <v>88</v>
      </c>
      <c r="G291" t="s">
        <v>41</v>
      </c>
      <c r="H291" t="s">
        <v>25</v>
      </c>
      <c r="I291" t="s">
        <v>17</v>
      </c>
      <c r="J291" t="s">
        <v>52</v>
      </c>
      <c r="K291" t="s">
        <v>53</v>
      </c>
      <c r="L291" s="2">
        <v>257.59999999999997</v>
      </c>
      <c r="M291" s="2">
        <v>100</v>
      </c>
      <c r="N291" s="2">
        <f>normalizar!$L291*normalizar!$M291</f>
        <v>25759.999999999996</v>
      </c>
    </row>
    <row r="292" spans="1:14" x14ac:dyDescent="0.25">
      <c r="A292">
        <v>291</v>
      </c>
      <c r="B292" s="1">
        <v>43866</v>
      </c>
      <c r="C292">
        <v>1644848787</v>
      </c>
      <c r="D292" t="s">
        <v>54</v>
      </c>
      <c r="E292" t="s">
        <v>89</v>
      </c>
      <c r="F292" t="s">
        <v>84</v>
      </c>
      <c r="G292" t="s">
        <v>55</v>
      </c>
      <c r="H292" t="s">
        <v>16</v>
      </c>
      <c r="I292" t="s">
        <v>9</v>
      </c>
      <c r="J292" t="s">
        <v>56</v>
      </c>
      <c r="K292" t="s">
        <v>57</v>
      </c>
      <c r="L292" s="2">
        <v>273</v>
      </c>
      <c r="M292" s="2">
        <v>87</v>
      </c>
      <c r="N292" s="2">
        <f>normalizar!$L292*normalizar!$M292</f>
        <v>23751</v>
      </c>
    </row>
    <row r="293" spans="1:14" x14ac:dyDescent="0.25">
      <c r="A293">
        <v>292</v>
      </c>
      <c r="B293" s="1">
        <v>43923</v>
      </c>
      <c r="C293">
        <v>8273786477</v>
      </c>
      <c r="D293" t="s">
        <v>54</v>
      </c>
      <c r="E293" t="s">
        <v>89</v>
      </c>
      <c r="F293" t="s">
        <v>84</v>
      </c>
      <c r="G293" t="s">
        <v>55</v>
      </c>
      <c r="H293" t="s">
        <v>16</v>
      </c>
      <c r="I293" t="s">
        <v>9</v>
      </c>
      <c r="J293" t="s">
        <v>58</v>
      </c>
      <c r="K293" t="s">
        <v>59</v>
      </c>
      <c r="L293" s="2">
        <v>487.19999999999993</v>
      </c>
      <c r="M293" s="2">
        <v>58</v>
      </c>
      <c r="N293" s="2">
        <f>normalizar!$L293*normalizar!$M293</f>
        <v>28257.599999999995</v>
      </c>
    </row>
    <row r="294" spans="1:14" x14ac:dyDescent="0.25">
      <c r="A294">
        <v>293</v>
      </c>
      <c r="B294" s="1">
        <v>44062</v>
      </c>
      <c r="C294">
        <v>1397118248</v>
      </c>
      <c r="D294" t="s">
        <v>36</v>
      </c>
      <c r="E294" t="s">
        <v>92</v>
      </c>
      <c r="F294" t="s">
        <v>99</v>
      </c>
      <c r="G294" t="s">
        <v>37</v>
      </c>
      <c r="H294" t="s">
        <v>8</v>
      </c>
      <c r="I294" t="s">
        <v>17</v>
      </c>
      <c r="J294" t="s">
        <v>10</v>
      </c>
      <c r="K294" t="s">
        <v>11</v>
      </c>
      <c r="L294" s="2">
        <v>196</v>
      </c>
      <c r="M294" s="2">
        <v>85</v>
      </c>
      <c r="N294" s="2">
        <f>normalizar!$L294*normalizar!$M294</f>
        <v>16660</v>
      </c>
    </row>
    <row r="295" spans="1:14" x14ac:dyDescent="0.25">
      <c r="A295">
        <v>294</v>
      </c>
      <c r="B295" s="1">
        <v>43959</v>
      </c>
      <c r="C295">
        <v>4468604310</v>
      </c>
      <c r="D295" t="s">
        <v>23</v>
      </c>
      <c r="E295" t="s">
        <v>86</v>
      </c>
      <c r="F295" t="s">
        <v>82</v>
      </c>
      <c r="G295" t="s">
        <v>24</v>
      </c>
      <c r="H295" t="s">
        <v>8</v>
      </c>
      <c r="I295" t="s">
        <v>9</v>
      </c>
      <c r="J295" t="s">
        <v>38</v>
      </c>
      <c r="K295" t="s">
        <v>39</v>
      </c>
      <c r="L295" s="2">
        <v>560</v>
      </c>
      <c r="M295" s="2">
        <v>28</v>
      </c>
      <c r="N295" s="2">
        <f>normalizar!$L295*normalizar!$M295</f>
        <v>15680</v>
      </c>
    </row>
    <row r="296" spans="1:14" x14ac:dyDescent="0.25">
      <c r="A296">
        <v>295</v>
      </c>
      <c r="B296" s="1">
        <v>44178</v>
      </c>
      <c r="C296">
        <v>457458721</v>
      </c>
      <c r="D296" t="s">
        <v>23</v>
      </c>
      <c r="E296" t="s">
        <v>86</v>
      </c>
      <c r="F296" t="s">
        <v>82</v>
      </c>
      <c r="G296" t="s">
        <v>24</v>
      </c>
      <c r="H296" t="s">
        <v>8</v>
      </c>
      <c r="I296" t="s">
        <v>9</v>
      </c>
      <c r="J296" t="s">
        <v>26</v>
      </c>
      <c r="K296" t="s">
        <v>27</v>
      </c>
      <c r="L296" s="2">
        <v>128.79999999999998</v>
      </c>
      <c r="M296" s="2">
        <v>19</v>
      </c>
      <c r="N296" s="2">
        <f>normalizar!$L296*normalizar!$M296</f>
        <v>2447.1999999999998</v>
      </c>
    </row>
    <row r="297" spans="1:14" x14ac:dyDescent="0.25">
      <c r="A297">
        <v>296</v>
      </c>
      <c r="B297" s="1">
        <v>43990</v>
      </c>
      <c r="C297">
        <v>7184663808</v>
      </c>
      <c r="D297" t="s">
        <v>62</v>
      </c>
      <c r="E297" t="s">
        <v>91</v>
      </c>
      <c r="F297" t="s">
        <v>91</v>
      </c>
      <c r="G297" t="s">
        <v>43</v>
      </c>
      <c r="H297" t="s">
        <v>16</v>
      </c>
      <c r="I297" t="s">
        <v>33</v>
      </c>
      <c r="J297" t="s">
        <v>67</v>
      </c>
      <c r="K297" t="s">
        <v>27</v>
      </c>
      <c r="L297" s="2">
        <v>140</v>
      </c>
      <c r="M297" s="2">
        <v>99</v>
      </c>
      <c r="N297" s="2">
        <f>normalizar!$L297*normalizar!$M297</f>
        <v>13860</v>
      </c>
    </row>
    <row r="298" spans="1:14" x14ac:dyDescent="0.25">
      <c r="A298">
        <v>297</v>
      </c>
      <c r="B298" s="1">
        <v>44087</v>
      </c>
      <c r="C298">
        <v>3449599231</v>
      </c>
      <c r="D298" t="s">
        <v>63</v>
      </c>
      <c r="E298" t="s">
        <v>85</v>
      </c>
      <c r="F298" t="s">
        <v>83</v>
      </c>
      <c r="G298" t="s">
        <v>41</v>
      </c>
      <c r="H298" t="s">
        <v>25</v>
      </c>
      <c r="I298" t="s">
        <v>17</v>
      </c>
      <c r="J298" t="s">
        <v>68</v>
      </c>
      <c r="K298" t="s">
        <v>69</v>
      </c>
      <c r="L298" s="2">
        <v>298.90000000000003</v>
      </c>
      <c r="M298" s="2">
        <v>69</v>
      </c>
      <c r="N298" s="2">
        <f>normalizar!$L298*normalizar!$M298</f>
        <v>20624.100000000002</v>
      </c>
    </row>
    <row r="299" spans="1:14" x14ac:dyDescent="0.25">
      <c r="A299">
        <v>298</v>
      </c>
      <c r="B299" s="1">
        <v>44168</v>
      </c>
      <c r="C299">
        <v>3901461858</v>
      </c>
      <c r="D299" t="s">
        <v>63</v>
      </c>
      <c r="E299" t="s">
        <v>85</v>
      </c>
      <c r="F299" t="s">
        <v>83</v>
      </c>
      <c r="G299" t="s">
        <v>41</v>
      </c>
      <c r="H299" t="s">
        <v>25</v>
      </c>
      <c r="I299" t="s">
        <v>17</v>
      </c>
      <c r="J299" t="s">
        <v>34</v>
      </c>
      <c r="K299" t="s">
        <v>35</v>
      </c>
      <c r="L299" s="2">
        <v>135.1</v>
      </c>
      <c r="M299" s="2">
        <v>37</v>
      </c>
      <c r="N299" s="2">
        <f>normalizar!$L299*normalizar!$M299</f>
        <v>4998.7</v>
      </c>
    </row>
    <row r="300" spans="1:14" x14ac:dyDescent="0.25">
      <c r="A300">
        <v>299</v>
      </c>
      <c r="B300" s="1">
        <v>43922</v>
      </c>
      <c r="C300">
        <v>6798892819</v>
      </c>
      <c r="D300" t="s">
        <v>63</v>
      </c>
      <c r="E300" t="s">
        <v>85</v>
      </c>
      <c r="F300" t="s">
        <v>83</v>
      </c>
      <c r="G300" t="s">
        <v>41</v>
      </c>
      <c r="H300" t="s">
        <v>25</v>
      </c>
      <c r="I300" t="s">
        <v>17</v>
      </c>
      <c r="J300" t="s">
        <v>52</v>
      </c>
      <c r="K300" t="s">
        <v>53</v>
      </c>
      <c r="L300" s="2">
        <v>257.59999999999997</v>
      </c>
      <c r="M300" s="2">
        <v>64</v>
      </c>
      <c r="N300" s="2">
        <f>normalizar!$L300*normalizar!$M300</f>
        <v>16486.399999999998</v>
      </c>
    </row>
    <row r="301" spans="1:14" x14ac:dyDescent="0.25">
      <c r="A301">
        <v>300</v>
      </c>
      <c r="B301" s="1">
        <v>44130</v>
      </c>
      <c r="C301">
        <v>6897506437</v>
      </c>
      <c r="D301" t="s">
        <v>28</v>
      </c>
      <c r="E301" t="s">
        <v>89</v>
      </c>
      <c r="F301" t="s">
        <v>84</v>
      </c>
      <c r="G301" t="s">
        <v>29</v>
      </c>
      <c r="H301" t="s">
        <v>8</v>
      </c>
      <c r="I301" t="s">
        <v>9</v>
      </c>
      <c r="J301" t="s">
        <v>10</v>
      </c>
      <c r="K301" t="s">
        <v>11</v>
      </c>
      <c r="L301" s="2">
        <v>196</v>
      </c>
      <c r="M301" s="2">
        <v>38</v>
      </c>
      <c r="N301" s="2">
        <f>normalizar!$L301*normalizar!$M301</f>
        <v>7448</v>
      </c>
    </row>
    <row r="302" spans="1:14" x14ac:dyDescent="0.25">
      <c r="A302">
        <v>301</v>
      </c>
      <c r="B302" s="1">
        <v>44124</v>
      </c>
      <c r="C302">
        <v>6298594113</v>
      </c>
      <c r="D302" t="s">
        <v>36</v>
      </c>
      <c r="E302" t="s">
        <v>92</v>
      </c>
      <c r="F302" t="s">
        <v>99</v>
      </c>
      <c r="G302" t="s">
        <v>37</v>
      </c>
      <c r="H302" t="s">
        <v>25</v>
      </c>
      <c r="I302" t="s">
        <v>9</v>
      </c>
      <c r="J302" t="s">
        <v>30</v>
      </c>
      <c r="K302" t="s">
        <v>31</v>
      </c>
      <c r="L302" s="2">
        <v>178.5</v>
      </c>
      <c r="M302" s="2">
        <v>15</v>
      </c>
      <c r="N302" s="2">
        <f>normalizar!$L302*normalizar!$M302</f>
        <v>2677.5</v>
      </c>
    </row>
    <row r="303" spans="1:14" x14ac:dyDescent="0.25">
      <c r="A303">
        <v>302</v>
      </c>
      <c r="B303" s="1">
        <v>43984</v>
      </c>
      <c r="C303">
        <v>6972691420</v>
      </c>
      <c r="D303" t="s">
        <v>14</v>
      </c>
      <c r="E303" t="s">
        <v>81</v>
      </c>
      <c r="F303" t="s">
        <v>94</v>
      </c>
      <c r="G303" t="s">
        <v>15</v>
      </c>
      <c r="H303" t="s">
        <v>16</v>
      </c>
      <c r="I303" t="s">
        <v>17</v>
      </c>
      <c r="J303" t="s">
        <v>70</v>
      </c>
      <c r="K303" t="s">
        <v>47</v>
      </c>
      <c r="L303" s="2">
        <v>1134</v>
      </c>
      <c r="M303" s="2">
        <v>52</v>
      </c>
      <c r="N303" s="2">
        <f>normalizar!$L303*normalizar!$M303</f>
        <v>58968</v>
      </c>
    </row>
    <row r="304" spans="1:14" x14ac:dyDescent="0.25">
      <c r="A304">
        <v>303</v>
      </c>
      <c r="B304" s="1">
        <v>44078</v>
      </c>
      <c r="C304">
        <v>677992170</v>
      </c>
      <c r="D304" t="s">
        <v>14</v>
      </c>
      <c r="E304" t="s">
        <v>81</v>
      </c>
      <c r="F304" t="s">
        <v>94</v>
      </c>
      <c r="G304" t="s">
        <v>15</v>
      </c>
      <c r="H304" t="s">
        <v>16</v>
      </c>
      <c r="I304" t="s">
        <v>17</v>
      </c>
      <c r="J304" t="s">
        <v>71</v>
      </c>
      <c r="K304" t="s">
        <v>72</v>
      </c>
      <c r="L304" s="2">
        <v>98</v>
      </c>
      <c r="M304" s="2">
        <v>37</v>
      </c>
      <c r="N304" s="2">
        <f>normalizar!$L304*normalizar!$M304</f>
        <v>3626</v>
      </c>
    </row>
    <row r="305" spans="1:14" x14ac:dyDescent="0.25">
      <c r="A305">
        <v>304</v>
      </c>
      <c r="B305" s="1">
        <v>44063</v>
      </c>
      <c r="C305">
        <v>3501827064</v>
      </c>
      <c r="D305" t="s">
        <v>23</v>
      </c>
      <c r="E305" t="s">
        <v>86</v>
      </c>
      <c r="F305" t="s">
        <v>82</v>
      </c>
      <c r="G305" t="s">
        <v>24</v>
      </c>
      <c r="H305" t="s">
        <v>25</v>
      </c>
      <c r="I305" t="s">
        <v>17</v>
      </c>
      <c r="J305" t="s">
        <v>58</v>
      </c>
      <c r="K305" t="s">
        <v>59</v>
      </c>
      <c r="L305" s="2">
        <v>487.19999999999993</v>
      </c>
      <c r="M305" s="2">
        <v>24</v>
      </c>
      <c r="N305" s="2">
        <f>normalizar!$L305*normalizar!$M305</f>
        <v>11692.8</v>
      </c>
    </row>
    <row r="306" spans="1:14" x14ac:dyDescent="0.25">
      <c r="A306">
        <v>305</v>
      </c>
      <c r="B306" s="1">
        <v>43979</v>
      </c>
      <c r="C306">
        <v>9140892367</v>
      </c>
      <c r="D306" t="s">
        <v>32</v>
      </c>
      <c r="E306" t="s">
        <v>93</v>
      </c>
      <c r="F306" t="s">
        <v>96</v>
      </c>
      <c r="G306" t="s">
        <v>7</v>
      </c>
      <c r="H306" t="s">
        <v>8</v>
      </c>
      <c r="I306" t="s">
        <v>33</v>
      </c>
      <c r="J306" t="s">
        <v>60</v>
      </c>
      <c r="K306" t="s">
        <v>49</v>
      </c>
      <c r="L306" s="2">
        <v>140</v>
      </c>
      <c r="M306" s="2">
        <v>36</v>
      </c>
      <c r="N306" s="2">
        <f>normalizar!$L306*normalizar!$M306</f>
        <v>5040</v>
      </c>
    </row>
    <row r="307" spans="1:14" x14ac:dyDescent="0.25">
      <c r="A307">
        <v>306</v>
      </c>
      <c r="B307" s="1">
        <v>44037</v>
      </c>
      <c r="C307">
        <v>7570396760</v>
      </c>
      <c r="D307" t="s">
        <v>32</v>
      </c>
      <c r="E307" t="s">
        <v>93</v>
      </c>
      <c r="F307" t="s">
        <v>96</v>
      </c>
      <c r="G307" t="s">
        <v>7</v>
      </c>
      <c r="H307" t="s">
        <v>8</v>
      </c>
      <c r="I307" t="s">
        <v>33</v>
      </c>
      <c r="J307" t="s">
        <v>38</v>
      </c>
      <c r="K307" t="s">
        <v>39</v>
      </c>
      <c r="L307" s="2">
        <v>560</v>
      </c>
      <c r="M307" s="2">
        <v>24</v>
      </c>
      <c r="N307" s="2">
        <f>normalizar!$L307*normalizar!$M307</f>
        <v>13440</v>
      </c>
    </row>
    <row r="308" spans="1:14" x14ac:dyDescent="0.25">
      <c r="A308">
        <v>307</v>
      </c>
      <c r="B308" s="1">
        <v>44085</v>
      </c>
      <c r="C308">
        <v>5368769086</v>
      </c>
      <c r="D308" t="s">
        <v>42</v>
      </c>
      <c r="E308" t="s">
        <v>91</v>
      </c>
      <c r="F308" t="s">
        <v>91</v>
      </c>
      <c r="G308" t="s">
        <v>43</v>
      </c>
      <c r="H308" t="s">
        <v>8</v>
      </c>
      <c r="I308" t="s">
        <v>17</v>
      </c>
      <c r="J308" t="s">
        <v>61</v>
      </c>
      <c r="K308" t="s">
        <v>13</v>
      </c>
      <c r="L308" s="2">
        <v>140</v>
      </c>
      <c r="M308" s="2">
        <v>20</v>
      </c>
      <c r="N308" s="2">
        <f>normalizar!$L308*normalizar!$M308</f>
        <v>2800</v>
      </c>
    </row>
    <row r="309" spans="1:14" x14ac:dyDescent="0.25">
      <c r="A309">
        <v>308</v>
      </c>
      <c r="B309" s="1">
        <v>44162</v>
      </c>
      <c r="C309">
        <v>443042127</v>
      </c>
      <c r="D309" t="s">
        <v>42</v>
      </c>
      <c r="E309" t="s">
        <v>91</v>
      </c>
      <c r="F309" t="s">
        <v>91</v>
      </c>
      <c r="G309" t="s">
        <v>43</v>
      </c>
      <c r="H309" t="s">
        <v>16</v>
      </c>
      <c r="I309" t="s">
        <v>127</v>
      </c>
      <c r="J309" t="s">
        <v>12</v>
      </c>
      <c r="K309" t="s">
        <v>13</v>
      </c>
      <c r="L309" s="2">
        <v>49</v>
      </c>
      <c r="M309" s="2">
        <v>11</v>
      </c>
      <c r="N309" s="2">
        <f>normalizar!$L309*normalizar!$M309</f>
        <v>539</v>
      </c>
    </row>
    <row r="310" spans="1:14" x14ac:dyDescent="0.25">
      <c r="A310">
        <v>309</v>
      </c>
      <c r="B310" s="1">
        <v>43840</v>
      </c>
      <c r="C310">
        <v>3198859022</v>
      </c>
      <c r="D310" t="s">
        <v>50</v>
      </c>
      <c r="E310" t="s">
        <v>85</v>
      </c>
      <c r="F310" t="s">
        <v>83</v>
      </c>
      <c r="G310" t="s">
        <v>41</v>
      </c>
      <c r="H310" t="s">
        <v>25</v>
      </c>
      <c r="I310" t="s">
        <v>127</v>
      </c>
      <c r="J310" t="s">
        <v>38</v>
      </c>
      <c r="K310" t="s">
        <v>39</v>
      </c>
      <c r="L310" s="2">
        <v>560</v>
      </c>
      <c r="M310" s="2">
        <v>78</v>
      </c>
      <c r="N310" s="2">
        <f>normalizar!$L310*normalizar!$M310</f>
        <v>43680</v>
      </c>
    </row>
    <row r="311" spans="1:14" x14ac:dyDescent="0.25">
      <c r="A311">
        <v>310</v>
      </c>
      <c r="B311" s="1">
        <v>44043</v>
      </c>
      <c r="C311">
        <v>2982674072</v>
      </c>
      <c r="D311" t="s">
        <v>51</v>
      </c>
      <c r="E311" t="s">
        <v>90</v>
      </c>
      <c r="F311" t="s">
        <v>98</v>
      </c>
      <c r="G311" t="s">
        <v>24</v>
      </c>
      <c r="H311" t="s">
        <v>25</v>
      </c>
      <c r="I311" t="s">
        <v>127</v>
      </c>
      <c r="J311" t="s">
        <v>52</v>
      </c>
      <c r="K311" t="s">
        <v>53</v>
      </c>
      <c r="L311" s="2">
        <v>257.59999999999997</v>
      </c>
      <c r="M311" s="2">
        <v>76</v>
      </c>
      <c r="N311" s="2">
        <f>normalizar!$L311*normalizar!$M311</f>
        <v>19577.599999999999</v>
      </c>
    </row>
    <row r="312" spans="1:14" x14ac:dyDescent="0.25">
      <c r="A312">
        <v>311</v>
      </c>
      <c r="B312" s="1">
        <v>44118</v>
      </c>
      <c r="C312">
        <v>1636086310</v>
      </c>
      <c r="D312" t="s">
        <v>40</v>
      </c>
      <c r="E312" t="s">
        <v>97</v>
      </c>
      <c r="F312" t="s">
        <v>88</v>
      </c>
      <c r="G312" t="s">
        <v>41</v>
      </c>
      <c r="H312" t="s">
        <v>25</v>
      </c>
      <c r="I312" t="s">
        <v>17</v>
      </c>
      <c r="J312" t="s">
        <v>22</v>
      </c>
      <c r="K312" t="s">
        <v>11</v>
      </c>
      <c r="L312" s="2">
        <v>644</v>
      </c>
      <c r="M312" s="2">
        <v>57</v>
      </c>
      <c r="N312" s="2">
        <f>normalizar!$L312*normalizar!$M312</f>
        <v>36708</v>
      </c>
    </row>
    <row r="313" spans="1:14" x14ac:dyDescent="0.25">
      <c r="A313">
        <v>312</v>
      </c>
      <c r="B313" s="1">
        <v>44069</v>
      </c>
      <c r="C313">
        <v>9879315200</v>
      </c>
      <c r="D313" t="s">
        <v>54</v>
      </c>
      <c r="E313" t="s">
        <v>89</v>
      </c>
      <c r="F313" t="s">
        <v>84</v>
      </c>
      <c r="G313" t="s">
        <v>55</v>
      </c>
      <c r="H313" t="s">
        <v>16</v>
      </c>
      <c r="I313" t="s">
        <v>9</v>
      </c>
      <c r="J313" t="s">
        <v>34</v>
      </c>
      <c r="K313" t="s">
        <v>35</v>
      </c>
      <c r="L313" s="2">
        <v>135.1</v>
      </c>
      <c r="M313" s="2">
        <v>14</v>
      </c>
      <c r="N313" s="2">
        <f>normalizar!$L313*normalizar!$M313</f>
        <v>1891.3999999999999</v>
      </c>
    </row>
    <row r="314" spans="1:14" x14ac:dyDescent="0.25">
      <c r="A314">
        <v>313</v>
      </c>
      <c r="B314" s="1">
        <v>43953</v>
      </c>
      <c r="C314">
        <v>3833780472</v>
      </c>
      <c r="D314" t="s">
        <v>6</v>
      </c>
      <c r="E314" t="s">
        <v>80</v>
      </c>
      <c r="F314" t="s">
        <v>95</v>
      </c>
      <c r="G314" t="s">
        <v>7</v>
      </c>
      <c r="H314" t="s">
        <v>8</v>
      </c>
      <c r="I314" t="s">
        <v>9</v>
      </c>
      <c r="J314" t="s">
        <v>10</v>
      </c>
      <c r="K314" t="s">
        <v>11</v>
      </c>
      <c r="L314" s="2">
        <v>196</v>
      </c>
      <c r="M314" s="2">
        <v>14</v>
      </c>
      <c r="N314" s="2">
        <f>normalizar!$L314*normalizar!$M314</f>
        <v>2744</v>
      </c>
    </row>
    <row r="315" spans="1:14" x14ac:dyDescent="0.25">
      <c r="A315">
        <v>314</v>
      </c>
      <c r="B315" s="1">
        <v>44161</v>
      </c>
      <c r="C315">
        <v>1343389818</v>
      </c>
      <c r="D315" t="s">
        <v>6</v>
      </c>
      <c r="E315" t="s">
        <v>80</v>
      </c>
      <c r="F315" t="s">
        <v>95</v>
      </c>
      <c r="G315" t="s">
        <v>7</v>
      </c>
      <c r="H315" t="s">
        <v>8</v>
      </c>
      <c r="I315" t="s">
        <v>9</v>
      </c>
      <c r="J315" t="s">
        <v>12</v>
      </c>
      <c r="K315" t="s">
        <v>13</v>
      </c>
      <c r="L315" s="2">
        <v>49</v>
      </c>
      <c r="M315" s="2">
        <v>70</v>
      </c>
      <c r="N315" s="2">
        <f>normalizar!$L315*normalizar!$M315</f>
        <v>3430</v>
      </c>
    </row>
    <row r="316" spans="1:14" x14ac:dyDescent="0.25">
      <c r="A316">
        <v>315</v>
      </c>
      <c r="B316" s="1">
        <v>43897</v>
      </c>
      <c r="C316">
        <v>3066920858</v>
      </c>
      <c r="D316" t="s">
        <v>14</v>
      </c>
      <c r="E316" t="s">
        <v>81</v>
      </c>
      <c r="F316" t="s">
        <v>94</v>
      </c>
      <c r="G316" t="s">
        <v>15</v>
      </c>
      <c r="H316" t="s">
        <v>16</v>
      </c>
      <c r="I316" t="s">
        <v>17</v>
      </c>
      <c r="J316" t="s">
        <v>18</v>
      </c>
      <c r="K316" t="s">
        <v>13</v>
      </c>
      <c r="L316" s="2">
        <v>420</v>
      </c>
      <c r="M316" s="2">
        <v>100</v>
      </c>
      <c r="N316" s="2">
        <f>normalizar!$L316*normalizar!$M316</f>
        <v>42000</v>
      </c>
    </row>
    <row r="317" spans="1:14" x14ac:dyDescent="0.25">
      <c r="A317">
        <v>316</v>
      </c>
      <c r="B317" s="1">
        <v>44075</v>
      </c>
      <c r="C317">
        <v>3596038071</v>
      </c>
      <c r="D317" t="s">
        <v>14</v>
      </c>
      <c r="E317" t="s">
        <v>81</v>
      </c>
      <c r="F317" t="s">
        <v>94</v>
      </c>
      <c r="G317" t="s">
        <v>15</v>
      </c>
      <c r="H317" t="s">
        <v>16</v>
      </c>
      <c r="I317" t="s">
        <v>17</v>
      </c>
      <c r="J317" t="s">
        <v>19</v>
      </c>
      <c r="K317" t="s">
        <v>13</v>
      </c>
      <c r="L317" s="2">
        <v>742</v>
      </c>
      <c r="M317" s="2">
        <v>27</v>
      </c>
      <c r="N317" s="2">
        <f>normalizar!$L317*normalizar!$M317</f>
        <v>20034</v>
      </c>
    </row>
    <row r="318" spans="1:14" x14ac:dyDescent="0.25">
      <c r="A318">
        <v>317</v>
      </c>
      <c r="B318" s="1">
        <v>44055</v>
      </c>
      <c r="C318">
        <v>8280434895</v>
      </c>
      <c r="D318" t="s">
        <v>14</v>
      </c>
      <c r="E318" t="s">
        <v>81</v>
      </c>
      <c r="F318" t="s">
        <v>94</v>
      </c>
      <c r="G318" t="s">
        <v>15</v>
      </c>
      <c r="H318" t="s">
        <v>16</v>
      </c>
      <c r="I318" t="s">
        <v>17</v>
      </c>
      <c r="J318" t="s">
        <v>12</v>
      </c>
      <c r="K318" t="s">
        <v>13</v>
      </c>
      <c r="L318" s="2">
        <v>49</v>
      </c>
      <c r="M318" s="2">
        <v>70</v>
      </c>
      <c r="N318" s="2">
        <f>normalizar!$L318*normalizar!$M318</f>
        <v>3430</v>
      </c>
    </row>
    <row r="319" spans="1:14" x14ac:dyDescent="0.25">
      <c r="A319">
        <v>318</v>
      </c>
      <c r="B319" s="1">
        <v>44146</v>
      </c>
      <c r="C319">
        <v>7983505639</v>
      </c>
      <c r="D319" t="s">
        <v>20</v>
      </c>
      <c r="E319" t="s">
        <v>80</v>
      </c>
      <c r="F319" t="s">
        <v>95</v>
      </c>
      <c r="G319" t="s">
        <v>7</v>
      </c>
      <c r="H319" t="s">
        <v>8</v>
      </c>
      <c r="I319" t="s">
        <v>17</v>
      </c>
      <c r="J319" t="s">
        <v>21</v>
      </c>
      <c r="K319" t="s">
        <v>11</v>
      </c>
      <c r="L319" s="2">
        <v>252</v>
      </c>
      <c r="M319" s="2">
        <v>57</v>
      </c>
      <c r="N319" s="2">
        <f>normalizar!$L319*normalizar!$M319</f>
        <v>14364</v>
      </c>
    </row>
    <row r="320" spans="1:14" x14ac:dyDescent="0.25">
      <c r="A320">
        <v>319</v>
      </c>
      <c r="B320" s="1">
        <v>43997</v>
      </c>
      <c r="C320">
        <v>4943792001</v>
      </c>
      <c r="D320" t="s">
        <v>20</v>
      </c>
      <c r="E320" t="s">
        <v>80</v>
      </c>
      <c r="F320" t="s">
        <v>95</v>
      </c>
      <c r="G320" t="s">
        <v>7</v>
      </c>
      <c r="H320" t="s">
        <v>8</v>
      </c>
      <c r="I320" t="s">
        <v>17</v>
      </c>
      <c r="J320" t="s">
        <v>22</v>
      </c>
      <c r="K320" t="s">
        <v>11</v>
      </c>
      <c r="L320" s="2">
        <v>644</v>
      </c>
      <c r="M320" s="2">
        <v>83</v>
      </c>
      <c r="N320" s="2">
        <f>normalizar!$L320*normalizar!$M320</f>
        <v>53452</v>
      </c>
    </row>
    <row r="321" spans="1:14" x14ac:dyDescent="0.25">
      <c r="A321">
        <v>320</v>
      </c>
      <c r="B321" s="1">
        <v>43857</v>
      </c>
      <c r="C321">
        <v>2679766092</v>
      </c>
      <c r="D321" t="s">
        <v>23</v>
      </c>
      <c r="E321" t="s">
        <v>86</v>
      </c>
      <c r="F321" t="s">
        <v>82</v>
      </c>
      <c r="G321" t="s">
        <v>24</v>
      </c>
      <c r="H321" t="s">
        <v>25</v>
      </c>
      <c r="I321" t="s">
        <v>17</v>
      </c>
      <c r="J321" t="s">
        <v>26</v>
      </c>
      <c r="K321" t="s">
        <v>27</v>
      </c>
      <c r="L321" s="2">
        <v>128.79999999999998</v>
      </c>
      <c r="M321" s="2">
        <v>76</v>
      </c>
      <c r="N321" s="2">
        <f>normalizar!$L321*normalizar!$M321</f>
        <v>9788.7999999999993</v>
      </c>
    </row>
    <row r="322" spans="1:14" x14ac:dyDescent="0.25">
      <c r="A322">
        <v>321</v>
      </c>
      <c r="B322" s="1">
        <v>44155</v>
      </c>
      <c r="C322">
        <v>6256032641</v>
      </c>
      <c r="D322" t="s">
        <v>14</v>
      </c>
      <c r="E322" t="s">
        <v>81</v>
      </c>
      <c r="F322" t="s">
        <v>94</v>
      </c>
      <c r="G322" t="s">
        <v>15</v>
      </c>
      <c r="H322" t="s">
        <v>25</v>
      </c>
      <c r="I322" t="s">
        <v>9</v>
      </c>
      <c r="J322" t="s">
        <v>26</v>
      </c>
      <c r="K322" t="s">
        <v>27</v>
      </c>
      <c r="L322" s="2">
        <v>128.79999999999998</v>
      </c>
      <c r="M322" s="2">
        <v>80</v>
      </c>
      <c r="N322" s="2">
        <f>normalizar!$L322*normalizar!$M322</f>
        <v>10303.999999999998</v>
      </c>
    </row>
    <row r="323" spans="1:14" x14ac:dyDescent="0.25">
      <c r="A323">
        <v>322</v>
      </c>
      <c r="B323" s="1">
        <v>43867</v>
      </c>
      <c r="C323">
        <v>8317306577</v>
      </c>
      <c r="D323" t="s">
        <v>28</v>
      </c>
      <c r="E323" t="s">
        <v>89</v>
      </c>
      <c r="F323" t="s">
        <v>84</v>
      </c>
      <c r="G323" t="s">
        <v>29</v>
      </c>
      <c r="H323" t="s">
        <v>8</v>
      </c>
      <c r="I323" t="s">
        <v>9</v>
      </c>
      <c r="J323" t="s">
        <v>30</v>
      </c>
      <c r="K323" t="s">
        <v>31</v>
      </c>
      <c r="L323" s="2">
        <v>178.5</v>
      </c>
      <c r="M323" s="2">
        <v>47</v>
      </c>
      <c r="N323" s="2">
        <f>normalizar!$L323*normalizar!$M323</f>
        <v>8389.5</v>
      </c>
    </row>
    <row r="324" spans="1:14" x14ac:dyDescent="0.25">
      <c r="A324">
        <v>323</v>
      </c>
      <c r="B324" s="1">
        <v>44120</v>
      </c>
      <c r="C324">
        <v>4952054948</v>
      </c>
      <c r="D324" t="s">
        <v>32</v>
      </c>
      <c r="E324" t="s">
        <v>93</v>
      </c>
      <c r="F324" t="s">
        <v>96</v>
      </c>
      <c r="G324" t="s">
        <v>7</v>
      </c>
      <c r="H324" t="s">
        <v>8</v>
      </c>
      <c r="I324" t="s">
        <v>33</v>
      </c>
      <c r="J324" t="s">
        <v>34</v>
      </c>
      <c r="K324" t="s">
        <v>35</v>
      </c>
      <c r="L324" s="2">
        <v>135.1</v>
      </c>
      <c r="M324" s="2">
        <v>96</v>
      </c>
      <c r="N324" s="2">
        <f>normalizar!$L324*normalizar!$M324</f>
        <v>12969.599999999999</v>
      </c>
    </row>
    <row r="325" spans="1:14" x14ac:dyDescent="0.25">
      <c r="A325">
        <v>324</v>
      </c>
      <c r="B325" s="1">
        <v>44059</v>
      </c>
      <c r="C325">
        <v>7792270317</v>
      </c>
      <c r="D325" t="s">
        <v>36</v>
      </c>
      <c r="E325" t="s">
        <v>92</v>
      </c>
      <c r="F325" t="s">
        <v>99</v>
      </c>
      <c r="G325" t="s">
        <v>37</v>
      </c>
      <c r="H325" t="s">
        <v>8</v>
      </c>
      <c r="I325" t="s">
        <v>17</v>
      </c>
      <c r="J325" t="s">
        <v>38</v>
      </c>
      <c r="K325" t="s">
        <v>39</v>
      </c>
      <c r="L325" s="2">
        <v>560</v>
      </c>
      <c r="M325" s="2">
        <v>32</v>
      </c>
      <c r="N325" s="2">
        <f>normalizar!$L325*normalizar!$M325</f>
        <v>17920</v>
      </c>
    </row>
    <row r="326" spans="1:14" x14ac:dyDescent="0.25">
      <c r="A326">
        <v>325</v>
      </c>
      <c r="B326" s="1">
        <v>44045</v>
      </c>
      <c r="C326">
        <v>8753687299</v>
      </c>
      <c r="D326" t="s">
        <v>40</v>
      </c>
      <c r="E326" t="s">
        <v>97</v>
      </c>
      <c r="F326" t="s">
        <v>88</v>
      </c>
      <c r="G326" t="s">
        <v>41</v>
      </c>
      <c r="H326" t="s">
        <v>25</v>
      </c>
      <c r="I326" t="s">
        <v>9</v>
      </c>
      <c r="J326" t="s">
        <v>22</v>
      </c>
      <c r="K326" t="s">
        <v>11</v>
      </c>
      <c r="L326" s="2">
        <v>644</v>
      </c>
      <c r="M326" s="2">
        <v>16</v>
      </c>
      <c r="N326" s="2">
        <f>normalizar!$L326*normalizar!$M326</f>
        <v>10304</v>
      </c>
    </row>
    <row r="327" spans="1:14" x14ac:dyDescent="0.25">
      <c r="A327">
        <v>326</v>
      </c>
      <c r="B327" s="1">
        <v>43867</v>
      </c>
      <c r="C327">
        <v>3276376437</v>
      </c>
      <c r="D327" t="s">
        <v>23</v>
      </c>
      <c r="E327" t="s">
        <v>86</v>
      </c>
      <c r="F327" t="s">
        <v>82</v>
      </c>
      <c r="G327" t="s">
        <v>24</v>
      </c>
      <c r="H327" t="s">
        <v>25</v>
      </c>
      <c r="I327" t="s">
        <v>9</v>
      </c>
      <c r="J327" t="s">
        <v>30</v>
      </c>
      <c r="K327" t="s">
        <v>31</v>
      </c>
      <c r="L327" s="2">
        <v>178.5</v>
      </c>
      <c r="M327" s="2">
        <v>41</v>
      </c>
      <c r="N327" s="2">
        <f>normalizar!$L327*normalizar!$M327</f>
        <v>7318.5</v>
      </c>
    </row>
    <row r="328" spans="1:14" x14ac:dyDescent="0.25">
      <c r="A328">
        <v>327</v>
      </c>
      <c r="B328" s="1">
        <v>44087</v>
      </c>
      <c r="C328">
        <v>6189400875</v>
      </c>
      <c r="D328" t="s">
        <v>42</v>
      </c>
      <c r="E328" t="s">
        <v>91</v>
      </c>
      <c r="F328" t="s">
        <v>91</v>
      </c>
      <c r="G328" t="s">
        <v>43</v>
      </c>
      <c r="H328" t="s">
        <v>8</v>
      </c>
      <c r="I328" t="s">
        <v>17</v>
      </c>
      <c r="J328" t="s">
        <v>44</v>
      </c>
      <c r="K328" t="s">
        <v>11</v>
      </c>
      <c r="L328" s="2">
        <v>41.86</v>
      </c>
      <c r="M328" s="2">
        <v>41</v>
      </c>
      <c r="N328" s="2">
        <f>normalizar!$L328*normalizar!$M328</f>
        <v>1716.26</v>
      </c>
    </row>
    <row r="329" spans="1:14" x14ac:dyDescent="0.25">
      <c r="A329">
        <v>328</v>
      </c>
      <c r="B329" s="1">
        <v>43927</v>
      </c>
      <c r="C329">
        <v>3440571177</v>
      </c>
      <c r="D329" t="s">
        <v>45</v>
      </c>
      <c r="E329" t="s">
        <v>87</v>
      </c>
      <c r="F329" t="s">
        <v>87</v>
      </c>
      <c r="G329" t="s">
        <v>24</v>
      </c>
      <c r="H329" t="s">
        <v>127</v>
      </c>
      <c r="I329" t="s">
        <v>127</v>
      </c>
      <c r="J329" t="s">
        <v>22</v>
      </c>
      <c r="K329" t="s">
        <v>11</v>
      </c>
      <c r="L329" s="2">
        <v>644</v>
      </c>
      <c r="M329" s="2">
        <v>41</v>
      </c>
      <c r="N329" s="2">
        <f>normalizar!$L329*normalizar!$M329</f>
        <v>26404</v>
      </c>
    </row>
    <row r="330" spans="1:14" x14ac:dyDescent="0.25">
      <c r="A330">
        <v>329</v>
      </c>
      <c r="B330" s="1">
        <v>43975</v>
      </c>
      <c r="C330">
        <v>8874798513</v>
      </c>
      <c r="D330" t="s">
        <v>42</v>
      </c>
      <c r="E330" t="s">
        <v>91</v>
      </c>
      <c r="F330" t="s">
        <v>91</v>
      </c>
      <c r="G330" t="s">
        <v>43</v>
      </c>
      <c r="H330" t="s">
        <v>16</v>
      </c>
      <c r="I330" t="s">
        <v>127</v>
      </c>
      <c r="J330" t="s">
        <v>46</v>
      </c>
      <c r="K330" t="s">
        <v>47</v>
      </c>
      <c r="L330" s="2">
        <v>350</v>
      </c>
      <c r="M330" s="2">
        <v>94</v>
      </c>
      <c r="N330" s="2">
        <f>normalizar!$L330*normalizar!$M330</f>
        <v>32900</v>
      </c>
    </row>
    <row r="331" spans="1:14" x14ac:dyDescent="0.25">
      <c r="A331">
        <v>330</v>
      </c>
      <c r="B331" s="1">
        <v>43992</v>
      </c>
      <c r="C331">
        <v>9730368433</v>
      </c>
      <c r="D331" t="s">
        <v>42</v>
      </c>
      <c r="E331" t="s">
        <v>91</v>
      </c>
      <c r="F331" t="s">
        <v>91</v>
      </c>
      <c r="G331" t="s">
        <v>43</v>
      </c>
      <c r="H331" t="s">
        <v>16</v>
      </c>
      <c r="I331" t="s">
        <v>127</v>
      </c>
      <c r="J331" t="s">
        <v>48</v>
      </c>
      <c r="K331" t="s">
        <v>49</v>
      </c>
      <c r="L331" s="2">
        <v>308</v>
      </c>
      <c r="M331" s="2">
        <v>20</v>
      </c>
      <c r="N331" s="2">
        <f>normalizar!$L331*normalizar!$M331</f>
        <v>6160</v>
      </c>
    </row>
    <row r="332" spans="1:14" x14ac:dyDescent="0.25">
      <c r="A332">
        <v>331</v>
      </c>
      <c r="B332" s="1">
        <v>43870</v>
      </c>
      <c r="C332">
        <v>6592275352</v>
      </c>
      <c r="D332" t="s">
        <v>42</v>
      </c>
      <c r="E332" t="s">
        <v>91</v>
      </c>
      <c r="F332" t="s">
        <v>91</v>
      </c>
      <c r="G332" t="s">
        <v>43</v>
      </c>
      <c r="H332" t="s">
        <v>16</v>
      </c>
      <c r="I332" t="s">
        <v>127</v>
      </c>
      <c r="J332" t="s">
        <v>26</v>
      </c>
      <c r="K332" t="s">
        <v>27</v>
      </c>
      <c r="L332" s="2">
        <v>128.79999999999998</v>
      </c>
      <c r="M332" s="2">
        <v>13</v>
      </c>
      <c r="N332" s="2">
        <f>normalizar!$L332*normalizar!$M332</f>
        <v>1674.3999999999999</v>
      </c>
    </row>
    <row r="333" spans="1:14" x14ac:dyDescent="0.25">
      <c r="A333">
        <v>332</v>
      </c>
      <c r="B333" s="1">
        <v>43882</v>
      </c>
      <c r="C333">
        <v>9303282439</v>
      </c>
      <c r="D333" t="s">
        <v>50</v>
      </c>
      <c r="E333" t="s">
        <v>85</v>
      </c>
      <c r="F333" t="s">
        <v>83</v>
      </c>
      <c r="G333" t="s">
        <v>41</v>
      </c>
      <c r="H333" t="s">
        <v>25</v>
      </c>
      <c r="I333" t="s">
        <v>127</v>
      </c>
      <c r="J333" t="s">
        <v>12</v>
      </c>
      <c r="K333" t="s">
        <v>13</v>
      </c>
      <c r="L333" s="2">
        <v>49</v>
      </c>
      <c r="M333" s="2">
        <v>74</v>
      </c>
      <c r="N333" s="2">
        <f>normalizar!$L333*normalizar!$M333</f>
        <v>3626</v>
      </c>
    </row>
    <row r="334" spans="1:14" x14ac:dyDescent="0.25">
      <c r="A334">
        <v>333</v>
      </c>
      <c r="B334" s="1">
        <v>43940</v>
      </c>
      <c r="C334">
        <v>8998167680</v>
      </c>
      <c r="D334" t="s">
        <v>50</v>
      </c>
      <c r="E334" t="s">
        <v>85</v>
      </c>
      <c r="F334" t="s">
        <v>83</v>
      </c>
      <c r="G334" t="s">
        <v>41</v>
      </c>
      <c r="H334" t="s">
        <v>25</v>
      </c>
      <c r="I334" t="s">
        <v>127</v>
      </c>
      <c r="J334" t="s">
        <v>44</v>
      </c>
      <c r="K334" t="s">
        <v>11</v>
      </c>
      <c r="L334" s="2">
        <v>41.86</v>
      </c>
      <c r="M334" s="2">
        <v>53</v>
      </c>
      <c r="N334" s="2">
        <f>normalizar!$L334*normalizar!$M334</f>
        <v>2218.58</v>
      </c>
    </row>
    <row r="335" spans="1:14" x14ac:dyDescent="0.25">
      <c r="A335">
        <v>334</v>
      </c>
      <c r="B335" s="1">
        <v>43874</v>
      </c>
      <c r="C335">
        <v>2058395697</v>
      </c>
      <c r="D335" t="s">
        <v>51</v>
      </c>
      <c r="E335" t="s">
        <v>90</v>
      </c>
      <c r="F335" t="s">
        <v>98</v>
      </c>
      <c r="G335" t="s">
        <v>24</v>
      </c>
      <c r="H335" t="s">
        <v>127</v>
      </c>
      <c r="I335" t="s">
        <v>127</v>
      </c>
      <c r="J335" t="s">
        <v>21</v>
      </c>
      <c r="K335" t="s">
        <v>11</v>
      </c>
      <c r="L335" s="2">
        <v>252</v>
      </c>
      <c r="M335" s="2">
        <v>99</v>
      </c>
      <c r="N335" s="2">
        <f>normalizar!$L335*normalizar!$M335</f>
        <v>24948</v>
      </c>
    </row>
    <row r="336" spans="1:14" x14ac:dyDescent="0.25">
      <c r="A336">
        <v>335</v>
      </c>
      <c r="B336" s="1">
        <v>43832</v>
      </c>
      <c r="C336">
        <v>5534305664</v>
      </c>
      <c r="D336" t="s">
        <v>51</v>
      </c>
      <c r="E336" t="s">
        <v>90</v>
      </c>
      <c r="F336" t="s">
        <v>98</v>
      </c>
      <c r="G336" t="s">
        <v>24</v>
      </c>
      <c r="H336" t="s">
        <v>127</v>
      </c>
      <c r="I336" t="s">
        <v>127</v>
      </c>
      <c r="J336" t="s">
        <v>22</v>
      </c>
      <c r="K336" t="s">
        <v>11</v>
      </c>
      <c r="L336" s="2">
        <v>644</v>
      </c>
      <c r="M336" s="2">
        <v>89</v>
      </c>
      <c r="N336" s="2">
        <f>normalizar!$L336*normalizar!$M336</f>
        <v>57316</v>
      </c>
    </row>
    <row r="337" spans="1:14" x14ac:dyDescent="0.25">
      <c r="A337">
        <v>336</v>
      </c>
      <c r="B337" s="1">
        <v>43988</v>
      </c>
      <c r="C337">
        <v>5417309832</v>
      </c>
      <c r="D337" t="s">
        <v>51</v>
      </c>
      <c r="E337" t="s">
        <v>90</v>
      </c>
      <c r="F337" t="s">
        <v>98</v>
      </c>
      <c r="G337" t="s">
        <v>24</v>
      </c>
      <c r="H337" t="s">
        <v>127</v>
      </c>
      <c r="I337" t="s">
        <v>127</v>
      </c>
      <c r="J337" t="s">
        <v>44</v>
      </c>
      <c r="K337" t="s">
        <v>11</v>
      </c>
      <c r="L337" s="2">
        <v>41.86</v>
      </c>
      <c r="M337" s="2">
        <v>64</v>
      </c>
      <c r="N337" s="2">
        <f>normalizar!$L337*normalizar!$M337</f>
        <v>2679.04</v>
      </c>
    </row>
    <row r="338" spans="1:14" x14ac:dyDescent="0.25">
      <c r="A338">
        <v>337</v>
      </c>
      <c r="B338" s="1">
        <v>44101</v>
      </c>
      <c r="C338">
        <v>7626114952</v>
      </c>
      <c r="D338" t="s">
        <v>40</v>
      </c>
      <c r="E338" t="s">
        <v>97</v>
      </c>
      <c r="F338" t="s">
        <v>88</v>
      </c>
      <c r="G338" t="s">
        <v>41</v>
      </c>
      <c r="H338" t="s">
        <v>25</v>
      </c>
      <c r="I338" t="s">
        <v>17</v>
      </c>
      <c r="J338" t="s">
        <v>34</v>
      </c>
      <c r="K338" t="s">
        <v>35</v>
      </c>
      <c r="L338" s="2">
        <v>135.1</v>
      </c>
      <c r="M338" s="2">
        <v>98</v>
      </c>
      <c r="N338" s="2">
        <f>normalizar!$L338*normalizar!$M338</f>
        <v>13239.8</v>
      </c>
    </row>
    <row r="339" spans="1:14" x14ac:dyDescent="0.25">
      <c r="A339">
        <v>338</v>
      </c>
      <c r="B339" s="1">
        <v>43879</v>
      </c>
      <c r="C339">
        <v>7075151442</v>
      </c>
      <c r="D339" t="s">
        <v>40</v>
      </c>
      <c r="E339" t="s">
        <v>97</v>
      </c>
      <c r="F339" t="s">
        <v>88</v>
      </c>
      <c r="G339" t="s">
        <v>41</v>
      </c>
      <c r="H339" t="s">
        <v>25</v>
      </c>
      <c r="I339" t="s">
        <v>17</v>
      </c>
      <c r="J339" t="s">
        <v>52</v>
      </c>
      <c r="K339" t="s">
        <v>53</v>
      </c>
      <c r="L339" s="2">
        <v>257.59999999999997</v>
      </c>
      <c r="M339" s="2">
        <v>86</v>
      </c>
      <c r="N339" s="2">
        <f>normalizar!$L339*normalizar!$M339</f>
        <v>22153.599999999999</v>
      </c>
    </row>
    <row r="340" spans="1:14" x14ac:dyDescent="0.25">
      <c r="A340">
        <v>339</v>
      </c>
      <c r="B340" s="1">
        <v>44167</v>
      </c>
      <c r="C340">
        <v>4170346813</v>
      </c>
      <c r="D340" t="s">
        <v>54</v>
      </c>
      <c r="E340" t="s">
        <v>89</v>
      </c>
      <c r="F340" t="s">
        <v>84</v>
      </c>
      <c r="G340" t="s">
        <v>55</v>
      </c>
      <c r="H340" t="s">
        <v>16</v>
      </c>
      <c r="I340" t="s">
        <v>9</v>
      </c>
      <c r="J340" t="s">
        <v>56</v>
      </c>
      <c r="K340" t="s">
        <v>57</v>
      </c>
      <c r="L340" s="2">
        <v>273</v>
      </c>
      <c r="M340" s="2">
        <v>20</v>
      </c>
      <c r="N340" s="2">
        <f>normalizar!$L340*normalizar!$M340</f>
        <v>5460</v>
      </c>
    </row>
    <row r="341" spans="1:14" x14ac:dyDescent="0.25">
      <c r="A341">
        <v>340</v>
      </c>
      <c r="B341" s="1">
        <v>43982</v>
      </c>
      <c r="C341">
        <v>7181884746</v>
      </c>
      <c r="D341" t="s">
        <v>54</v>
      </c>
      <c r="E341" t="s">
        <v>89</v>
      </c>
      <c r="F341" t="s">
        <v>84</v>
      </c>
      <c r="G341" t="s">
        <v>55</v>
      </c>
      <c r="H341" t="s">
        <v>16</v>
      </c>
      <c r="I341" t="s">
        <v>9</v>
      </c>
      <c r="J341" t="s">
        <v>58</v>
      </c>
      <c r="K341" t="s">
        <v>59</v>
      </c>
      <c r="L341" s="2">
        <v>487.19999999999993</v>
      </c>
      <c r="M341" s="2">
        <v>69</v>
      </c>
      <c r="N341" s="2">
        <f>normalizar!$L341*normalizar!$M341</f>
        <v>33616.799999999996</v>
      </c>
    </row>
    <row r="342" spans="1:14" x14ac:dyDescent="0.25">
      <c r="A342">
        <v>341</v>
      </c>
      <c r="B342" s="1">
        <v>44196</v>
      </c>
      <c r="C342">
        <v>654398232</v>
      </c>
      <c r="D342" t="s">
        <v>36</v>
      </c>
      <c r="E342" t="s">
        <v>92</v>
      </c>
      <c r="F342" t="s">
        <v>99</v>
      </c>
      <c r="G342" t="s">
        <v>37</v>
      </c>
      <c r="H342" t="s">
        <v>8</v>
      </c>
      <c r="I342" t="s">
        <v>17</v>
      </c>
      <c r="J342" t="s">
        <v>10</v>
      </c>
      <c r="K342" t="s">
        <v>11</v>
      </c>
      <c r="L342" s="2">
        <v>196</v>
      </c>
      <c r="M342" s="2">
        <v>68</v>
      </c>
      <c r="N342" s="2">
        <f>normalizar!$L342*normalizar!$M342</f>
        <v>13328</v>
      </c>
    </row>
    <row r="343" spans="1:14" x14ac:dyDescent="0.25">
      <c r="A343">
        <v>342</v>
      </c>
      <c r="B343" s="1">
        <v>43891</v>
      </c>
      <c r="C343">
        <v>6559752885</v>
      </c>
      <c r="D343" t="s">
        <v>23</v>
      </c>
      <c r="E343" t="s">
        <v>86</v>
      </c>
      <c r="F343" t="s">
        <v>82</v>
      </c>
      <c r="G343" t="s">
        <v>24</v>
      </c>
      <c r="H343" t="s">
        <v>8</v>
      </c>
      <c r="I343" t="s">
        <v>9</v>
      </c>
      <c r="J343" t="s">
        <v>38</v>
      </c>
      <c r="K343" t="s">
        <v>39</v>
      </c>
      <c r="L343" s="2">
        <v>560</v>
      </c>
      <c r="M343" s="2">
        <v>52</v>
      </c>
      <c r="N343" s="2">
        <f>normalizar!$L343*normalizar!$M343</f>
        <v>29120</v>
      </c>
    </row>
    <row r="344" spans="1:14" x14ac:dyDescent="0.25">
      <c r="A344">
        <v>343</v>
      </c>
      <c r="B344" s="1">
        <v>44023</v>
      </c>
      <c r="C344">
        <v>9428165637</v>
      </c>
      <c r="D344" t="s">
        <v>23</v>
      </c>
      <c r="E344" t="s">
        <v>86</v>
      </c>
      <c r="F344" t="s">
        <v>82</v>
      </c>
      <c r="G344" t="s">
        <v>24</v>
      </c>
      <c r="H344" t="s">
        <v>8</v>
      </c>
      <c r="I344" t="s">
        <v>9</v>
      </c>
      <c r="J344" t="s">
        <v>26</v>
      </c>
      <c r="K344" t="s">
        <v>27</v>
      </c>
      <c r="L344" s="2">
        <v>128.79999999999998</v>
      </c>
      <c r="M344" s="2">
        <v>40</v>
      </c>
      <c r="N344" s="2">
        <f>normalizar!$L344*normalizar!$M344</f>
        <v>5151.9999999999991</v>
      </c>
    </row>
    <row r="345" spans="1:14" x14ac:dyDescent="0.25">
      <c r="A345">
        <v>344</v>
      </c>
      <c r="B345" s="1">
        <v>43843</v>
      </c>
      <c r="C345">
        <v>9902612158</v>
      </c>
      <c r="D345" t="s">
        <v>62</v>
      </c>
      <c r="E345" t="s">
        <v>91</v>
      </c>
      <c r="F345" t="s">
        <v>91</v>
      </c>
      <c r="G345" t="s">
        <v>43</v>
      </c>
      <c r="H345" t="s">
        <v>16</v>
      </c>
      <c r="I345" t="s">
        <v>33</v>
      </c>
      <c r="J345" t="s">
        <v>67</v>
      </c>
      <c r="K345" t="s">
        <v>27</v>
      </c>
      <c r="L345" s="2">
        <v>140</v>
      </c>
      <c r="M345" s="2">
        <v>100</v>
      </c>
      <c r="N345" s="2">
        <f>normalizar!$L345*normalizar!$M345</f>
        <v>14000</v>
      </c>
    </row>
    <row r="346" spans="1:14" x14ac:dyDescent="0.25">
      <c r="A346">
        <v>345</v>
      </c>
      <c r="B346" s="1">
        <v>44034</v>
      </c>
      <c r="C346">
        <v>9601886174</v>
      </c>
      <c r="D346" t="s">
        <v>63</v>
      </c>
      <c r="E346" t="s">
        <v>85</v>
      </c>
      <c r="F346" t="s">
        <v>83</v>
      </c>
      <c r="G346" t="s">
        <v>41</v>
      </c>
      <c r="H346" t="s">
        <v>25</v>
      </c>
      <c r="I346" t="s">
        <v>17</v>
      </c>
      <c r="J346" t="s">
        <v>68</v>
      </c>
      <c r="K346" t="s">
        <v>69</v>
      </c>
      <c r="L346" s="2">
        <v>298.90000000000003</v>
      </c>
      <c r="M346" s="2">
        <v>88</v>
      </c>
      <c r="N346" s="2">
        <f>normalizar!$L346*normalizar!$M346</f>
        <v>26303.200000000004</v>
      </c>
    </row>
    <row r="347" spans="1:14" x14ac:dyDescent="0.25">
      <c r="A347">
        <v>346</v>
      </c>
      <c r="B347" s="1">
        <v>43958</v>
      </c>
      <c r="C347">
        <v>9194823962</v>
      </c>
      <c r="D347" t="s">
        <v>63</v>
      </c>
      <c r="E347" t="s">
        <v>85</v>
      </c>
      <c r="F347" t="s">
        <v>83</v>
      </c>
      <c r="G347" t="s">
        <v>41</v>
      </c>
      <c r="H347" t="s">
        <v>25</v>
      </c>
      <c r="I347" t="s">
        <v>17</v>
      </c>
      <c r="J347" t="s">
        <v>34</v>
      </c>
      <c r="K347" t="s">
        <v>35</v>
      </c>
      <c r="L347" s="2">
        <v>135.1</v>
      </c>
      <c r="M347" s="2">
        <v>46</v>
      </c>
      <c r="N347" s="2">
        <f>normalizar!$L347*normalizar!$M347</f>
        <v>6214.5999999999995</v>
      </c>
    </row>
    <row r="348" spans="1:14" x14ac:dyDescent="0.25">
      <c r="A348">
        <v>347</v>
      </c>
      <c r="B348" s="1">
        <v>43832</v>
      </c>
      <c r="C348">
        <v>3580433044</v>
      </c>
      <c r="D348" t="s">
        <v>63</v>
      </c>
      <c r="E348" t="s">
        <v>85</v>
      </c>
      <c r="F348" t="s">
        <v>83</v>
      </c>
      <c r="G348" t="s">
        <v>41</v>
      </c>
      <c r="H348" t="s">
        <v>25</v>
      </c>
      <c r="I348" t="s">
        <v>17</v>
      </c>
      <c r="J348" t="s">
        <v>52</v>
      </c>
      <c r="K348" t="s">
        <v>53</v>
      </c>
      <c r="L348" s="2">
        <v>257.59999999999997</v>
      </c>
      <c r="M348" s="2">
        <v>93</v>
      </c>
      <c r="N348" s="2">
        <f>normalizar!$L348*normalizar!$M348</f>
        <v>23956.799999999996</v>
      </c>
    </row>
    <row r="349" spans="1:14" x14ac:dyDescent="0.25">
      <c r="A349">
        <v>348</v>
      </c>
      <c r="B349" s="1">
        <v>43959</v>
      </c>
      <c r="C349">
        <v>7020598503</v>
      </c>
      <c r="D349" t="s">
        <v>28</v>
      </c>
      <c r="E349" t="s">
        <v>89</v>
      </c>
      <c r="F349" t="s">
        <v>84</v>
      </c>
      <c r="G349" t="s">
        <v>29</v>
      </c>
      <c r="H349" t="s">
        <v>8</v>
      </c>
      <c r="I349" t="s">
        <v>9</v>
      </c>
      <c r="J349" t="s">
        <v>10</v>
      </c>
      <c r="K349" t="s">
        <v>11</v>
      </c>
      <c r="L349" s="2">
        <v>196</v>
      </c>
      <c r="M349" s="2">
        <v>96</v>
      </c>
      <c r="N349" s="2">
        <f>normalizar!$L349*normalizar!$M349</f>
        <v>18816</v>
      </c>
    </row>
    <row r="350" spans="1:14" x14ac:dyDescent="0.25">
      <c r="A350">
        <v>349</v>
      </c>
      <c r="B350" s="1">
        <v>44101</v>
      </c>
      <c r="C350">
        <v>8040421717</v>
      </c>
      <c r="D350" t="s">
        <v>36</v>
      </c>
      <c r="E350" t="s">
        <v>92</v>
      </c>
      <c r="F350" t="s">
        <v>99</v>
      </c>
      <c r="G350" t="s">
        <v>37</v>
      </c>
      <c r="H350" t="s">
        <v>25</v>
      </c>
      <c r="I350" t="s">
        <v>9</v>
      </c>
      <c r="J350" t="s">
        <v>30</v>
      </c>
      <c r="K350" t="s">
        <v>31</v>
      </c>
      <c r="L350" s="2">
        <v>178.5</v>
      </c>
      <c r="M350" s="2">
        <v>12</v>
      </c>
      <c r="N350" s="2">
        <f>normalizar!$L350*normalizar!$M350</f>
        <v>2142</v>
      </c>
    </row>
    <row r="351" spans="1:14" x14ac:dyDescent="0.25">
      <c r="A351">
        <v>350</v>
      </c>
      <c r="B351" s="1">
        <v>43958</v>
      </c>
      <c r="C351">
        <v>3654530055</v>
      </c>
      <c r="D351" t="s">
        <v>14</v>
      </c>
      <c r="E351" t="s">
        <v>81</v>
      </c>
      <c r="F351" t="s">
        <v>94</v>
      </c>
      <c r="G351" t="s">
        <v>15</v>
      </c>
      <c r="H351" t="s">
        <v>16</v>
      </c>
      <c r="I351" t="s">
        <v>17</v>
      </c>
      <c r="J351" t="s">
        <v>70</v>
      </c>
      <c r="K351" t="s">
        <v>47</v>
      </c>
      <c r="L351" s="2">
        <v>1134</v>
      </c>
      <c r="M351" s="2">
        <v>38</v>
      </c>
      <c r="N351" s="2">
        <f>normalizar!$L351*normalizar!$M351</f>
        <v>43092</v>
      </c>
    </row>
    <row r="352" spans="1:14" x14ac:dyDescent="0.25">
      <c r="A352">
        <v>351</v>
      </c>
      <c r="B352" s="1">
        <v>43884</v>
      </c>
      <c r="C352">
        <v>2061527783</v>
      </c>
      <c r="D352" t="s">
        <v>14</v>
      </c>
      <c r="E352" t="s">
        <v>81</v>
      </c>
      <c r="F352" t="s">
        <v>94</v>
      </c>
      <c r="G352" t="s">
        <v>15</v>
      </c>
      <c r="H352" t="s">
        <v>16</v>
      </c>
      <c r="I352" t="s">
        <v>17</v>
      </c>
      <c r="J352" t="s">
        <v>71</v>
      </c>
      <c r="K352" t="s">
        <v>72</v>
      </c>
      <c r="L352" s="2">
        <v>98</v>
      </c>
      <c r="M352" s="2">
        <v>42</v>
      </c>
      <c r="N352" s="2">
        <f>normalizar!$L352*normalizar!$M352</f>
        <v>4116</v>
      </c>
    </row>
    <row r="353" spans="1:14" x14ac:dyDescent="0.25">
      <c r="A353">
        <v>352</v>
      </c>
      <c r="B353" s="1">
        <v>43958</v>
      </c>
      <c r="C353">
        <v>7896754000</v>
      </c>
      <c r="D353" t="s">
        <v>23</v>
      </c>
      <c r="E353" t="s">
        <v>86</v>
      </c>
      <c r="F353" t="s">
        <v>82</v>
      </c>
      <c r="G353" t="s">
        <v>24</v>
      </c>
      <c r="H353" t="s">
        <v>25</v>
      </c>
      <c r="I353" t="s">
        <v>17</v>
      </c>
      <c r="J353" t="s">
        <v>58</v>
      </c>
      <c r="K353" t="s">
        <v>59</v>
      </c>
      <c r="L353" s="2">
        <v>487.19999999999993</v>
      </c>
      <c r="M353" s="2">
        <v>100</v>
      </c>
      <c r="N353" s="2">
        <f>normalizar!$L353*normalizar!$M353</f>
        <v>48719.999999999993</v>
      </c>
    </row>
    <row r="354" spans="1:14" x14ac:dyDescent="0.25">
      <c r="A354">
        <v>353</v>
      </c>
      <c r="B354" s="1">
        <v>44185</v>
      </c>
      <c r="C354">
        <v>7608023281</v>
      </c>
      <c r="D354" t="s">
        <v>32</v>
      </c>
      <c r="E354" t="s">
        <v>93</v>
      </c>
      <c r="F354" t="s">
        <v>96</v>
      </c>
      <c r="G354" t="s">
        <v>7</v>
      </c>
      <c r="H354" t="s">
        <v>8</v>
      </c>
      <c r="I354" t="s">
        <v>33</v>
      </c>
      <c r="J354" t="s">
        <v>60</v>
      </c>
      <c r="K354" t="s">
        <v>49</v>
      </c>
      <c r="L354" s="2">
        <v>140</v>
      </c>
      <c r="M354" s="2">
        <v>89</v>
      </c>
      <c r="N354" s="2">
        <f>normalizar!$L354*normalizar!$M354</f>
        <v>12460</v>
      </c>
    </row>
    <row r="355" spans="1:14" x14ac:dyDescent="0.25">
      <c r="A355">
        <v>354</v>
      </c>
      <c r="B355" s="1">
        <v>44158</v>
      </c>
      <c r="C355">
        <v>1088259448</v>
      </c>
      <c r="D355" t="s">
        <v>32</v>
      </c>
      <c r="E355" t="s">
        <v>93</v>
      </c>
      <c r="F355" t="s">
        <v>96</v>
      </c>
      <c r="G355" t="s">
        <v>7</v>
      </c>
      <c r="H355" t="s">
        <v>8</v>
      </c>
      <c r="I355" t="s">
        <v>33</v>
      </c>
      <c r="J355" t="s">
        <v>38</v>
      </c>
      <c r="K355" t="s">
        <v>39</v>
      </c>
      <c r="L355" s="2">
        <v>560</v>
      </c>
      <c r="M355" s="2">
        <v>12</v>
      </c>
      <c r="N355" s="2">
        <f>normalizar!$L355*normalizar!$M355</f>
        <v>6720</v>
      </c>
    </row>
    <row r="356" spans="1:14" x14ac:dyDescent="0.25">
      <c r="A356">
        <v>355</v>
      </c>
      <c r="B356" s="1">
        <v>43872</v>
      </c>
      <c r="C356">
        <v>8019968936</v>
      </c>
      <c r="D356" t="s">
        <v>42</v>
      </c>
      <c r="E356" t="s">
        <v>91</v>
      </c>
      <c r="F356" t="s">
        <v>91</v>
      </c>
      <c r="G356" t="s">
        <v>43</v>
      </c>
      <c r="H356" t="s">
        <v>8</v>
      </c>
      <c r="I356" t="s">
        <v>17</v>
      </c>
      <c r="J356" t="s">
        <v>61</v>
      </c>
      <c r="K356" t="s">
        <v>13</v>
      </c>
      <c r="L356" s="2">
        <v>140</v>
      </c>
      <c r="M356" s="2">
        <v>97</v>
      </c>
      <c r="N356" s="2">
        <f>normalizar!$L356*normalizar!$M356</f>
        <v>13580</v>
      </c>
    </row>
    <row r="357" spans="1:14" x14ac:dyDescent="0.25">
      <c r="A357">
        <v>356</v>
      </c>
      <c r="B357" s="1">
        <v>43849</v>
      </c>
      <c r="C357">
        <v>767630917</v>
      </c>
      <c r="D357" t="s">
        <v>42</v>
      </c>
      <c r="E357" t="s">
        <v>91</v>
      </c>
      <c r="F357" t="s">
        <v>91</v>
      </c>
      <c r="G357" t="s">
        <v>43</v>
      </c>
      <c r="H357" t="s">
        <v>16</v>
      </c>
      <c r="I357" t="s">
        <v>127</v>
      </c>
      <c r="J357" t="s">
        <v>12</v>
      </c>
      <c r="K357" t="s">
        <v>13</v>
      </c>
      <c r="L357" s="2">
        <v>49</v>
      </c>
      <c r="M357" s="2">
        <v>53</v>
      </c>
      <c r="N357" s="2">
        <f>normalizar!$L357*normalizar!$M357</f>
        <v>2597</v>
      </c>
    </row>
    <row r="358" spans="1:14" x14ac:dyDescent="0.25">
      <c r="A358">
        <v>357</v>
      </c>
      <c r="B358" s="1">
        <v>44148</v>
      </c>
      <c r="C358">
        <v>8764802979</v>
      </c>
      <c r="D358" t="s">
        <v>50</v>
      </c>
      <c r="E358" t="s">
        <v>85</v>
      </c>
      <c r="F358" t="s">
        <v>83</v>
      </c>
      <c r="G358" t="s">
        <v>41</v>
      </c>
      <c r="H358" t="s">
        <v>25</v>
      </c>
      <c r="I358" t="s">
        <v>127</v>
      </c>
      <c r="J358" t="s">
        <v>38</v>
      </c>
      <c r="K358" t="s">
        <v>39</v>
      </c>
      <c r="L358" s="2">
        <v>560</v>
      </c>
      <c r="M358" s="2">
        <v>61</v>
      </c>
      <c r="N358" s="2">
        <f>normalizar!$L358*normalizar!$M358</f>
        <v>34160</v>
      </c>
    </row>
    <row r="359" spans="1:14" x14ac:dyDescent="0.25">
      <c r="A359">
        <v>358</v>
      </c>
      <c r="B359" s="1">
        <v>44136</v>
      </c>
      <c r="C359">
        <v>1212476279</v>
      </c>
      <c r="D359" t="s">
        <v>51</v>
      </c>
      <c r="E359" t="s">
        <v>90</v>
      </c>
      <c r="F359" t="s">
        <v>98</v>
      </c>
      <c r="G359" t="s">
        <v>24</v>
      </c>
      <c r="H359" t="s">
        <v>25</v>
      </c>
      <c r="I359" t="s">
        <v>127</v>
      </c>
      <c r="J359" t="s">
        <v>52</v>
      </c>
      <c r="K359" t="s">
        <v>53</v>
      </c>
      <c r="L359" s="2">
        <v>257.59999999999997</v>
      </c>
      <c r="M359" s="2">
        <v>45</v>
      </c>
      <c r="N359" s="2">
        <f>normalizar!$L359*normalizar!$M359</f>
        <v>11591.999999999998</v>
      </c>
    </row>
    <row r="360" spans="1:14" x14ac:dyDescent="0.25">
      <c r="A360">
        <v>359</v>
      </c>
      <c r="B360" s="1">
        <v>43990</v>
      </c>
      <c r="C360">
        <v>8659179079</v>
      </c>
      <c r="D360" t="s">
        <v>40</v>
      </c>
      <c r="E360" t="s">
        <v>97</v>
      </c>
      <c r="F360" t="s">
        <v>88</v>
      </c>
      <c r="G360" t="s">
        <v>41</v>
      </c>
      <c r="H360" t="s">
        <v>25</v>
      </c>
      <c r="I360" t="s">
        <v>17</v>
      </c>
      <c r="J360" t="s">
        <v>22</v>
      </c>
      <c r="K360" t="s">
        <v>11</v>
      </c>
      <c r="L360" s="2">
        <v>644</v>
      </c>
      <c r="M360" s="2">
        <v>43</v>
      </c>
      <c r="N360" s="2">
        <f>normalizar!$L360*normalizar!$M360</f>
        <v>27692</v>
      </c>
    </row>
    <row r="361" spans="1:14" x14ac:dyDescent="0.25">
      <c r="A361">
        <v>360</v>
      </c>
      <c r="B361" s="1">
        <v>43938</v>
      </c>
      <c r="C361">
        <v>4311827425</v>
      </c>
      <c r="D361" t="s">
        <v>54</v>
      </c>
      <c r="E361" t="s">
        <v>89</v>
      </c>
      <c r="F361" t="s">
        <v>84</v>
      </c>
      <c r="G361" t="s">
        <v>55</v>
      </c>
      <c r="H361" t="s">
        <v>16</v>
      </c>
      <c r="I361" t="s">
        <v>9</v>
      </c>
      <c r="J361" t="s">
        <v>34</v>
      </c>
      <c r="K361" t="s">
        <v>35</v>
      </c>
      <c r="L361" s="2">
        <v>135.1</v>
      </c>
      <c r="M361" s="2">
        <v>18</v>
      </c>
      <c r="N361" s="2">
        <f>normalizar!$L361*normalizar!$M361</f>
        <v>2431.7999999999997</v>
      </c>
    </row>
    <row r="362" spans="1:14" x14ac:dyDescent="0.25">
      <c r="A362">
        <v>361</v>
      </c>
      <c r="B362" s="1">
        <v>44010</v>
      </c>
      <c r="C362">
        <v>7400116244</v>
      </c>
      <c r="D362" t="s">
        <v>36</v>
      </c>
      <c r="E362" t="s">
        <v>92</v>
      </c>
      <c r="F362" t="s">
        <v>99</v>
      </c>
      <c r="G362" t="s">
        <v>37</v>
      </c>
      <c r="H362" t="s">
        <v>8</v>
      </c>
      <c r="I362" t="s">
        <v>17</v>
      </c>
      <c r="J362" t="s">
        <v>30</v>
      </c>
      <c r="K362" t="s">
        <v>31</v>
      </c>
      <c r="L362" s="2">
        <v>178.5</v>
      </c>
      <c r="M362" s="2">
        <v>41</v>
      </c>
      <c r="N362" s="2">
        <f>normalizar!$L362*normalizar!$M362</f>
        <v>7318.5</v>
      </c>
    </row>
    <row r="363" spans="1:14" x14ac:dyDescent="0.25">
      <c r="A363">
        <v>362</v>
      </c>
      <c r="B363" s="1">
        <v>43946</v>
      </c>
      <c r="C363">
        <v>8550780121</v>
      </c>
      <c r="D363" t="s">
        <v>23</v>
      </c>
      <c r="E363" t="s">
        <v>86</v>
      </c>
      <c r="F363" t="s">
        <v>82</v>
      </c>
      <c r="G363" t="s">
        <v>24</v>
      </c>
      <c r="H363" t="s">
        <v>8</v>
      </c>
      <c r="I363" t="s">
        <v>9</v>
      </c>
      <c r="J363" t="s">
        <v>30</v>
      </c>
      <c r="K363" t="s">
        <v>31</v>
      </c>
      <c r="L363" s="2">
        <v>178.5</v>
      </c>
      <c r="M363" s="2">
        <v>19</v>
      </c>
      <c r="N363" s="2">
        <f>normalizar!$L363*normalizar!$M363</f>
        <v>3391.5</v>
      </c>
    </row>
    <row r="364" spans="1:14" x14ac:dyDescent="0.25">
      <c r="A364">
        <v>363</v>
      </c>
      <c r="B364" s="1">
        <v>44042</v>
      </c>
      <c r="C364">
        <v>9461451917</v>
      </c>
      <c r="D364" t="s">
        <v>62</v>
      </c>
      <c r="E364" t="s">
        <v>91</v>
      </c>
      <c r="F364" t="s">
        <v>91</v>
      </c>
      <c r="G364" t="s">
        <v>43</v>
      </c>
      <c r="H364" t="s">
        <v>16</v>
      </c>
      <c r="I364" t="s">
        <v>33</v>
      </c>
      <c r="J364" t="s">
        <v>48</v>
      </c>
      <c r="K364" t="s">
        <v>49</v>
      </c>
      <c r="L364" s="2">
        <v>308</v>
      </c>
      <c r="M364" s="2">
        <v>65</v>
      </c>
      <c r="N364" s="2">
        <f>normalizar!$L364*normalizar!$M364</f>
        <v>20020</v>
      </c>
    </row>
    <row r="365" spans="1:14" x14ac:dyDescent="0.25">
      <c r="A365">
        <v>364</v>
      </c>
      <c r="B365" s="1">
        <v>44026</v>
      </c>
      <c r="C365">
        <v>3160888933</v>
      </c>
      <c r="D365" t="s">
        <v>63</v>
      </c>
      <c r="E365" t="s">
        <v>85</v>
      </c>
      <c r="F365" t="s">
        <v>83</v>
      </c>
      <c r="G365" t="s">
        <v>41</v>
      </c>
      <c r="H365" t="s">
        <v>25</v>
      </c>
      <c r="I365" t="s">
        <v>17</v>
      </c>
      <c r="J365" t="s">
        <v>46</v>
      </c>
      <c r="K365" t="s">
        <v>47</v>
      </c>
      <c r="L365" s="2">
        <v>350</v>
      </c>
      <c r="M365" s="2">
        <v>13</v>
      </c>
      <c r="N365" s="2">
        <f>normalizar!$L365*normalizar!$M365</f>
        <v>4550</v>
      </c>
    </row>
    <row r="366" spans="1:14" x14ac:dyDescent="0.25">
      <c r="A366">
        <v>365</v>
      </c>
      <c r="B366" s="1">
        <v>44046</v>
      </c>
      <c r="C366">
        <v>6433254443</v>
      </c>
      <c r="D366" t="s">
        <v>28</v>
      </c>
      <c r="E366" t="s">
        <v>89</v>
      </c>
      <c r="F366" t="s">
        <v>84</v>
      </c>
      <c r="G366" t="s">
        <v>29</v>
      </c>
      <c r="H366" t="s">
        <v>8</v>
      </c>
      <c r="I366" t="s">
        <v>9</v>
      </c>
      <c r="J366" t="s">
        <v>64</v>
      </c>
      <c r="K366" t="s">
        <v>65</v>
      </c>
      <c r="L366" s="2">
        <v>546</v>
      </c>
      <c r="M366" s="2">
        <v>54</v>
      </c>
      <c r="N366" s="2">
        <f>normalizar!$L366*normalizar!$M366</f>
        <v>29484</v>
      </c>
    </row>
    <row r="367" spans="1:14" x14ac:dyDescent="0.25">
      <c r="A367">
        <v>366</v>
      </c>
      <c r="B367" s="1">
        <v>43986</v>
      </c>
      <c r="C367">
        <v>8977261174</v>
      </c>
      <c r="D367" t="s">
        <v>36</v>
      </c>
      <c r="E367" t="s">
        <v>92</v>
      </c>
      <c r="F367" t="s">
        <v>99</v>
      </c>
      <c r="G367" t="s">
        <v>37</v>
      </c>
      <c r="H367" t="s">
        <v>25</v>
      </c>
      <c r="I367" t="s">
        <v>9</v>
      </c>
      <c r="J367" t="s">
        <v>18</v>
      </c>
      <c r="K367" t="s">
        <v>13</v>
      </c>
      <c r="L367" s="2">
        <v>420</v>
      </c>
      <c r="M367" s="2">
        <v>33</v>
      </c>
      <c r="N367" s="2">
        <f>normalizar!$L367*normalizar!$M367</f>
        <v>13860</v>
      </c>
    </row>
    <row r="368" spans="1:14" x14ac:dyDescent="0.25">
      <c r="A368">
        <v>367</v>
      </c>
      <c r="B368" s="1">
        <v>43939</v>
      </c>
      <c r="C368">
        <v>7770716054</v>
      </c>
      <c r="D368" t="s">
        <v>36</v>
      </c>
      <c r="E368" t="s">
        <v>92</v>
      </c>
      <c r="F368" t="s">
        <v>99</v>
      </c>
      <c r="G368" t="s">
        <v>37</v>
      </c>
      <c r="H368" t="s">
        <v>25</v>
      </c>
      <c r="I368" t="s">
        <v>9</v>
      </c>
      <c r="J368" t="s">
        <v>19</v>
      </c>
      <c r="K368" t="s">
        <v>13</v>
      </c>
      <c r="L368" s="2">
        <v>742</v>
      </c>
      <c r="M368" s="2">
        <v>34</v>
      </c>
      <c r="N368" s="2">
        <f>normalizar!$L368*normalizar!$M368</f>
        <v>25228</v>
      </c>
    </row>
    <row r="369" spans="1:14" x14ac:dyDescent="0.25">
      <c r="A369">
        <v>368</v>
      </c>
      <c r="B369" s="1">
        <v>44179</v>
      </c>
      <c r="C369">
        <v>2754807386</v>
      </c>
      <c r="D369" t="s">
        <v>14</v>
      </c>
      <c r="E369" t="s">
        <v>81</v>
      </c>
      <c r="F369" t="s">
        <v>94</v>
      </c>
      <c r="G369" t="s">
        <v>15</v>
      </c>
      <c r="H369" t="s">
        <v>127</v>
      </c>
      <c r="I369" t="s">
        <v>127</v>
      </c>
      <c r="J369" t="s">
        <v>66</v>
      </c>
      <c r="K369" t="s">
        <v>57</v>
      </c>
      <c r="L369" s="2">
        <v>532</v>
      </c>
      <c r="M369" s="2">
        <v>59</v>
      </c>
      <c r="N369" s="2">
        <f>normalizar!$L369*normalizar!$M369</f>
        <v>31388</v>
      </c>
    </row>
    <row r="370" spans="1:14" x14ac:dyDescent="0.25">
      <c r="A370">
        <v>369</v>
      </c>
      <c r="B370" s="1">
        <v>43987</v>
      </c>
      <c r="C370">
        <v>3873424489</v>
      </c>
      <c r="D370" t="s">
        <v>32</v>
      </c>
      <c r="E370" t="s">
        <v>93</v>
      </c>
      <c r="F370" t="s">
        <v>96</v>
      </c>
      <c r="G370" t="s">
        <v>7</v>
      </c>
      <c r="H370" t="s">
        <v>127</v>
      </c>
      <c r="I370" t="s">
        <v>127</v>
      </c>
      <c r="J370" t="s">
        <v>44</v>
      </c>
      <c r="K370" t="s">
        <v>11</v>
      </c>
      <c r="L370" s="2">
        <v>41.86</v>
      </c>
      <c r="M370" s="2">
        <v>24</v>
      </c>
      <c r="N370" s="2">
        <f>normalizar!$L370*normalizar!$M370</f>
        <v>1004.64</v>
      </c>
    </row>
    <row r="371" spans="1:14" x14ac:dyDescent="0.25">
      <c r="A371">
        <f>IF((ISBLANK(D371)*AND(ISBLANK(G371))),"",A370+1)</f>
        <v>370</v>
      </c>
      <c r="B371" s="1">
        <v>44018</v>
      </c>
      <c r="C371">
        <v>3823774876</v>
      </c>
      <c r="D371" t="s">
        <v>51</v>
      </c>
      <c r="E371" t="s">
        <v>80</v>
      </c>
      <c r="F371" t="s">
        <v>84</v>
      </c>
      <c r="G371" t="s">
        <v>43</v>
      </c>
      <c r="H371" t="s">
        <v>25</v>
      </c>
      <c r="I371" t="s">
        <v>17</v>
      </c>
      <c r="J371" t="s">
        <v>34</v>
      </c>
      <c r="K371" t="str">
        <f>IF(ISBLANK(J371),"",VLOOKUP(J371,Tabla1[[#All],[Producto]:[Ventas]],2,FALSE))</f>
        <v>Sopas</v>
      </c>
      <c r="L371" s="2">
        <v>12</v>
      </c>
      <c r="M371" s="2">
        <v>23</v>
      </c>
      <c r="N371" s="2">
        <f>normalizar!$L371*normalizar!$M371</f>
        <v>276</v>
      </c>
    </row>
    <row r="372" spans="1:14" x14ac:dyDescent="0.25">
      <c r="A372">
        <f>IF((ISBLANK(D372)*AND(ISBLANK(G372))),"",A371+1)</f>
        <v>371</v>
      </c>
      <c r="B372" s="1">
        <v>44019</v>
      </c>
      <c r="C372">
        <v>3823774877</v>
      </c>
      <c r="D372" t="s">
        <v>51</v>
      </c>
      <c r="E372" t="s">
        <v>80</v>
      </c>
      <c r="F372" t="s">
        <v>84</v>
      </c>
      <c r="G372" t="s">
        <v>43</v>
      </c>
      <c r="H372" t="s">
        <v>25</v>
      </c>
      <c r="I372" t="s">
        <v>17</v>
      </c>
      <c r="J372" t="s">
        <v>34</v>
      </c>
      <c r="K372" t="str">
        <f>IF(ISBLANK(J372),"",VLOOKUP(J372,Tabla1[[#All],[Producto]:[Ventas]],2,FALSE))</f>
        <v>Sopas</v>
      </c>
      <c r="L372" s="2">
        <v>12</v>
      </c>
      <c r="M372" s="2">
        <v>23</v>
      </c>
      <c r="N372" s="2">
        <f>normalizar!$L372*normalizar!$M372</f>
        <v>276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47F4497-CF40-433D-926E-CB9EAFE63CB2}">
          <x14:formula1>
            <xm:f>Hoja3!$A$2:$A$16</xm:f>
          </x14:formula1>
          <xm:sqref>D371:D372</xm:sqref>
        </x14:dataValidation>
        <x14:dataValidation type="list" allowBlank="1" showInputMessage="1" showErrorMessage="1" xr:uid="{CE01B9D9-1BC3-43BC-9AB4-F9C8008A284F}">
          <x14:formula1>
            <xm:f>Hoja3!$C$2:$C$12</xm:f>
          </x14:formula1>
          <xm:sqref>E371:E372</xm:sqref>
        </x14:dataValidation>
        <x14:dataValidation type="list" allowBlank="1" showInputMessage="1" showErrorMessage="1" xr:uid="{915B1DEA-0A8E-4C4E-9324-0D364185ED84}">
          <x14:formula1>
            <xm:f>Hoja3!$E$2:$E$12</xm:f>
          </x14:formula1>
          <xm:sqref>F371:F372</xm:sqref>
        </x14:dataValidation>
        <x14:dataValidation type="list" allowBlank="1" showInputMessage="1" showErrorMessage="1" xr:uid="{12C83A45-1F83-46AB-A5C0-627837DC88F0}">
          <x14:formula1>
            <xm:f>Hoja3!$H$2:$H$9</xm:f>
          </x14:formula1>
          <xm:sqref>G371:G372</xm:sqref>
        </x14:dataValidation>
        <x14:dataValidation type="list" allowBlank="1" showInputMessage="1" showErrorMessage="1" xr:uid="{E425EF1D-1C38-4305-85B5-AE2F0256E398}">
          <x14:formula1>
            <xm:f>Hoja3!$J$2:$J$5</xm:f>
          </x14:formula1>
          <xm:sqref>H371:H372</xm:sqref>
        </x14:dataValidation>
        <x14:dataValidation type="list" allowBlank="1" showInputMessage="1" showErrorMessage="1" xr:uid="{CF2F5954-33A0-42A0-80F0-AC4A3B089890}">
          <x14:formula1>
            <xm:f>Hoja3!$L$2:$L$5</xm:f>
          </x14:formula1>
          <xm:sqref>I371:I372</xm:sqref>
        </x14:dataValidation>
        <x14:dataValidation type="list" allowBlank="1" showInputMessage="1" showErrorMessage="1" xr:uid="{A9A5D492-CE90-4D47-A968-0CABB759B2AD}">
          <x14:formula1>
            <xm:f>Hoja3!$N$2:$N$26</xm:f>
          </x14:formula1>
          <xm:sqref>J371:J372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25BC-7626-4002-AD7C-4230A431744B}">
  <sheetPr codeName="Hoja1"/>
  <dimension ref="A1:S26"/>
  <sheetViews>
    <sheetView topLeftCell="A10" workbookViewId="0">
      <selection activeCell="F21" sqref="F21"/>
    </sheetView>
  </sheetViews>
  <sheetFormatPr baseColWidth="10" defaultRowHeight="15" x14ac:dyDescent="0.25"/>
  <cols>
    <col min="4" max="4" width="7.42578125" customWidth="1"/>
    <col min="6" max="7" width="6.42578125" customWidth="1"/>
    <col min="8" max="8" width="23.140625" bestFit="1" customWidth="1"/>
    <col min="9" max="9" width="8" customWidth="1"/>
    <col min="10" max="10" width="22.85546875" bestFit="1" customWidth="1"/>
    <col min="11" max="11" width="9.85546875" customWidth="1"/>
    <col min="12" max="12" width="23.85546875" customWidth="1"/>
    <col min="13" max="13" width="7.28515625" customWidth="1"/>
    <col min="14" max="16" width="22.85546875" customWidth="1"/>
  </cols>
  <sheetData>
    <row r="1" spans="1:19" x14ac:dyDescent="0.25">
      <c r="A1" s="3" t="s">
        <v>100</v>
      </c>
      <c r="B1" s="3"/>
      <c r="C1" s="3" t="s">
        <v>0</v>
      </c>
      <c r="D1" s="3"/>
      <c r="E1" s="3" t="s">
        <v>75</v>
      </c>
      <c r="F1" s="3"/>
      <c r="G1" s="3"/>
      <c r="H1" s="3" t="s">
        <v>1</v>
      </c>
      <c r="I1" s="3"/>
      <c r="J1" s="3" t="s">
        <v>76</v>
      </c>
      <c r="K1" s="3"/>
      <c r="L1" s="3" t="s">
        <v>2</v>
      </c>
      <c r="M1" s="3"/>
      <c r="N1" s="3" t="s">
        <v>77</v>
      </c>
      <c r="O1" s="3"/>
      <c r="P1" s="3" t="s">
        <v>3</v>
      </c>
      <c r="S1" t="s">
        <v>128</v>
      </c>
    </row>
    <row r="2" spans="1:19" x14ac:dyDescent="0.25">
      <c r="A2" t="s">
        <v>51</v>
      </c>
      <c r="C2" t="s">
        <v>90</v>
      </c>
      <c r="E2" t="s">
        <v>95</v>
      </c>
      <c r="H2" t="s">
        <v>41</v>
      </c>
      <c r="J2" t="s">
        <v>16</v>
      </c>
      <c r="L2" t="s">
        <v>9</v>
      </c>
      <c r="N2" t="s">
        <v>68</v>
      </c>
      <c r="P2" t="s">
        <v>69</v>
      </c>
    </row>
    <row r="3" spans="1:19" x14ac:dyDescent="0.25">
      <c r="A3" t="s">
        <v>6</v>
      </c>
      <c r="C3" t="s">
        <v>81</v>
      </c>
      <c r="E3" t="s">
        <v>94</v>
      </c>
      <c r="H3" t="s">
        <v>15</v>
      </c>
      <c r="J3" t="s">
        <v>8</v>
      </c>
      <c r="L3" t="s">
        <v>33</v>
      </c>
      <c r="N3" t="s">
        <v>34</v>
      </c>
      <c r="P3" t="s">
        <v>11</v>
      </c>
    </row>
    <row r="4" spans="1:19" x14ac:dyDescent="0.25">
      <c r="A4" t="s">
        <v>40</v>
      </c>
      <c r="C4" t="s">
        <v>80</v>
      </c>
      <c r="E4" t="s">
        <v>82</v>
      </c>
      <c r="H4" t="s">
        <v>29</v>
      </c>
      <c r="J4" t="s">
        <v>25</v>
      </c>
      <c r="L4" t="s">
        <v>127</v>
      </c>
      <c r="N4" t="s">
        <v>61</v>
      </c>
      <c r="P4" t="s">
        <v>53</v>
      </c>
    </row>
    <row r="5" spans="1:19" x14ac:dyDescent="0.25">
      <c r="A5" t="s">
        <v>32</v>
      </c>
      <c r="C5" t="s">
        <v>91</v>
      </c>
      <c r="E5" t="s">
        <v>96</v>
      </c>
      <c r="H5" t="s">
        <v>43</v>
      </c>
      <c r="J5" t="s">
        <v>127</v>
      </c>
      <c r="L5" t="s">
        <v>17</v>
      </c>
      <c r="N5" t="s">
        <v>71</v>
      </c>
      <c r="P5" t="s">
        <v>49</v>
      </c>
    </row>
    <row r="6" spans="1:19" x14ac:dyDescent="0.25">
      <c r="A6" t="s">
        <v>28</v>
      </c>
      <c r="C6" t="s">
        <v>87</v>
      </c>
      <c r="E6" t="s">
        <v>91</v>
      </c>
      <c r="H6" t="s">
        <v>37</v>
      </c>
      <c r="N6" t="s">
        <v>67</v>
      </c>
      <c r="P6" t="s">
        <v>31</v>
      </c>
    </row>
    <row r="7" spans="1:19" x14ac:dyDescent="0.25">
      <c r="A7" t="s">
        <v>14</v>
      </c>
      <c r="C7" t="s">
        <v>89</v>
      </c>
      <c r="E7" t="s">
        <v>87</v>
      </c>
      <c r="H7" t="s">
        <v>7</v>
      </c>
      <c r="N7" t="s">
        <v>22</v>
      </c>
      <c r="P7" t="s">
        <v>13</v>
      </c>
    </row>
    <row r="8" spans="1:19" x14ac:dyDescent="0.25">
      <c r="A8" t="s">
        <v>36</v>
      </c>
      <c r="C8" t="s">
        <v>92</v>
      </c>
      <c r="E8" t="s">
        <v>84</v>
      </c>
      <c r="H8" t="s">
        <v>24</v>
      </c>
      <c r="N8" t="s">
        <v>52</v>
      </c>
      <c r="P8" t="s">
        <v>65</v>
      </c>
    </row>
    <row r="9" spans="1:19" x14ac:dyDescent="0.25">
      <c r="A9" t="s">
        <v>45</v>
      </c>
      <c r="C9" t="s">
        <v>93</v>
      </c>
      <c r="E9" t="s">
        <v>99</v>
      </c>
      <c r="H9" t="s">
        <v>55</v>
      </c>
      <c r="N9" t="s">
        <v>10</v>
      </c>
      <c r="P9" t="s">
        <v>72</v>
      </c>
    </row>
    <row r="10" spans="1:19" x14ac:dyDescent="0.25">
      <c r="A10" t="s">
        <v>23</v>
      </c>
      <c r="C10" t="s">
        <v>97</v>
      </c>
      <c r="E10" t="s">
        <v>88</v>
      </c>
      <c r="N10" t="s">
        <v>30</v>
      </c>
      <c r="P10" t="s">
        <v>47</v>
      </c>
    </row>
    <row r="11" spans="1:19" x14ac:dyDescent="0.25">
      <c r="A11" t="s">
        <v>54</v>
      </c>
      <c r="C11" t="s">
        <v>85</v>
      </c>
      <c r="E11" t="s">
        <v>83</v>
      </c>
      <c r="N11" t="s">
        <v>12</v>
      </c>
      <c r="P11" t="s">
        <v>57</v>
      </c>
    </row>
    <row r="12" spans="1:19" x14ac:dyDescent="0.25">
      <c r="A12" t="s">
        <v>42</v>
      </c>
      <c r="C12" t="s">
        <v>86</v>
      </c>
      <c r="E12" t="s">
        <v>98</v>
      </c>
      <c r="N12" t="s">
        <v>64</v>
      </c>
      <c r="P12" t="s">
        <v>27</v>
      </c>
    </row>
    <row r="13" spans="1:19" x14ac:dyDescent="0.25">
      <c r="A13" t="s">
        <v>50</v>
      </c>
      <c r="N13" t="s">
        <v>48</v>
      </c>
      <c r="P13" t="s">
        <v>59</v>
      </c>
    </row>
    <row r="14" spans="1:19" x14ac:dyDescent="0.25">
      <c r="A14" t="s">
        <v>20</v>
      </c>
      <c r="N14" t="s">
        <v>127</v>
      </c>
      <c r="P14" t="s">
        <v>39</v>
      </c>
    </row>
    <row r="15" spans="1:19" x14ac:dyDescent="0.25">
      <c r="A15" t="s">
        <v>62</v>
      </c>
      <c r="N15" t="s">
        <v>26</v>
      </c>
      <c r="P15" t="s">
        <v>35</v>
      </c>
    </row>
    <row r="16" spans="1:19" x14ac:dyDescent="0.25">
      <c r="A16" t="s">
        <v>63</v>
      </c>
      <c r="N16" t="s">
        <v>46</v>
      </c>
      <c r="P16" t="s">
        <v>5</v>
      </c>
    </row>
    <row r="17" spans="14:14" x14ac:dyDescent="0.25">
      <c r="N17" t="s">
        <v>60</v>
      </c>
    </row>
    <row r="18" spans="14:14" x14ac:dyDescent="0.25">
      <c r="N18" t="s">
        <v>19</v>
      </c>
    </row>
    <row r="19" spans="14:14" x14ac:dyDescent="0.25">
      <c r="N19" t="s">
        <v>70</v>
      </c>
    </row>
    <row r="20" spans="14:14" x14ac:dyDescent="0.25">
      <c r="N20" t="s">
        <v>58</v>
      </c>
    </row>
    <row r="21" spans="14:14" x14ac:dyDescent="0.25">
      <c r="N21" t="s">
        <v>66</v>
      </c>
    </row>
    <row r="22" spans="14:14" x14ac:dyDescent="0.25">
      <c r="N22" t="s">
        <v>18</v>
      </c>
    </row>
    <row r="23" spans="14:14" x14ac:dyDescent="0.25">
      <c r="N23" t="s">
        <v>56</v>
      </c>
    </row>
    <row r="24" spans="14:14" x14ac:dyDescent="0.25">
      <c r="N24" t="s">
        <v>38</v>
      </c>
    </row>
    <row r="25" spans="14:14" x14ac:dyDescent="0.25">
      <c r="N25" t="s">
        <v>21</v>
      </c>
    </row>
    <row r="26" spans="14:14" x14ac:dyDescent="0.25">
      <c r="N26" t="s">
        <v>44</v>
      </c>
    </row>
  </sheetData>
  <sortState xmlns:xlrd2="http://schemas.microsoft.com/office/spreadsheetml/2017/richdata2" ref="P2:P16">
    <sortCondition ref="P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3 8 7 9 b 1 8 - 4 f a 3 - 4 1 4 0 - 8 5 8 3 - 4 9 3 f 8 e d 3 e d 3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j I S U R B V H h e 7 X 3 3 d 1 s 5 l u Z l D k p U D r Y s y Z K z q 5 z L d u X Y V T 1 9 Z r v n 7 J y d M 3 N m z u 7 s z t n 5 8 / a X 2 d n u r m i X Q 1 W 5 X K 5 y t m w 5 y F b O o i h m c u 9 3 A T w + U p R E y b J I y f r s S + D h P V I k g A / 3 A r g A H P 9 5 5 X q W X g M 0 h W r p z I E 9 t L g Y o X Q 6 S 4 9 G E 9 T V k C W n 2 0 d O R 4 Y c D g e n p y m d S t H 8 w i J N Z 5 r o 2 b R b 3 p v N v h Z Z R D 5 3 l u I p h 7 5 a C u R R M S C 9 t S Z N v X V z F A g E y O 1 2 0 9 z c H N X W 1 n L e E d 1 5 P k 7 T 8 x H 9 9 P a G U 4 f b G g 2 1 1 X R 8 b z v F 4 3 E u f C e 5 X E 7 q q I m T 1 + c j p h F l M h l K J h K 0 s D B P a Y e H f p 1 s e + 3 I B K x E J m C 5 v E D 6 W N h F / k C Q B g Y e S 3 7 W 1 d W R 0 + l k Y s 2 S M 9 B H P q 9 P P 7 2 9 s e 0 J d e 5 I L 5 3 e 3 0 k p 1 j y i g V i S y S Q F q 6 o l B F A h 3 B 4 P x a m a f h r 0 E 6 o N 0 l 4 n M p W K 5 f I F a Z e f e K m 3 d y + N j I w K q S D 1 9 f X k c y U p 6 T t E T c 1 d + u n t C y Y U W q X t K R + e P E w B V j S L i 4 t S 4 M l k g r V U T F p O E I s T x V x x u V x y f W e 8 i l t p V T l 2 s D K K E S u W d N C F A R 8 1 N z d J Y 2 W e 6 a 6 P U 4 r z d z p W T 7 s 6 j / O T x c t r O 4 i z S N q 2 k C / O H a N k N C w X T q e D Y r E Y x 4 m 8 b H o s L I R Z Y y U t r Q W k s i 5 K q u g O 1 o B C U i X T D v r + S Y C u P o h Y h O L m i 8 5 2 L n J J p G h o J k u N b W 8 u K a / t I t v O 5 E O / + f M z R y g Z X x T y z M / P S d 8 J W i j O p M p k 0 t x x D s o 9 n 9 8 v 6 e N h J 1 3 k l n U H 6 0 M x U s X c L f R V v 5 + 1 l t J c P n e G Y o m M N G B T C 0 S t 7 c f 0 0 9 s L j v 9 3 9 Z d t Z d + I Z o p H p e B g w 0 c W F r i z H J B 7 C + G w j E D F Y l F K J O J s 0 7 d x o e 8 Q a S N R b C S w x s 9 5 H 3 f I P Z j b E D R k L r Y c M u H f 9 F P b A 0 y o G 9 u G U J + f P U p J J s t i F O Y F 9 4 2 Y P A n W T u g 7 + f 0 B y m Q z X J B q 9 O 6 H Z 1 4 K x 5 Y W / g 5 K h 4 v t G 2 6 z Z B D H j k J S f b I v z n l P 9 H T G T Z M R N x 3 f n a K F h I v u T / j J y c 9 m F 2 7 p J 7 c + t g 2 h v j j 7 B i U T M e k X Q T N B A 7 n d n j x z B H N Q w W C V a K U C K 2 U H G w x D q o 7 a F B 1 u S 0 k c a f E E N 2 6 Y r u A 4 t F Q q n a H b Y w G a n b w n z 2 x 1 b I t B i b e P 9 F A q q T S R 6 Q i n k q o Q M a p n s M A a a Y d M m w N T D p 2 h 3 E g P r n 1 e L w 0 P j 0 g c D Z + b 1 V x X Y I z q 6 n u K l u 1 W k y 0 / K P H + 8 U M U 8 L j 0 n J K D o m z u o a D Q b 0 L o 8 7 E B z 5 i J O u n m Z M M O m T Y Z I 2 G X j i m A S K 2 t L T Q 4 + F z K B 1 J f H 6 L d / i m i w H 7 9 1 N Y F d w u X k G z L S G t D H S 3 O j r P Z k K L w / C w t R i I y e g d z w r S Q A M j 2 8 2 C + + b e D z c G z a d e S R q y / v 1 / M 7 w S b f 4 Z U j Y 0 N 9 F Z n g m t k V d G y 3 i q y Z S d 2 v R 4 P H d v b Q T W 1 I e 4 3 p S l Y V S N a C S N 4 8 3 O z / A z / O K d S w M / m l J b a w a u B 1 7 V y Q / V i L t 8 Q 6 u j o o L p Q i D x c h o B p 6 D L J R W o M t X K s e J l v B d m S f S g H 6 9 W P j v d x P y k p w + M g D g Y h 4 P R 6 a 7 y W f h p t p S t P f D Q w i d Y x S 0 + 1 X 9 4 O X g 0 S a R S M A h x s 3 Q U d i V 1 1 a S m H 2 3 f u 0 s W L l + j K 5 a v U 0 t w s a X Y J B o N U l 3 5 O L m f d k j L f K r I l + 1 C f n D r E Z p z y c o B T K w o j T T 7 6 5 p G f Z r m v h P Z u M e m g x q q M P M + 3 d 7 B J g I N t S m U 7 d X q H 6 U h o x C q A Z C J J 7 7 3 3 D n 3 + x e + s U U D A T q p d u z q o J x S l l v r d + u 7 W w p Y j 1 B u 9 n Z R N K c 0 U T a T p w p N q u s b 9 o 0 u s k V A g B j B D 6 v y 6 Z D V O w U b f w a a h o 7 2 J 2 l v q h T z o J z l c K r T D l J k h F N D S 0 k K 1 N E E + X 6 N c b y W w 8 b R 1 / r n Z t G s P V Q m Z J h e I L g 7 4 K Z 3 J K q 1 k I x N g 7 P q F u G o z M A k p I z A 7 2 B T U c m N W 4 1 P k i c a U Q / K x N 9 6 g y 1 e u 0 P z 8 v K Q b F J I K B G x o q K c 3 O l y 2 0 t 8 a / 7 a U h j r Z 0 0 K x W J z m o l m 6 / l x 1 a I F C M u E 6 y i Y f c G N I P Z f m s v 3 l u V f i O 3 j 1 s P e j s E b q z t 1 7 d O n S F a q u q m H N 4 5 N h c z v s Z Y g 4 J n 1 n Z + f o R N f W 0 l J b Z l D i 7 O E e i s c T l O H M v v p E D Y E b s c N c w 4 6 H P Q / B R + x v T n E r m f v I H b x a o A 9 r 0 N f X S z 3 d X f T u u 2 / T i R P H y O v 1 0 u 7 d u + j O n b v 6 C Q V T n t B Q S k t h 3 j B L h z o a 8 u p C J c u W 0 F B e t 5 t q A l 4 m h I O + E U + H p U Q C T J r 5 f d 8 / V o 6 v G J y Y 0 3 5 7 B 1 p S S 3 z P 7 K j y 5 t v 4 r x r q W 2 0 / v N m e 6 6 / C 1 Q g j f H a A M G g g v / r 6 2 y V l a a 5 R 3 o h 7 n C u V W G V h S x D q g + M H K B a N 0 l S i m k 2 3 X I U v R i o A q f Y 7 k x G n L N E + v i t B d Y G V F z 1 F E k 7 a V a f c l j Y D W 6 e q r A 1 e 2 0 x F I p m k 2 Z n Z J e V 1 9 O h h e v + 9 d 2 h i Y k J 7 u u S X K U i H u a r Z 2 V k 6 2 l 6 n U y s b F T 8 o 0 d F Y T 5 l U g h Y X o 9 Q / o T Q O M r 2 w c A q v / e 4 s d d S m 6 Q S T y O D a o J d + f J Z b r o F n i m F o b m f e 6 m U A r W v X K v B g O X f u L S G I H S B L f / 9 D a m 5 u p v D C g q y s B g p J 5 f d z m f F b a / 0 e X S s q 9 1 / F a 6 i j P W 3 i Q d 4 / U 1 e U S A D S M I L 3 3 t 4 4 N b F 5 9 + n + G L 3 L 8 c N t y R V H 9 m K r b E q y g / U h m 8 1 w 1 c p Y 5 Y U N W 4 a G h v X d f H R 1 7 Z F n 6 k M h G Y h Y Y G I Z g E y Q 6 u p q G h 0 Z p V 2 1 l b 9 2 z f H X a z e L N 9 M V g B P 7 e y j k d 4 o 5 8 N f 7 X q u A I H b g + q 0 9 C f q J N R C A I f P 9 3 F d q D K b J 4 y K 6 P e q h 0 f l 8 J 8 1 C g H h Y s 7 O D l 0 d 0 M U z N i V u U T q q 9 J L J s p q M M P / 3 0 4 y V a C r h 5 8 x a 9 + e Y b c g / + f R H W a N j c B d e Y I p E J f H 4 / l n 5 E k x l 6 P h f X 7 6 w 8 V C y h 0 F p 9 9 G a v Z P D V x y 6 a j S r i F C M T 4 G a + p G z d o 6 7 6 N E 0 v O u l 0 Z 1 z m o B Y T D p p a d L H Z 6 O b 3 q G e k J X V s i W 7 k l g O W 0 n x x G P m r r j G h a 3 w r C z E 6 O i Y e 6 E Y j w S L B k H l T U 6 O U V T q d k j T s C 4 L r R 9 M x G e 2 t R P A v x C + u P O n p P m Q t F j Q j d A a 4 g k k X t I 3 I 2 c k E P J t h 8 4 F J 9 G T a T e N h F z 2 c 8 N D A p J v c b N t j c O J Y y y w d r h k U 8 7 D Q o 6 I Q p l L s o H R 4 P F 5 p v A y W I x P Q 1 t Y q W 4 8 Z Y J s C T O x O T 8 / I S J 8 h G h a M P h o Y o L 0 h W C K 5 u l J J I l 2 M S h O n w 0 X d t Q l R 9 d O L u a U Y E D h a f s I k w O Y f k T i e X h l w j L 0 5 4 q G J i F P m p r C B y P C c m 2 b G B 6 m p s V 6 e O c P m I o g F T Q Y E P F k m a 6 4 F X M 2 b e g f F s Z A o X f t j p 1 n A W B w g Y D A Y k E b V E E p I x Z b L r V u 3 i 9 a b S p C K n N i t a l X a C Z l b u I 7 p U K s a X s W I 3 W q w v U 1 m 7 v u a U n S 8 I 0 G 9 j X F 6 + P A x D S 1 U y V z V J Z a v H / r l e Z B n d y i V N 1 o j k 8 P 4 b j t Y E 2 b Y 5 D a O s q s B G 2 Q m E v l D 5 3 6 / n 5 4 / f y 7 X I B M a 2 N b W V n r j j S P U 6 k k U r T v l l t K b k E 3 E 7 q D y J E d G m s x F 2 B h U p T M X x b d f G X u Y F B j 1 a 6 l W t i A K 9 h G b f L d G v H T 1 W Y D q 9 3 1 I j 6 f c Q h a M 9 u H P Y F A C S x F g H s J c t E N / j d c a n n V o 6 h n u t 5 Y C e E / c v Z s / + Q t 0 d X X R + P g E x x S h q q q C Q q 5 C J 9 t K Q c U R q q r l K L V V 5 / a G M I B t e m I 3 5 q M W 6 b f h n B / f c h i c d Y v 2 G V / I L 9 C 0 / s h F C q n I G u F 1 q o J 8 H T U W z O W 1 4 s V c a Y Q C W l r U G i n A h C A P + l h 3 7 t y h X 3 / 9 j U 1 B / j x O q 6 q q o t q k M h M r C U w o Z F L l S J o 1 u V 0 7 Q U K B D H 3 Y G x U 7 + 8 G z G d E q 5 Y J X c 1 m X 9 2 s N 9 D V X Q z I 8 I j 5 7 D x 7 0 5 8 0 x F U N 7 e / u y z x w 5 c p j 2 7 e u T Q Q p s P Y b q k u R u Q W H 9 K b d U l I b y B h v o z K 6 o q H P T Q p 3 t i t O p 3 X G 6 d + + e e C g v e H s k v V y I 6 O U g O y D L o 3 8 l D I 2 M U 2 f n b t q z p 1 N 2 O x o c H N R 3 l g L a C J 7 p B q Y O A B i k U G Y e / 0 1 + D q T C P h R B b T F U C h x f X b 9 d M W 2 t u + 4 I n W y N k I u S e a T C / A M G K c b G x m k g e V D S d l B e Y E Q U S 2 J W Q 3 d D S g a D D N A f q q 2 t s S Z v g X A 4 L E s 6 I E h H 6 H J 7 Z S o E E / M O h 9 p y D H O S q B O Y 5 I V 2 w g p g x M d S l b M s p 6 I I l f Y f J n c 2 Q W f 3 q N M y j I y M j E i n 9 e G U n 4 L V d W J q 9 D S m 6 M I j n x Q q W r b N B P 6 c 5 v o O V g D I 8 P 7 e m O S X H V e v / i j 7 8 Y U X I r I v S F d 3 l 5 j 5 m M x F + r 7 9 + 8 g d b L Q W K E 4 v u i j k x y r t D B N y T A 5 y w x Y I I B M c Z 8 P e 9 f W H X w U q h l D + h n 0 0 H 3 a J J j r H h H J Q V h Y H H m m Y k o k + y P D w M J s P n f I 8 P J T v 3 e + n a N O H 4 l W B M t v s H 4 K 5 K n h g 7 G B 5 Y C L 9 g 9 7 c Z q O m 8 f v L X 7 6 i z z 7 7 W E y 5 Q g i 5 4 h 5 r V B f X 8 W R G n K Q f P 3 l C P d 3 d X E + S 4 s U u W i q d p a l M Z W g p J t S d i i C U o / o w R a N q r w h j 7 k G 6 n X e p r 2 + v T O Y d P X p E n k V f q q a m m u K u B r o 9 W v k O k 6 8 z U J b u k a 8 o I e d y O e i N N 4 7 K 4 M P I 6 B g 1 c R / I b C V W C C x Q D L I l M j U 1 T U + f P q O R 8 W n q 3 N U i H h R w p D U a C i 5 O I N Z U t k q / s 7 y o i B 6 2 w w n N p D q h E D v a d + 0 S t T 4 z M 0 O T E 5 N 0 4 8 a v 1 F A f E v v 7 / v j 6 W i W 7 C b K e u Z U d l I 5 M J k V e j 5 s O H N h P J 0 + e 5 H J W j q 4 t z U 1 0 8 + Z t / V Q + x s J O 8 r G 5 i O f 6 H / T z + 4 5 T z 5 4 O O n z 4 k G w / B k g Z i q g 5 K b X X V f n h + P q X 8 m u o Y F M f z c w q c 8 8 M m Q M m d M a n 6 F y f m 1 6 M z l D 3 r l y r h v O H 1 g q 4 L r 2 Y T p P D l U 9 G d L L x 5 1 b z O P d z q 4 n z j n Z Q G q Q M h 7 + l e D R K q U R E B i S w t m 0 / 9 5 N 8 P q 9 4 P s A j A g M O 6 C f j 2 J t q n y q E v / z l S / r g g / f k P j 4 H / n 4 Y 2 Z u d m y O n d m q G h h o e H q X a h g Y K O 8 u v p S p C Q 0 V j X s v M M 7 D H M 7 5 G u j x Y S 9 U B t 0 U m O L 2 u F V X u J A 3 e + p L m 5 6 Z l o h h e F I Y a G N w o Z f n G D p n W B v S Z 0 q 3 v U d P h 3 9 H b n / y R T p 0 6 S R 0 d b S z t Q q D L l 6 8 K c T B Q M b t I F p m A P V 2 d F p m A 2 d k Z q S f P n g 7 S 5 O Q k J b k f h T s 4 O M + Z L W H I c R P A G u p u C d X o 1 S L l O y Q t l N F O R g x M H B O 8 L d U Z 2 l O f o m 8 f Y Q s x S V 4 V P f x 8 a 2 2 K + u / c o O n A c X J 7 / N x R x o n w 6 j 5 O L 7 T v f l o M t b 4 0 / z 0 H t d Z k 6 P H O T r T r Q o s / T B M P L 9 H p 0 y d l 0 S G A 0 y X R S K L s f 7 7 5 i M 6 f O i T p D / s f U j 1 r H b W E Q 9 U H k A n E c 7 l d d I T N P 8 R h F j a w 1 s J e f v P u 8 i + T L 7 u G C t R 3 5 m k n O 5 E K g f 3 3 b v c P 0 g T 3 p b D B x 2 r A h i v v M 3 F 6 m 1 M 0 N T p I e / f 2 U H X Q T x / 2 5 c g E Y A g e C x Q x G v V O T 2 7 x 2 r G O J L 3 L 1 / B E z 2 Q d F E k 6 a T Z W E U p 9 S + L F n I e O n z 5 r k Q n A n B N G + k C q Z G R K 6 g L g D / h l A A I w A 1 V A d 3 c X J X T Z g 5 j H j r 1 J b W w 2 L k Q W y R m Z l v R y w v H 1 j f J q K G d w D y 3 G f N J / M s Q q J J X 9 + k D g E Y X D 8 / S c j s r k 3 0 q A c y z 2 2 g Y u X 7 5 C J 8 6 8 Q 1 e e + o Q g 6 w F M w h t D X j Y 1 a E 1 L E 3 a Q j 3 N d c T H t o J 2 g Y b D E H c A E / s j I G F s r c U p w 3 + j I 4 c N C t q + / / l Z I N T 8 3 T 3 t 7 e 4 R U S D c D H J D h k R G q q W + i m K 9 W P q t c K P t 6 q A x V F S W R Q W G 6 u 6 6 L D n N G 7 2 t a X U M Z M m H 2 H R u B p N h k e x k g s 0 7 t T g i Z M D i x g / X h p 0 G f k A A H B 8 A V S X m T q + U a U 1 O T o q 3 8 P r / 4 A M I Z G p r q k 0 8 + o v N v K + 0 G r V b o 8 1 d X V 0 v O T L J o H d t M K X s z y w 3 P s m Q q h o d Y w s 7 h + O P r 5 H c r M 2 B f U 0 r 6 R J g I x I Q f z L m P 9 u W 0 E N J G h k c o 6 E 6 w u b c + 7 W Q H 3 G l m n v y g r 3 a w V k D T / 5 / v H t G p U y e k c X z 6 9 K l V B 6 B 5 Y J r D E R a C O a g o k w r p 6 C d F F 6 N S / i C k H Q 7 + h 7 0 r y g 0 m V C H H N k 8 c T o z u L a + d i g G D B x c f + Q m H T 5 / v T t D H T B w v a 6 I L A z 5 6 c 1 e C Y k + + p g / 2 x s i F P 6 F R V x e i n p 5 u i s f i e V s E r x d 7 a h f p / V O 9 9 F Z X Q q n 4 H a w Z L T 3 H Z N A B 2 N u 7 l x 4 / f i I k w a Q v T D 8 A G g t z T 3 1 9 f X K N O o N 9 0 n H i i i z j s M 0 9 w Z N m c m q K 2 Y r 1 b / n 1 b D O l r B o q 0 N h r d T Z B K i O r I Z H K 0 L y 3 V 7 y d U a H v j K q h 9 H g i J b Y 5 N 2 Z L g H 3 f X J 7 1 j c 5 d 5 X 6 X / W v 1 9 z 8 S E 6 P W l + F + 2 s t r v N c R q Y y T x v R O V A E m D k h 0 6 9 Y d m u f + s d m f z 6 C x q V H u Y 8 N S p 8 t J M z O z X M a o w E C u Y D B E H x 3 J e a u X A 2 V d A o + G a C U S L U s u z r i M v 5 V + e M a 2 u E 3 L X / l 1 k M 6 e P V 1 U a z R y a / j V l 9 / Q f / z H f 8 p C t c J C W w k d d W l r V B A d 6 e m Z G X X B g A N o d / 3 m 7 T S 7 n Y C G M B x z 0 L 1 7 9 8 X M m 5 6 e p t s 3 7 1 A o l O / s a g a s M G o b d b a I O 1 K U r Q 0 7 U D 4 4 1 T I C S 1 D X r 3 K I 1 L 1 y i X E 3 W i v Q E h k n y w t s / h k k g 9 1 U U 1 O j r / L R 1 t 5 G n 3 / x G X 3 2 2 S e y P u f 7 7 y 8 L q a a n p 2 h u d n a J T W 5 H l y Y M v u v A w B P Z P t i O v u Y U 7 a m L U n x h W g o W O 9 J i Q A S 7 M u E 9 R g v v I B 8 o + a t P 3 e S r b q R A I E D n 3 z 5 H h w 4 f t M r W A G U j y z t c W Y o 7 g p y n a T b f 1 Z Z i p v Y g r K m t J U c y W r S u b Z a U t Q + F e o Y K t x 5 S F Y P H F 9 S x 4 v C w n Y 2 C a W x s p B M n 3 q T 7 9 x 7 Q i x d D 9 P P 1 G x S L r 2 6 6 o a D 3 7 + + T I d x C B N I T d L R h g j 7 h P t 3 b P X E 6 z / 2 r 0 7 s T t C t 7 h 2 o z L 8 T r e g d L g b 7 Q m P M g R R I O q g o G x U c T G s g O s 3 k L 1 k W l n U w o j q t + F s c k W 7 M 0 N T k t D V d 4 P o w n y y Z l 7 U N J C 6 P J t B G k K m b q L Y e W l l Y 6 i V G m I 0 d k f 4 K a 6 u K a r R B / / v O X 9 O e / / J W m 0 Q H W Q O F G 5 m f I 6 1 P z Y v g e b m 5 N M 6 k Y 9 T + 4 R y f 6 Q j K Z X B / Y 0 V T L w f R T 2 9 m S m O K 8 t T d a 8 P 9 b W I j I / Z O d W Y r E M j S e b N J 9 Z z T I K A O l m b q 6 1 P K e c q F s h H K 6 l f / e R m I 9 l E w l E h Q M L H W y L S Q 4 C n h q c l K G 4 N 8 8 e p R G x 8 a t Z z A k X 1 0 V l G F d O z B X c u j g f v J 5 F d F w J G m 1 L 0 P x a E S u d 5 C P 7 w b 8 M q S O c 3 Y N o R J s b S c z L r p 1 8 x Z f s c k 9 5 a J w 1 X F K e r k v J X s t q l Y 0 y I 0 i 7 G 0 p k f T y 5 v u r R t k G J R y e 5 T f / X y / W 8 1 F O l 4 s L A V 8 q B x D n w o X v Z e k A O s p 3 7 9 y l r 7 7 6 h l 4 M D d M X X / y O W t t a r S N Y M p m 0 n M 7 X z G T C Q k c 7 4 L T 5 9 O m g d K o N D o U m q T l x k 7 X Y x v 3 u 7 Q L 4 Z n 7 7 0 E / T C 2 m K J r O y m u D C g J e + Z 5 k K H K N f X n h p Y o G r L I j D 2 Y e 6 M z K P h R t Z 8 m A E F / W J G + l M l M 2 + g v q 2 W V K 2 Q Q m 7 c j K k e l l y G c + I t Q A k w N 7 a 9 k G J 2 r o 6 c r t d V F 1 T L c T B z P 2 H H 7 4 v f m O Y G 8 E v i C 6 i U 4 w N G J 0 y A T k x M a 7 e b E M 1 t 5 r Y A g u D H g B G C H / 8 8 S c 6 s H 8 v X y E X d l A I l O D 9 m S b 6 Y d A s x Y D W y Z K / K k Q z M j C r T D z 1 J F s H c y 6 a X V R z m k h Z i E R o e n b O q m e b L W U b l H D 5 1 X G P y 2 E 9 5 F r P v n E A F s D Z b X Y Q q B v H r L D 9 c e D A A d n j A I M Z B l h 9 2 t r W I m l o L X t 6 e m h w c G j J d 8 a 9 n 3 7 + R U a f A K w 0 P n H 8 m L j P 8 K 0 d L A N Y D Z i 4 t 4 B s 5 b x F 9 q o s N n G s T c t K X + r e R F B u J r j R i k 6 P 8 T P 5 9 W 2 z p G x 9 q C I D Z S 8 N n L S x V q C f E + N C w E k c d o T q Q 3 T v / n 3 R U I U A + X D M p Y H X 6 6 G 3 3 z 5 n D c V j g v L h w 0 c 0 M D B A f / 9 3 f x R f w h k 2 H e / f f 0 A 1 d Y p c b 3 d X 7 p E s F Q e u q 6 q x U o y S u L 6 W V 5 2 G O M 7 l d R W b 2 d 8 k l K 0 P t d F D 5 v A g r / W X / l k g B U b n n j 9 / Q T N s k h U O 1 e K k h 0 A g S C P D L 3 R K D u g A P x v M 9 Y 3 w O U + f P K G R 0 V H 6 9 t s L F J 6 f o w Z s k c V f Z 2 h 4 h C b G J 2 W V 6 b v v v G 0 R E e Z p K R t F 7 o C h 6 4 g i D e I q l G R 9 L 8 4 N N M o D V g F W A h e r c 5 s h j u 9 u P i h L q a Z 9 + 2 V T F m S C 1 c L o z M E + D x j d K R X u d J j O 9 b K d r U f T V g P W U 1 3 7 + W e q r a m l z t 2 7 u Q A 8 d P 3 G r / S H v / m 9 3 J + f n 5 d D l g 8 d P C C z 9 o u L E a q q U k s M D K C B Y K + H 2 H y D 5 8 W 5 s 2 e o o b F R t s X C Y A R 8 y / D b c O 1 m E x L X x f B i 1 k X 3 x 4 t v V P I 6 w 9 Q F h B j 4 y X A D K J J R 2 y R k 0 h w i f 9 N J C d O p B P l m r o m F 0 N 3 V R Y 0 H j s v 7 N x t l G 5 R Y C W v t C + G U 9 0 s X L y 2 7 j W 8 h 4 A e W i C X k i P + u 7 j 1 s h t X J Y A N O 0 r t 0 6 T J d v 3 6 D D h 8 6 K G R C i w d S F A K n R W C j E Z f L S X / 4 w + + p v a N D + l R V 1 d U W e R D 6 A w G u B M t P D 6 R T 5 R v i X Q 3 r G e T Z O O g G 1 o i l l W z C / 8 x 9 X G N 1 b w 3 n P + K F 9 W 3 T 5 M L N f n z b T U f S u 4 9 N p e I a C r D H V w L m d j B h i i X 0 3 3 1 3 g Z q 5 k u P E B t j S y + G X G z e E U J j Y x b 4 G A F q 9 O d Z M O H 8 o G A z m a R T s Z R A K q d W j d u B k e h C m F A w 8 v E + 9 + / J 3 v Z 2 Z n m J N 3 U y / D p W m W V 8 n o E 9 r 6 o T S T E Z D p Z V G g q Y S z Y S t 5 5 Q l c K B u T E Z S U Z Y t B 0 / p T 9 p c l N V T Y j m s Z W s v 4 x 0 B Y r z D f R S 4 + s M c u / T 9 J Z k 9 L 4 b 5 u T C d O n 3 K I h O A 4 X P 0 e 7 A r a a F 5 B j L Z C R 6 L L l K c P 9 t T o o k J d P X 0 5 W m q x c g C 1 f H n 4 p D t Y x 0 J c b L d Q R F o U u V J g W Z y O a R D L g 1 h J L I o o 7 P l Q v m 8 z V d A q Y d 0 A f b j P M W F q K Z G N l O E 6 X X h w m V 9 J x 8 4 s A u H D 5 Q K F B o A g m I t j t f n 5 3 5 S Q E h Y q r c H S D o / p + a j x k a G K M h 9 M i y a A 5 q r M 9 b u q h h O N 4 3 E a w 1 k u X B G E Q d i E a p A s A e 6 n D r P Z Q E n 2 w x G b O 1 1 b R O l I j V U N o t v t z o 6 Q 8 X H 3 q H y 4 b 7 S u W c X 3 b 2 7 l D h w w M Q e b 2 t Z 4 Y n P x M p R a K X r Q 3 7 Z M A Y A w R b C 8 x J f D d B I g 0 8 f U 2 v 7 L p 2 S w 8 S C i 6 q 8 W X G u x a J J 7 L v Q H I y 9 Z h 4 V F o t 0 T J N G h 5 K i S W S E X y T 0 u J S J i D 7 t R r u 0 r Q V c K w o o t m n y 8 s B 2 v Y V A p t 6 + r d b U H D p 4 k L B l L 3 a e B e w Z 7 X a 5 y V H i f A U G J j C Q U d / Q K N d 1 / i z d H 3 f L 6 m G M 6 A W D V T T 8 Y l A V 8 A r A 5 + z p h p f E U r i c W S G R Q Z U v S / s b F 5 l c 6 n D u 1 Q 7 W 3 i 5 A F q p c L C C P I Z U W e x o E Z y 7 j Z H i U t d u L f m 1 h f d s c q c h R v l L B + U c R G 6 l A G J z U s a d r j / S P U I E P H t w v E 6 r 3 7 9 9 n E / A i / X r j N z m 4 L R A s b T D B Q C 2 5 V t j f n O T K z 6 a f 7 u t h Z r 9 j 9 x 6 a n p q g q S I T w a W g I Z g R c 8 8 A U e M t 8 H Z 3 g n z F R 9 2 3 L Z a Q x x K l i f h F L A x + t d I i C w u y z Q E q N f K v H F I 2 k 8 9 e e d a L 6 U U n j c + r n 4 B R P k y q T k 5 O U U d 7 u 6 Q B G M o + d O i g b P l 7 5 s x p 6 u 3 b K 9 t S Y Z H h R q O x q U W G 4 D c K d u 8 N 7 L K E i r K v O S V a 6 0 h b k k K B N H m d K T E L o c V A 8 A 3 I 1 r L D I g y E / y G u r h V x L F L Z N B Q a 0 2 g 0 x q b + r r K a y Y 6 L t x + W 5 a 8 n P X 3 c y U / J s D k y w 2 S M g T 2 + E j x z d + i D M 7 0 y f 4 R t f t E p X Q k 4 3 O v J k y e S 8 V h o u J F A X 6 q 6 Z m P 2 h X v 6 + C F 1 7 9 2 n r 2 D O 6 F b Q x h j 4 r W H S G K t X A 8 G g P P P T M y 8 l M g 5 K l P H Y 1 P U D d Y B f u T 7 I M L k J z X B 5 m u s K x 6 0 w l b Q m d l P J B F V H 7 9 P u j m a u U 2 l q O X R S f + b m o n w a S o c v g 4 A r S T W u e S F f P J 5 c l U w A B i O G h 0 a l T 7 T R g E f F W p B I q 0 O d z Q C H A S o L h t n t E D P G 9 p X h 3 u R l 7 Y u R Q l Q 2 A M + c Y / O w r z G 9 I b s 7 l Q O q Y c 3 X R C r M N b p 5 9 7 g V E d O P r 1 O + F t n C 2 e k u n + c J Z z t K a f P F k Z 7 l C o J 4 c a x 0 z + D U H n V G U D 9 n 4 u 7 d H T q 1 O N B Z / f H H a + L x 3 d j U w K b g 2 k / u W A m Y 5 G 1 p z Z m a p c D L 3 T L 4 8 y 0 U n N s L T b f a 7 8 e 0 g A E q l h 0 d d S k 6 3 4 3 B j K 1 l A u J n L E u c v L g 9 z N 2 f n V + k z j 2 d 5 P L A X 1 L V s 8 0 W a a f L J Y U o h U R 2 P J 3 x 0 N m z b 1 F d b a 1 s z 7 s c 4 J u H U 8 g P H j x A H 3 3 0 g f S l M A m 4 k Y A Z s h 5 g c 8 6 G q t z w / 8 T 4 K N U W 8 c p Y i l x e w d w r B N y G 4 N F e T 0 M 6 h a j G d r J F x U E T R I U 2 0 k A D 6 T R + y a X b i C R x 1 l I u 7 j v B A v E E q 5 f U t c 2 S 8 q 3 Y d S j P Y C P r w f i C G n n D j k b 2 9 U q F w D D 6 i R P H Z S + 9 w l W 1 G w V / Y P 0 E x U l 9 6 E s + f v S A Q v X q t I n V A E 8 N A / S l i g E T y C f 3 N 4 o n / k d 9 M T r a D o + M y i R V j h x 2 y S e P 2 R R V m X k m P S c Y 2 c X 5 U Z 4 g l s P z h 5 Z B y m Z p O z N z / L r 2 w r X 3 D d D x L s U r f X 4 + L I s G X x V Q y C 9 L V H h S w G R E i E 7 2 S h h 6 / o y 1 U u 5 w s W I N E i a i m 2 0 m K A 6 U w 8 R x L / e v K g 2 K N H Z R B O I X K 2 7 6 S X a R w S x D L h Y s 2 1 i M L J K 3 q n w H B p S t D y X C G W U q Q 6 l a C v l s x 8 X H a m O P 5 Y A 9 I d B q v U p g g G A j A B I g H 1 K r m I + 7 O r t E o x n A e w P v t Q P 9 s J G h 5 z Q 7 o 3 Z n i s d j N D U x R s E 0 V r N W D n L E K S A Q C K P T F Z n s c S P m u d w 1 3 o N t C Z b U t U 2 S s m k o A B k A r M X k S x c h z 6 2 R 5 b X P i x f D V O V z r + l v r A X 4 D R s x w I G F j H B N A p Y z 4 U b 5 G b g 6 Y e c l u w M v J o D D 2 k 8 Q w H e q r Q s J 8 e D F M c l E w n d s b G 6 V N V u V A x S m J o q E h i Q s a C U l n i O O F Y d G k t B o K U U q n y s t / e l X V d a l o K y D E t h + A + H L A n 5 w y 6 G t r Y V 2 d f V I C z 4 7 M 6 1 b 7 Y 0 7 m A u F N z L 8 X F + t D 1 h 6 0 K b 9 + 2 D u F S 4 J w X e f m Z 6 k t o 7 d o o 2 w m r g Q m I 8 Z G x 2 S 3 6 a G 0 b P y v s X o o k w 4 A y D j x N i I x C s B z A l F j E I y I Y 5 / h Z p J i I Q 0 T S Q d F + H r x q B a W 7 a 0 n m 2 e l M / b n A W u d M i 4 5 V q U t b Q 0 P w 0 W X 0 r R 1 N Q k C w Y x X x O q b 6 D 2 X Z 0 S w n M c L f 1 K Q E F i x y K M v K 0 E t P x T k 0 t 3 P S o V L v S b t J m H u F n Q i A O Z 1 e R m h u o b m i R t O b h c H m p t 2 y W / j b O U v 7 v K 5 t p a t e I Y v x V k t P e r y g m L O E I W L Y Y 4 h a G J C 3 F g 1 q k 0 o 5 1 U H B O + G X L 6 u D H S 9 a s c U l a T L + D k 1 p I z C j D k W a + 6 n o 8 5 z U f l A U T C O U T w 8 T N A Q f j 9 A b 6 n T p 4 v B h Q g P B D q Q i F q b m m j 4 R f P x d s c 8 1 7 o j 0 B Q S V G Y w U B Q 9 p 9 Y L y K R s O W 3 B 2 B p B 7 S N x 4 O + U W r V A Z X x 0 W H L c R f f G 7 6 F + N 0 I k Z 9 Y v m + 0 2 v P Z C n A K F H L Y R R M G 5 L B C Z c a p e 7 m 4 R S b b N c g k 7 2 F p 7 s 6 f E N 9 s l H V Q w u l A p u j m F C n r J J P B 0 5 n i l Q U j c L / + d k s O 7 8 K K z u v X f x F i o N K h L 4 I O v C E W y A b n W R w 7 a j e 9 O n b j L O C 0 V G 7 0 R y C o p P B Y h 1 Y B C c L z p S 3 j s A N / N x C o W v L b A 0 E 1 c b s c 4 Q 3 Q P 3 J 5 1 E n p M O n w O T A b B 5 8 O y O 8 a H x 2 h y E K Y 5 u d n 5 b c 9 H l v 9 5 M d X D S l t E M c i j 4 1 U V p i 7 Z 5 E I 1 + Z 5 E 7 d J m s v H F 8 Q I X 3 4 9 2 0 w p q 4 Y S 6 A x 8 W T I B A 5 P F C Y U z X L / 4 / D P Z 0 P K 7 b y / I o V 3 2 Y W 7 4 3 4 F g V 6 9 c p v / 8 v / + P / v z n v 0 p n v h B Y V L g S s P 8 e P g c k w N Z h I 0 M v R H t A 0 8 F 5 F 4 S L s v m F C i 8 V h S s B q l e x I f f a 2 j r 5 n I m x Y Z 2 i E O U + E d 4 H D f l 0 M k u 1 D W 3 0 M N w m 9 8 w K Y v j 3 Y Z k I 5 q q a W l q o q r p G T L 9 H U z 5 K O j Z 2 Q n u t E D J A 8 M / E 7 W Q y / S S Q B G k m l L i 6 J x p J Q v U c w o A b P q F c j 7 i B K y c c l + 8 + L m I o b R 5 m Y w 2 U T D M R H D D Z d M a x 2 F F 4 b Q d 4 a L / d 0 5 C i 3 q b l z T g I T s t r b W 0 R 7 Q R T C 5 X 0 0 q W r d P b s G a q p q Z Z 9 9 Y 4 e P a x 3 i c 0 B 7 9 0 I 4 v M n y X d G Z Q A B s a a q G M K s V b C e C + a c + b v h 8 B x / x z r Z t h j r s b B 0 f r m T P U Z H h t h c b Z W 9 K 6 K e D n p Q 5 t 2 V p B x 1 G e R p H Z A j r U n C I Q i D d H G A R V y c Y V M y y A I T G A 1 S W p x i u f H i f i Z k b 3 2 E r Q c X 9 Z 7 M P 2 p o s + G 4 f K + 8 h I o k 6 i g S h + m E V h p H 3 K g l C 5 L 5 G v Z 4 K V j t l P d o N E p X r / 5 A k 5 P T 1 N D Y Q L U 1 N X T k y C F Z Q g + g v 4 U + V n 1 9 / s F f A L S G k y s 3 + i c v C 0 z Q Y m h 7 O S A v Y J a i I i l z b n U t a Y A 8 i 0 Q W W D v X 0 N 1 R D w 3 r 0 w L L B X w f K U c J m S w I o W k 0 q S w S 6 T T 8 Z k n T J E I c R A K x 0 H e V E G T i O L Y Q O 9 D I v 7 W p n d p 6 8 z f C 2 W y U t Q 8 F q f J y v 0 N a K 5 X Z G 6 E B 7 o 6 t 3 B L D K / 3 j j z + i v / m b z 2 V Y / f T p k x a Z A P S d 0 I 8 q B m g 1 k G m 5 u a K 1 Y L W B D D M K i T z B d y q V T A A q I j 4 f Z n B l k E l p I i U g k w p B L D X A Y J 5 R p r D E E Y J g E r e Z e R L m C F j l x s 5 H G W r d e 4 D / 2 t I 6 t p l S / j 4 U I J m J D F u f s s R P s W N 4 z k X h A g / u Y k D f C k v h 1 e F d O d S H Q j Q + P i 6 L F Z c b F E A / 5 W V R t c x p i w Z Y g Q p A S 6 0 V M v y e d d O T 6 f K O 6 l l l K u 0 l y t k Q S B N G Q k 0 i 9 J G s N B U q T Q b i 4 J k c q R S x l B b r D G F 6 A V 4 m 5 a / O F U E o + J m Z D O Q X S b N r q t W 0 F t 5 f i G v L z E s V A s f Q F N s g 8 / S p k 7 I Y 8 e L F S 3 T l y t U l z 8 D s W 2 8 D Y L B a B T C e E + v F 5 S f L O w x v C n T + G C L h W k I Q h 0 P T j x I C 2 Q W E 4 V C R z I T K F B T N x N o X 1 y p U 5 q F L 9 p E o P x x X 7 j 9 5 u V q x A U i l X T Q + B w 9 h z J + o u R N 8 K X u F t c d L B X Y Q W o W L c l q e g / + h L 1 U M + L v o c 9 2 8 d V u O r N y v T + K Q Q n z J f t T s 7 L R s r O k P V E n / A E P y p m + G i j M 7 M 8 P f a + U J 3 W I A k W B B x 8 u 5 a p f z T U o M I Y u d P H a i W F q H 8 9 O 6 Z p E + F I s M S m A Q Y s n G l g m J h 7 x R a v B H q e f E e Q p U l 8 8 p 1 q A i N J T b p T L V E p 1 u x 3 r 6 V g 8 m V j f L Y E 4 l u H C W A / 4 u 1 k 6 d O / u W L J u / d u 0 6 f f n l V / T i + a B + Y v 2 I R i J U X V M n 3 0 F G + v h v w d E W n g 1 o P + w b c Z Y K E C m a d J S V T C B Q v i g C S V y T K V f e 2 t y z P a e I x S L X T C g r P U c + c 1 3 v i 3 G D F 6 s I M g F M K G R 8 + c W L f d V 0 h k G A 9 Z D I D m z E P 7 O 4 c p s R D i 9 I a 1 g K G h r q 6 Z 1 3 z t P 7 7 7 9 H t + / e l 0 J / G d T r 7 a J N H w l h T W 2 d z I F B + 9 m X a J S K V 7 C y f 2 1 g Y k A s g o A A E q p r 4 0 G u S I Q y 1 8 8 g B E l M X N 9 T 6 T n z z q 7 J I M + 5 Y Y v K G p 7 8 + l Q u q Q g N B T S H o n k Z B 9 k I X H / h X b G 1 d n u D a 1 q 9 C 5 L D 5 M M J D 5 i s X S 9 A Y r d n Z Q 0 E U p l B E e z 7 h 4 l h 4 / O 3 H I r t V b h p A F k Q 4 B 8 I A e I g T f p M q k w t k h S S S g i i 4 0 V I p Y h m y K S G 0 a v d S d n Q 9 J 0 / / F f 1 9 y s A F U M o B W S y a n l M q 2 b X U u v V W N 8 / 9 t G v w 8 U r 7 w 9 P 3 b Q Q X T t 5 k 1 z R S z 3 t o x j g T F v M a 9 w g k Y j T / N y M O M p i 4 h n 7 / p m T E F G p 5 m Z n J C x E + c 6 c U m T i Q p N y E 2 L x 9 1 P E y p H C X K t 7 i l Q Q R T 6 V L t c I R R t p E h V o J l y 3 1 + B g A O x n W M Z G p A A Y r O I v V B n S U J O y M j J X G G u v I F h S X o j J B a c c g o z + h R 1 / O l t L P 1 6 / t e z w + H L Y v 6 + P x s c n x D f Q V I h S g Q 0 x l 9 v Q B b 5 5 g 0 8 G Z O 1 T b V 2 9 z D / Z 5 6 v g 2 Q H T E C O A C O F z u J 4 8 2 l i A R A h A J I 7 o u K T r v L F I p E W R J 2 f i g y S S b u 4 b 4 i B u y G Q I x q F M 9 n L Y 2 t 1 X t C 6 V S y p K Q 1 U H k c F K T A Y j s + 0 o p T W C 2 b P c a R Y Y A f v h m d c 6 j j 8 R i 1 F r y L P m E T t M D v s D f v r t t 1 v i + / f T T z / r O y s D m m e l p R j w b G h s b q H O r u J b N h e i p k Y v q O N K i 0 q 2 2 f v x C V m M S S c k U Z p G x C K H C v G s p a V 0 e r 5 w u c v 7 N H F M m l 1 A K p Y s m 3 1 o B D v 6 D u l v U h l g Q q E A K k e w c 4 3 K M G S g 0 l j r a Y G T 6 e X N H 2 z b 9 d 0 j H 3 8 u V 3 A 2 q d A X W q v Z g O f 3 9 v T Q W 2 + d p s 8 + + 1 S I g g q w E m R N E v e b V v p b 2 O w F 9 9 f 6 f W A C Q n v h A O f N g p Q L C G U T p X m 0 y D U I h 0 a S 4 w h B O L l n e 8 4 S 9 a z c Z 1 H P m 1 A R S W m m F F V 7 k p T V 7 m q V J B X W h y L a 0 8 6 Z i V Z K W q J c C 8 W J + o n S A f N u p V G v r / s 9 9 P P P v 9 C + f b 0 0 O T m p U 9 c O j 8 d N R 4 8 e o W + + + U 6 O p E T l A R Y X w n I O F P p L c F T F f F c p R E n x b 1 8 L 8 P f M 1 m P Y n n o z I L + R B a F d 4 w g x 8 s h i y I S 4 I h X i l q C s r V C R R p F K P S c E 0 q E x 8 x A 2 B B J 0 6 t O / 1 d + m c l B x h A J E S 0 m G q t E c k 8 E K a y M W l y F X Y n 2 h g Q 0 g B Q 4 X e T o / o M 7 O T u r v f 6 T S 1 g k c k X P y 5 H E a H R 2 1 S B N k 8 w 3 r p L A E v b 6 + k e Z L 3 M w F C x b X A s x d j Y 6 8 k K N U s f f e 6 p R 9 O a g G g 4 m E f x a p j I B Q X H 4 Q l J 2 E S A N p c K 3 j c o / j Q i B N J h H j G M t p 5 p 4 m k t z n O O q D 3 1 9 m L 5 B l U F G D E k Z 6 d n N x S e a p T J X M 1 Z m + H n C Z W s D n L y b 4 R c P t 8 X O a Q 7 z N H z x 4 o F N L B y q M m c f C d 1 x u O 2 h M 3 G I Z h n 0 / P Q C / C b 6 E c L b F U o 6 F c F g q Y 6 n A o A g 2 Z G n v 6 K R 7 Y x 4 K x 5 W X y a s C f q + Q i U O R P F J B C 6 l y y t N M Q i B z z 9 x X o d F M W S 5 r 6 7 1 I E z L l P C b k W R C L G 9 m m Y J y O v P 1 R X p 2 p F K m 4 P p Q R n E h n N J T K S J O x q p + C p 9 Y D L u M 8 Y A A j w g S D o + z g 4 A u d u g L 4 A x 4 / f k y X L l 2 h L 7 / 8 W n z 9 L l + + I i f B P 7 j f T 7 W 1 N f r B 4 o D H e C I e E z c a d K r x f b D u C v u U w / W o u q Z m T R 4 S e A + O K A U W b A 3 F q 4 A Q x k Y O S 5 C O 8 u G 4 1 Y c S M u W I Y 9 3 H P d 2 P U o J 0 F t Z e 4 m a E N E 0 g R S Z F I r N 0 A 2 G N L 0 0 e 7 B 1 h q y + V I h V p 8 g F 7 O z 2 q E P L I p E I p Q P 3 c y w I V G t 4 U G I I O B P y r 9 l 8 W o z G a m p o W j 4 l P P / 2 Y 3 n / / X f G c 6 O v r p a f P 4 I 6 E j F 0 Z O F I U 3 u D o W 6 G P Z T Z j M U B l L B U 4 Z h Q D G W g Y 7 J p 3 o 6 H I x F p I B g 6 U R j L k E R L I P d s 1 l 5 U Q B 2 a e j U A 5 g t m v W V C u + p 5 V 3 r r s l Q m o + l B + V 4 J O f v R 7 / a 0 q D x V L K I x i B 9 h M V h l r y 2 Q d I v O F D W u o f M u h f 8 L D 6 t p B b 7 1 1 h u 4 V O U L U D p h l W H i I 5 4 0 A 0 H A w G 0 s F K h G W p c P V S I 3 8 k S x 3 x 2 5 M U t F K + F 3 Y M 8 K c T v / T s 1 f U p 7 C I o k M h l o 0 M m l Q S 1 6 I 0 V q G G M s / Y i G M v W 6 S B Q H w N A q n B C B 2 y G A 3 V 2 x E k b 2 D t L l m b h Y o l F N C 1 y 8 u F g 8 z W I z y m E J D R i K P g + L m 1 t O j F Y E 4 i h K m F M 1 p h i q G A s S c 6 f P 0 Q R y E j H c P j I E 8 x 9 P b 2 y q B E K Q h H 4 n m b / G M p R 3 N r h 6 w U x p z Y c i f Y 2 4 G d Y P H N s a B y L Q d 9 l w q l h Z Q 2 s j S U F V c E E e E 4 y s S e Z q 4 N y Z T Y y K T v o x w l T c p V 3 8 s j E 4 d C p i T 5 n A k 6 / s H n + t t V J s q 6 L 1 8 p 0 t b k l k z F a F B + q 4 W M V 4 X x 0 s D f 0 t i / f z / 1 P 3 x I g 2 y + h U J 1 M m D w 7 b f f y e k d I N j l y 1 d l v q c Y c O b U w k J E h s 4 x W L A c 0 U f n i W q r V 9 5 t F s S a m 5 n R V 0 s x P z t D X X v 3 i Z m H B Z U b i 3 z i y M C B i X N + K 1 L k i 7 q n G r n 8 e z k S 2 c k k 9 3 T 5 2 c t V y K P j i k x J v l Z L N s 6 f O 8 K Z z I V l q x + V J v z 1 K v t f Y z 1 3 0 O 0 Z L C E K Q 2 W 8 G b h A g a I i r A d s n V j A E v f 2 t n Z 6 8 v Q p t b W 1 U X N z k y y X x z E p R 4 8 c p j / + 8 W + p v 7 + f Y k W W w G M Z / d 6 9 P b L G 6 v H j p / T d h Y u y l s q O R 2 N p q u N O t T E V l w P u u 9 w 5 o m A U E C 5 L 2 M M P w L w T h s n 7 J 9 e + x G M p O A M s 7 c N i z D s r V H G L O C y S h l D 6 S C C K e k b F V X l I a K 5 1 q I T j a B A R l 1 B f 6 z J V G k m X t R 6 Q c F G K O v c d t t W M C v 3 3 4 8 P n 6 6 u F m 4 h 0 O k t 3 + s O y k Y t T f N n U v g 5 Y j C g L E p 1 q U E F t I c U / y t a 3 K R X v 7 Y 3 L m U o C r l Q / / P g T n T 5 9 S g h W C F S A u 9 z X a m K y t b W 2 6 t S l w F Z i Q 8 P D t H + f O t o T g w + y l 5 / + b q i 8 G E b H 8 u 6 g b U 8 L g 5 n p a Z q b n Z L T D O F l g Q O Z M b c V i T s o 4 M 3 S h Q H s x 6 c f X i O K a k + Q y d J O E E U S v i G E s K d b g x B W C M K o U J H H l i b X m k C I 5 5 F J E c f S T P Y F h N j Z C C H L P / 3 L f 5 G R 0 E p H R f e h D F w u h 2 y V J Z 1 T m 0 g B a A 1 l C k g K V G R t N e 2 R 3 t M P f a W L 3 1 + i j o 5 2 6 c s U A 8 g L z w h M 4 l 2 9 + q P s 9 4 f 3 F Q J z U o 8 H H o s X B k x B O 5 k A x D F C B z J h n 7 1 C Y L 0 U z t l N Z x 1 0 8 U k N / T D S T N 8 8 9 N O P g z 7 6 7 t H 6 y Z Q D f 4 A Q x J A k R w B L d J q a q E U c e c 3 p y G t z L c / o M i i S h n 6 S G q n j N A l Z O F T p t r J k U s k 1 z D z c x z X H W 0 L u L U E m o O L 7 U E Y O H 6 z j w k V B c O a L q A y X A t L X K B R V C V Q F U a Q q r d a N h V 3 y J E i 0 s L A o 3 h O r a b m W l h Y 6 f / 6 s z D 1 h X m p y c k I q j Q G I 9 9 G H H 3 J a l q 5 c u Z J 3 r x D Y A L M Q G H 2 E h / z V p z 7 + b i t / l 3 U B f M I / 5 B X y T Y s i R U 5 U u m q s r H R N G H N P n r N I x K G U h 3 l G v 1 e X U V 6 o R Z F K E 0 q E t R O T C U 6 w v / / 7 P x W t E 5 U o r K G K p F a o 7 O t h U u k M V / a 2 i e s C s U I V N 4 W L w l w N s G z 4 U c G J E 2 + K w 2 y p w A L F D z 5 4 j / z + o G i s 5 8 9 z E 8 Q + v 0 / 6 Y T E 2 1 1 Y i a F 2 o Q d Y + Y R Q R K 4 1 B p M E Z p S F f Z j m 7 a l y M m E q v Q 1 w j L h V f p 1 t i y I J 0 l Y / 2 + 3 I t n 6 U I I W m W t 4 M O U Q Z a p F z 0 s 0 Z j I c 2 E k i 4 N J K d p z Y S R v T / 9 6 R P O N 2 X K b w U R 3 9 G t I t V V b g o G n F x Y K A i 0 Y L o g T G E Z 4 T S E V s G L o J V U F Y t f + N M g O e D z z W r X h v p 6 m p i Y k P h a U F 1 d R W f O n J Q N X f A 3 D T D c D t y 8 e U v C Y g D Z o m k f 9 U 9 X 0 / 0 N 2 u F V f q t o I E M m D j F w Y C e S d U + J k K R A J F 3 n o a T p v M 1 9 h r 4 H 0 X m f k 9 z Q u D L 7 W I R A u s w s M u m + E 0 I t u 9 s b q I G t A H s d q H T Z E n 0 o O w 7 u a 2 B V o g p E S M V i W j e r p Z O C U k R T 5 o g h V 4 5 U R v h F P h e v k Y T K D u x 9 j m H v 9 W B o a J j O n D 4 p 5 p 4 B K l J j Y 6 N s / / x 8 8 J l o I Q O s x p 0 c H 6 P R 4 S F K x a Z p d E M 2 p d S / T U X l R X 6 v r v w q L x R R j L l m B P f s 2 g l 9 J a V 5 c n m o n l V 5 n A t t 9 y T v b f f k W p U F Q t F K u K f L T J U j h 0 I k l G G S W / o s f f 6 3 v 5 O f s J W w 5 Q g F H D v a w o W j S S W F g r k K L i R D K o R S m L h G q F p H q 0 K g I m k y q f q m K t 9 k R G X H k y f P Z I e j 9 e D Z s + f i m j Q z M y t n + 2 J A A m Y g 9 k q f n Z 1 V P n t u j / x 9 m J V Y j d v U 0 k p t H b t k g 8 2 X O V R a S J M n / H u F N L Y 0 y Q P 8 f h X m B P n D e S O i r o U M 8 l w u z c p D 3 O O 4 I g 6 n W f n L + S / P m W d 0 y K L I o x s 9 r Z F U g 8 g h X 0 M 7 Z V I J f m + K / v G f / 0 7 / q q 2 F L T M o Y R e 3 x y m k U u Y C C k M V i C o 8 V a A q R E E j N K 2 j q T S o Z H x P i M W i W 3 D T V 4 G 3 Q + F B A a X i w w / f p w M H 9 s s a K W w H h g n a g 4 c O y L q r D i Z p a 2 u b D O / D x B t 5 M S h / 1 4 5 M V n 2 H p b C R o q j g t 3 A o l V r / L g n h 7 a D i k h / 6 n h U X M W Q o E D w n p M C 1 D i U P 9 T 2 8 T 4 c Q 1 X j Z 4 k i 3 y g M k Q n n h n r Y q N J n Q d 1 R k U q b e P / z z n 8 g f 9 B U t + 0 o X b p K L p G 4 B 8 X r d 1 N 5 a x Q W i z D 5 D K m U 6 s O g C N I V s C j j v 2 i 5 8 b y q c p R R r s / b 2 d r l v r 7 B r A c w 9 u C e B P P f v 3 6 f F S I Q + / v h D O f / V j q 6 9 6 n A w f L 7 p Z / G f L w r r K y C i v 5 M l m g C m o q t r / C Y O 8 T s k r s R O g F y 6 e r 8 S c 0 / F c 8 / n 7 o n o P L N C E d O I q W v k o R K U g y J W n o b i 3 2 w n E 8 r y x K m j 0 h c t V u Z b Q b b U o E S h d H W G r P k p i C I V i z Y H p Y C R L g V s 0 u w V A I K K k q u M q V S G 6 u v r Z F 9 z e 6 W 1 n r O l 2 a U Y n j 1 7 S h 1 M T v j 4 L T f C h 3 R I J J q g i w P F 5 l r s n 8 9 x 2 y v f 4 P / 4 T u Z 7 q d + h w t w 9 8 / t U X J F F E S Y n K s 1 + T 5 O K 8 8 5 c W 8 9 L G l 9 L v q p r J d q N S O I m V H H T 0 E n c a v g 0 m X S j W F U V p D N n j x c t 6 y 0 j 1 w a G i t e G L Y Q f r z 0 T 5 1 A H P C g s b w p 4 U c B 7 w o T K z J K 4 w 4 j x q o C i V v G A l + h w a E x M P g y H I 8 0 g F 3 d Q P O 2 g 6 4 N e O r 0 n k f O w E K h n B g Y G a H h k h E 4 c P 0 Y 1 R Q 4 F U C T B 3 1 T X 2 O P C b B y j y C L / V V w H i k i I 6 5 i E c i M X y u f y F U L 9 n B X X Y u 4 r 4 Y y z 3 V M k 1 H E m i 0 k T 0 l l p 5 l q H L K I Z Q R 6 k I U S a k A 6 N W I 5 o K r S R S c I E B Q N + + p d / / X v 8 q i 2 N L T k o U Y i z Z 7 q 4 8 4 H C Q 2 t n W k D V C q r W T x U i C t g y 9 a T F h e i C 1 x J L p G U n o V u 3 7 8 g 9 7 P s m l Y Y r k w l R k b D T 7 f n u G H m w 4 6 2 k a d G V F b 5 / 5 8 + d l W 2 C + / s f i k + f e Q Y T v S q e o V v D L p q P Z S m Z V t d S Y f m + V F C 5 5 n R 8 R + t e L m 6 F J p 2 / / 5 J K j j T 9 2 + T z x H s / J + b 9 S p C m 4 3 Z S W M / l 3 m e e s c x G K 3 9 V q M o B + a 7 M O 1 M u i k B K F K k S 3 N 9 0 b Q s y A Y 5 r j 7 e + h g K 4 f t K l y 4 / 4 F 7 H m s T S U 0 l b Q Q E Z L W R r K 0 l R G S y l N h b A z l K b e p i T N z M x Q U 1 M z p / H H 4 o V h n j V Y L o 5 V v O f P n 5 O / B x L j v K l 7 9 x 7 I K Y n G P 3 A 8 7 K T x B S d N L 7 p k l y Y p i N y L k F N H G S B c f q j + 4 0 V e V S h x f U 8 e V G n W P X 0 / l w a S 6 X Q m i R U 3 6 Z L G 5 B F y 6 n Q h l x K 5 x w T K E Y 5 D W 4 M l p E I I o m l y W Q 0 e h 2 6 X k / 7 n v / 9 j X t 5 t Z T C h h p H r 2 w J o + S 9 d 7 u d f B Y d Z J U u c a O 1 k k u s c k f h F w o D H Q e d 6 E j Q 1 O U m h U E j W S a k C x 3 3 8 J R P i L a Y i 5 N K A a 9 d + p l O n M B / l w i 2 p 4 H h 5 N j g o w + N J d 7 1 s + Z W y X A C 5 s q p A A x X e S s 2 L o 6 L r B J W G i q 9 u 6 H u I 6 r g O 5 Q k T z x O 7 y a d J B A E x 9 D 1 F H K R B y 5 n + p I m v Q C Z N I t F O h k y w I o R U K f H R / N f / / Y / L + k x u R W z p Q Y l C c f G v e f / d / V z A K E C b + Y e B C i l I h C h k t J o q l I L G 8 7 o S Q B b Z 7 E M 6 + l F D Q 0 M c N / M t S F e V J y 2 V K G c S 5 u 4 p W V y M y V o q + U z 9 X q R 3 7 t 5 N F 3 5 6 S O n o H C W S u e c h o g 1 E 1 L N 2 k 0 4 t J U f c h E p M 3 J 6 m / h a e 4 x A a R D 5 H f 6 b t n p J c m v 2 + e i b 3 u 1 W e m W v E 8 X u R h / m h J Z z v k t 8 m / 9 m 0 U 3 F l 7 r n d T v p f / / 5 P c p x P s b L c s v L z N t J Q B t B U F 7 6 / x 2 0 y t B C 0 k 1 r u o T Q S r v O 1 F L S M i q v Q 7 y E 6 1 5 W U F n h 6 e p p a W m D 2 c X b h O f 5 8 o 5 U K Q 4 F + Z m R s Q s 6 T q q 0 x Q 8 A 5 3 L 7 X T 6 N 0 k F x 5 p y B C g 1 g x 9 S o R 1 g z 6 U u L 8 n Q T Q G B L I q / 6 v 7 8 s 9 H U p g 4 k w s e Q + H V p p O F 3 N O x f P M O 6 Q x k S R d C G f i h o w q L m v U h G g c L i F a r l E D o f w + L / 2 P f / s H K Y f t B s f P T 7 Y f o Q w u X L g r J p U D Z h / M Q O l b o R + l y A X y q D 4 V k 0 B f I 1 7 r J z q x W 5 1 v C y + H d 9 9 9 W z 0 j x E E I 3 q i 4 / m + l K 6 j 4 0 J y L H k 5 4 q C G Y o f p g m o V b + I y D b r y w L w p U 2 S + v V k n o N F R 6 D S u O C m 6 F H J P / e O F X / Y w K 1 b U R f s l d 4 5 8 Q w 6 R r 4 u i 4 G j R R x D H P C Z F A H L m v 0 i 1 S g T Q S B 3 l A L k M m m 7 a S 6 6 S M n P 7 3 f / t v 8 j 2 3 H 4 j + P w H Q i m A I o 5 b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 G u i d = " 8 7 f b 6 a 1 c - 1 7 0 2 - 4 a 0 2 - 8 a 6 f - 7 9 2 0 3 c a 0 5 4 0 0 "   R e v = " 1 "   R e v G u i d = " 7 f f 7 0 d f a - 0 7 0 3 - 4 5 1 7 - b c b 1 - e 1 b 9 1 9 7 2 9 1 c 4 " 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1 3 3 9 1 F 5 2 - E 7 4 2 - 4 0 A B - 9 0 8 F - 1 7 B A C 4 B 3 C C 9 2 } "   T o u r I d = " e e d 4 a 6 f 5 - e 1 2 6 - 4 c 9 8 - a e b d - f f 1 9 d 4 1 7 2 3 c 9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D j I S U R B V H h e 7 X 3 3 d 1 s 5 l u Z l D k p U D r Y s y Z K z q 5 z L d u X Y V T 1 9 Z r v n 7 J y d M 3 N m z u 7 s z t n 5 8 / a X 2 d n u r m i X Q 1 W 5 X K 5 y t m w 5 y F b O o i h m c u 9 3 A T w + U p R E y b J I y f r s S + D h P V I k g A / 3 A r g A H P 9 5 5 X q W X g M 0 h W r p z I E 9 t L g Y o X Q 6 S 4 9 G E 9 T V k C W n 2 0 d O R 4 Y c D g e n p y m d S t H 8 w i J N Z 5 r o 2 b R b 3 p v N v h Z Z R D 5 3 l u I p h 7 5 a C u R R M S C 9 t S Z N v X V z F A g E y O 1 2 0 9 z c H N X W 1 n L e E d 1 5 P k 7 T 8 x H 9 9 P a G U 4 f b G g 2 1 1 X R 8 b z v F 4 3 E u f C e 5 X E 7 q q I m T 1 + c j p h F l M h l K J h K 0 s D B P a Y e H f p 1 s e + 3 I B K x E J m C 5 v E D 6 W N h F / k C Q B g Y e S 3 7 W 1 d W R 0 + l k Y s 2 S M 9 B H P q 9 P P 7 2 9 s e 0 J d e 5 I L 5 3 e 3 0 k p 1 j y i g V i S y S Q F q 6 o l B F A h 3 B 4 P x a m a f h r 0 E 6 o N 0 l 4 n M p W K 5 f I F a Z e f e K m 3 d y + N j I w K q S D 1 9 f X k c y U p 6 T t E T c 1 d + u n t C y Y U W q X t K R + e P E w B V j S L i 4 t S 4 M l k g r V U T F p O E I s T x V x x u V x y f W e 8 i l t p V T l 2 s D K K E S u W d N C F A R 8 1 N z d J Y 2 W e 6 a 6 P U 4 r z d z p W T 7 s 6 j / O T x c t r O 4 i z S N q 2 k C / O H a N k N C w X T q e D Y r E Y x 4 m 8 b H o s L I R Z Y y U t r Q W k s i 5 K q u g O 1 o B C U i X T D v r + S Y C u P o h Y h O L m i 8 5 2 L n J J p G h o J k u N b W 8 u K a / t I t v O 5 E O / + f M z R y g Z X x T y z M / P S d 8 J W i j O p M p k 0 t x x D s o 9 n 9 8 v 6 e N h J 1 3 k l n U H 6 0 M x U s X c L f R V v 5 + 1 l t J c P n e G Y o m M N G B T C 0 S t 7 c f 0 0 9 s L j v 9 3 9 Z d t Z d + I Z o p H p e B g w 0 c W F r i z H J B 7 C + G w j E D F Y l F K J O J s 0 7 d x o e 8 Q a S N R b C S w x s 9 5 H 3 f I P Z j b E D R k L r Y c M u H f 9 F P b A 0 y o G 9 u G U J + f P U p J J s t i F O Y F 9 4 2 Y P A n W T u g 7 + f 0 B y m Q z X J B q 9 O 6 H Z 1 4 K x 5 Y W / g 5 K h 4 v t G 2 6 z Z B D H j k J S f b I v z n l P 9 H T G T Z M R N x 3 f n a K F h I v u T / j J y c 9 m F 2 7 p J 7 c + t g 2 h v j j 7 B i U T M e k X Q T N B A 7 n d n j x z B H N Q w W C V a K U C K 2 U H G w x D q o 7 a F B 1 u S 0 k c a f E E N 2 6 Y r u A 4 t F Q q n a H b Y w G a n b w n z 2 x 1 b I t B i b e P 9 F A q q T S R 6 Q i n k q o Q M a p n s M A a a Y d M m w N T D p 2 h 3 E g P r n 1 e L w 0 P j 0 g c D Z + b 1 V x X Y I z q 6 n u K l u 1 W k y 0 / K P H + 8 U M U 8 L j 0 n J K D o m z u o a D Q b 0 L o 8 7 E B z 5 i J O u n m Z M M O m T Y Z I 2 G X j i m A S K 2 t L T Q 4 + F z K B 1 J f H 6 L d / i m i w H 7 9 1 N Y F d w u X k G z L S G t D H S 3 O j r P Z k K L w / C w t R i I y e g d z w r S Q A M j 2 8 2 C + + b e D z c G z a d e S R q y / v 1 / M 7 w S b f 4 Z U j Y 0 N 9 F Z n g m t k V d G y 3 i q y Z S d 2 v R 4 P H d v b Q T W 1 I e 4 3 p S l Y V S N a C S N 4 8 3 O z / A z / O K d S w M / m l J b a w a u B 1 7 V y Q / V i L t 8 Q 6 u j o o L p Q i D x c h o B p 6 D L J R W o M t X K s e J l v B d m S f S g H 6 9 W P j v d x P y k p w + M g D g Y h 4 P R 6 a 7 y W f h p t p S t P f D Q w i d Y x S 0 + 1 X 9 4 O X g 0 S a R S M A h x s 3 Q U d i V 1 1 a S m H 2 3 f u 0 s W L l + j K 5 a v U 0 t w s a X Y J B o N U l 3 5 O L m f d k j L f K r I l + 1 C f n D r E Z p z y c o B T K w o j T T 7 6 5 p G f Z r m v h P Z u M e m g x q q M P M + 3 d 7 B J g I N t S m U 7 d X q H 6 U h o x C q A Z C J J 7 7 3 3 D n 3 + x e + s U U D A T q p d u z q o J x S l l v r d + u 7 W w p Y j 1 B u 9 n Z R N K c 0 U T a T p w p N q u s b 9 o 0 u s k V A g B j B D 6 v y 6 Z D V O w U b f w a a h o 7 2 J 2 l v q h T z o J z l c K r T D l J k h F N D S 0 k K 1 N E E + X 6 N c b y W w 8 b R 1 / r n Z t G s P V Q m Z J h e I L g 7 4 K Z 3 J K q 1 k I x N g 7 P q F u G o z M A k p I z A 7 2 B T U c m N W 4 1 P k i c a U Q / K x N 9 6 g y 1 e u 0 P z 8 v K Q b F J I K B G x o q K c 3 O l y 2 0 t 8 a / 7 a U h j r Z 0 0 K x W J z m o l m 6 / l x 1 a I F C M u E 6 y i Y f c G N I P Z f m s v 3 l u V f i O 3 j 1 s P e j s E b q z t 1 7 d O n S F a q u q m H N 4 5 N h c z v s Z Y g 4 J n 1 n Z + f o R N f W 0 l J b Z l D i 7 O E e i s c T l O H M v v p E D Y E b s c N c w 4 6 H P Q / B R + x v T n E r m f v I H b x a o A 9 r 0 N f X S z 3 d X f T u u 2 / T i R P H y O v 1 0 u 7 d u + j O n b v 6 C Q V T n t B Q S k t h 3 j B L h z o a 8 u p C J c u W 0 F B e t 5 t q A l 4 m h I O + E U + H p U Q C T J r 5 f d 8 / V o 6 v G J y Y 0 3 5 7 B 1 p S S 3 z P 7 K j y 5 t v 4 r x r q W 2 0 / v N m e 6 6 / C 1 Q g j f H a A M G g g v / r 6 2 y V l a a 5 R 3 o h 7 n C u V W G V h S x D q g + M H K B a N 0 l S i m k 2 3 X I U v R i o A q f Y 7 k x G n L N E + v i t B d Y G V F z 1 F E k 7 a V a f c l j Y D W 6 e q r A 1 e 2 0 x F I p m k 2 Z n Z J e V 1 9 O h h e v + 9 d 2 h i Y k J 7 u u S X K U i H u a r Z 2 V k 6 2 l 6 n U y s b F T 8 o 0 d F Y T 5 l U g h Y X o 9 Q / o T Q O M r 2 w c A q v / e 4 s d d S m 6 Q S T y O D a o J d + f J Z b r o F n i m F o b m f e 6 m U A r W v X K v B g O X f u L S G I H S B L f / 9 D a m 5 u p v D C g q y s B g p J 5 f d z m f F b a / 0 e X S s q 9 1 / F a 6 i j P W 3 i Q d 4 / U 1 e U S A D S M I L 3 3 t 4 4 N b F 5 9 + n + G L 3 L 8 c N t y R V H 9 m K r b E q y g / U h m 8 1 w 1 c p Y 5 Y U N W 4 a G h v X d f H R 1 7 Z F n 6 k M h G Y h Y Y G I Z g E y Q 6 u p q G h 0 Z p V 2 1 l b 9 2 z f H X a z e L N 9 M V g B P 7 e y j k d 4 o 5 8 N f 7 X q u A I H b g + q 0 9 C f q J N R C A I f P 9 3 F d q D K b J 4 y K 6 P e q h 0 f l 8 J 8 1 C g H h Y s 7 O D l 0 d 0 M U z N i V u U T q q 9 J L J s p q M M P / 3 0 4 y V a C r h 5 8 x a 9 + e Y b c g / + f R H W a N j c B d e Y I p E J f H 4 / l n 5 E k x l 6 P h f X 7 6 w 8 V C y h 0 F p 9 9 G a v Z P D V x y 6 a j S r i F C M T 4 G a + p G z d o 6 7 6 N E 0 v O u l 0 Z 1 z m o B Y T D p p a d L H Z 6 O b 3 q G e k J X V s i W 7 k l g O W 0 n x x G P m r r j G h a 3 w r C z E 6 O i Y e 6 E Y j w S L B k H l T U 6 O U V T q d k j T s C 4 L r R 9 M x G e 2 t R P A v x C + u P O n p P m Q t F j Q j d A a 4 g k k X t I 3 I 2 c k E P J t h 8 4 F J 9 G T a T e N h F z 2 c 8 N D A p J v c b N t j c O J Y y y w d r h k U 8 7 D Q o 6 I Q p l L s o H R 4 P F 5 p v A y W I x P Q 1 t Y q W 4 8 Z Y J s C T O x O T 8 / I S J 8 h G h a M P h o Y o L 0 h W C K 5 u l J J I l 2 M S h O n w 0 X d t Q l R 9 d O L u a U Y E D h a f s I k w O Y f k T i e X h l w j L 0 5 4 q G J i F P m p r C B y P C c m 2 b G B 6 m p s V 6 e O c P m I o g F T Q Y E P F k m a 6 4 F X M 2 b e g f F s Z A o X f t j p 1 n A W B w g Y D A Y k E b V E E p I x Z b L r V u 3 i 9 a b S p C K n N i t a l X a C Z l b u I 7 p U K s a X s W I 3 W q w v U 1 m 7 v u a U n S 8 I 0 G 9 j X F 6 + P A x D S 1 U y V z V J Z a v H / r l e Z B n d y i V N 1 o j k 8 P 4 b j t Y E 2 b Y 5 D a O s q s B G 2 Q m E v l D 5 3 6 / n 5 4 / f y 7 X I B M a 2 N b W V n r j j S P U 6 k k U r T v l l t K b k E 3 E 7 q D y J E d G m s x F 2 B h U p T M X x b d f G X u Y F B j 1 a 6 l W t i A K 9 h G b f L d G v H T 1 W Y D q 9 3 1 I j 6 f c Q h a M 9 u H P Y F A C S x F g H s J c t E N / j d c a n n V o 6 h n u t 5 Y C e E / c v Z s / + Q t 0 d X X R + P g E x x S h q q q C Q q 5 C J 9 t K Q c U R q q r l K L V V 5 / a G M I B t e m I 3 5 q M W 6 b f h n B / f c h i c d Y v 2 G V / I L 9 C 0 / s h F C q n I G u F 1 q o J 8 H T U W z O W 1 4 s V c a Y Q C W l r U G i n A h C A P + l h 3 7 t y h X 3 / 9 j U 1 B / j x O q 6 q q o t q k M h M r C U w o Z F L l S J o 1 u V 0 7 Q U K B D H 3 Y G x U 7 + 8 G z G d E q 5 Y J X c 1 m X 9 2 s N 9 D V X Q z I 8 I j 5 7 D x 7 0 5 8 0 x F U N 7 e / u y z x w 5 c p j 2 7 e u T Q Q p s P Y b q k u R u Q W H 9 K b d U l I b y B h v o z K 6 o q H P T Q p 3 t i t O p 3 X G 6 d + + e e C g v e H s k v V y I 6 O U g O y D L o 3 8 l D I 2 M U 2 f n b t q z p 1 N 2 O x o c H N R 3 l g L a C J 7 p B q Y O A B i k U G Y e / 0 1 + D q T C P h R B b T F U C h x f X b 9 d M W 2 t u + 4 I n W y N k I u S e a T C / A M G K c b G x m k g e V D S d l B e Y E Q U S 2 J W Q 3 d D S g a D D N A f q q 2 t s S Z v g X A 4 L E s 6 I E h H 6 H J 7 Z S o E E / M O h 9 p y D H O S q B O Y 5 I V 2 w g p g x M d S l b M s p 6 I I l f Y f J n c 2 Q W f 3 q N M y j I y M j E i n 9 e G U n 4 L V d W J q 9 D S m 6 M I j n x Q q W r b N B P 6 c 5 v o O V g D I 8 P 7 e m O S X H V e v / i j 7 8 Y U X I r I v S F d 3 l 5 j 5 m M x F + r 7 9 + 8 g d b L Q W K E 4 v u i j k x y r t D B N y T A 5 y w x Y I I B M c Z 8 P e 9 f W H X w U q h l D + h n 0 0 H 3 a J J j r H h H J Q V h Y H H m m Y k o k + y P D w M J s P n f I 8 P J T v 3 e + n a N O H 4 l W B M t v s H 4 K 5 K n h g 7 G B 5 Y C L 9 g 9 7 c Z q O m 8 f v L X 7 6 i z z 7 7 W E y 5 Q g i 5 4 h 5 r V B f X 8 W R G n K Q f P 3 l C P d 3 d X E + S 4 s U u W i q d p a l M Z W g p J t S d i i C U o / o w R a N q r w h j 7 k G 6 n X e p r 2 + v T O Y d P X p E n k V f q q a m m u K u B r o 9 W v k O k 6 8 z U J b u k a 8 o I e d y O e i N N 4 7 K 4 M P I 6 B g 1 c R / I b C V W C C x Q D L I l M j U 1 T U + f P q O R 8 W n q 3 N U i H h R w p D U a C i 5 O I N Z U t k q / s 7 y o i B 6 2 w w n N p D q h E D v a d + 0 S t T 4 z M 0 O T E 5 N 0 4 8 a v 1 F A f E v v 7 / v j 6 W i W 7 C b K e u Z U d l I 5 M J k V e j 5 s O H N h P J 0 + e 5 H J W j q 4 t z U 1 0 8 + Z t / V Q + x s J O 8 r G 5 i O f 6 H / T z + 4 5 T z 5 4 O O n z 4 k G w / B k g Z i q g 5 K b X X V f n h + P q X 8 m u o Y F M f z c w q c 8 8 M m Q M m d M a n 6 F y f m 1 6 M z l D 3 r l y r h v O H 1 g q 4 L r 2 Y T p P D l U 9 G d L L x 5 1 b z O P d z q 4 n z j n Z Q G q Q M h 7 + l e D R K q U R E B i S w t m 0 / 9 5 N 8 P q 9 4 P s A j A g M O 6 C f j 2 J t q n y q E v / z l S / r g g / f k P j 4 H / n 4 Y 2 Z u d m y O n d m q G h h o e H q X a h g Y K O 8 u v p S p C Q 0 V j X s v M M 7 D H M 7 5 G u j x Y S 9 U B t 0 U m O L 2 u F V X u J A 3 e + p L m 5 6 Z l o h h e F I Y a G N w o Z f n G D p n W B v S Z 0 q 3 v U d P h 3 9 H b n / y R T p 0 6 S R 0 d b S z t Q q D L l 6 8 K c T B Q M b t I F p m A P V 2 d F p m A 2 d k Z q S f P n g 7 S 5 O Q k J b k f h T s 4 O M + Z L W H I c R P A G u p u C d X o 1 S L l O y Q t l N F O R g x M H B O 8 L d U Z 2 l O f o m 8 f Y Q s x S V 4 V P f x 8 a 2 2 K + u / c o O n A c X J 7 / N x R x o n w 6 j 5 O L 7 T v f l o M t b 4 0 / z 0 H t d Z k 6 P H O T r T r Q o s / T B M P L 9 H p 0 y d l 0 S G A 0 y X R S K L s f 7 7 5 i M 6 f O i T p D / s f U j 1 r H b W E Q 9 U H k A n E c 7 l d d I T N P 8 R h F j a w 1 s J e f v P u 8 i + T L 7 u G C t R 3 5 m k n O 5 E K g f 3 3 b v c P 0 g T 3 p b D B x 2 r A h i v v M 3 F 6 m 1 M 0 N T p I e / f 2 U H X Q T x / 2 5 c g E Y A g e C x Q x G v V O T 2 7 x 2 r G O J L 3 L 1 / B E z 2 Q d F E k 6 a T Z W E U p 9 S + L F n I e O n z 5 r k Q n A n B N G + k C q Z G R K 6 g L g D / h l A A I w A 1 V A d 3 c X J X T Z g 5 j H j r 1 J b W w 2 L k Q W y R m Z l v R y w v H 1 j f J q K G d w D y 3 G f N J / M s Q q J J X 9 + k D g E Y X D 8 / S c j s r k 3 0 q A c y z 2 2 g Y u X 7 5 C J 8 6 8 Q 1 e e + o Q g 6 w F M w h t D X j Y 1 a E 1 L E 3 a Q j 3 N d c T H t o J 2 g Y b D E H c A E / s j I G F s r c U p w 3 + j I 4 c N C t q + / / l Z I N T 8 3 T 3 t 7 e 4 R U S D c D H J D h k R G q q W + i m K 9 W P q t c K P t 6 q A x V F S W R Q W G 6 u 6 6 L D n N G 7 2 t a X U M Z M m H 2 H R u B p N h k e x k g s 0 7 t T g i Z M D i x g / X h p 0 G f k A A H B 8 A V S X m T q + U a U 1 O T o q 3 8 P r / 4 A M I Z G p r q k 0 8 + o v N v K + 0 G r V b o 8 1 d X V 0 v O T L J o H d t M K X s z y w 3 P s m Q q h o d Y w s 7 h + O P r 5 H c r M 2 B f U 0 r 6 R J g I x I Q f z L m P 9 u W 0 E N J G h k c o 6 E 6 w u b c + 7 W Q H 3 G l m n v y g r 3 a w V k D T / 5 / v H t G p U y e k c X z 6 9 K l V B 6 B 5 Y J r D E R a C O a g o k w r p 6 C d F F 6 N S / i C k H Q 7 + h 7 0 r y g 0 m V C H H N k 8 c T o z u L a + d i g G D B x c f + Q m H T 5 / v T t D H T B w v a 6 I L A z 5 6 c 1 e C Y k + + p g / 2 x s i F P 6 F R V x e i n p 5 u i s f i e V s E r x d 7 a h f p / V O 9 9 F Z X Q q n 4 H a w Z L T 3 H Z N A B 2 N u 7 l x 4 / f i I k w a Q v T D 8 A G g t z T 3 1 9 f X K N O o N 9 0 n H i i i z j s M 0 9 w Z N m c m q K 2 Y r 1 b / n 1 b D O l r B o q 0 N h r d T Z B K i O r I Z H K 0 L y 3 V 7 y d U a H v j K q h 9 H g i J b Y 5 N 2 Z L g H 3 f X J 7 1 j c 5 d 5 X 6 X / W v 1 9 z 8 S E 6 P W l + F + 2 s t r v N c R q Y y T x v R O V A E m D k h 0 6 9 Y d m u f + s d m f z 6 C x q V H u Y 8 N S p 8 t J M z O z X M a o w E C u Y D B E H x 3 J e a u X A 2 V d A o + G a C U S L U s u z r i M v 5 V + e M a 2 u E 3 L X / l 1 k M 6 e P V 1 U a z R y a / j V l 9 / Q f / z H f 8 p C t c J C W w k d d W l r V B A d 6 e m Z G X X B g A N o d / 3 m 7 T S 7 n Y C G M B x z 0 L 1 7 9 8 X M m 5 6 e p t s 3 7 1 A o l O / s a g a s M G o b d b a I O 1 K U r Q 0 7 U D 4 4 1 T I C S 1 D X r 3 K I 1 L 1 y i X E 3 W i v Q E h k n y w t s / h k k g 9 1 U U 1 O j r / L R 1 t 5 G n 3 / x G X 3 2 2 S e y P u f 7 7 y 8 L q a a n p 2 h u d n a J T W 5 H l y Y M v u v A w B P Z P t i O v u Y U 7 a m L U n x h W g o W O 9 J i Q A S 7 M u E 9 R g v v I B 8 o + a t P 3 e S r b q R A I E D n 3 z 5 H h w 4 f t M r W A G U j y z t c W Y o 7 g p y n a T b f 1 Z Z i p v Y g r K m t J U c y W r S u b Z a U t Q + F e o Y K t x 5 S F Y P H F 9 S x 4 v C w n Y 2 C a W x s p B M n 3 q T 7 9 x 7 Q i x d D 9 P P 1 G x S L r 2 6 6 o a D 3 7 + + T I d x C B N I T d L R h g j 7 h P t 3 b P X E 6 z / 2 r 0 7 s T t C t 7 h 2 o z L 8 T r e g d L g b 7 Q m P M g R R I O q g o G x U c T G s g O s 3 k L 1 k W l n U w o j q t + F s c k W 7 M 0 N T k t D V d 4 P o w n y y Z l 7 U N J C 6 P J t B G k K m b q L Y e W l l Y 6 i V G m I 0 d k f 4 K a 6 u K a r R B / / v O X 9 O e / / J W m 0 Q H W Q O F G 5 m f I 6 1 P z Y v g e b m 5 N M 6 k Y 9 T + 4 R y f 6 Q j K Z X B / Y 0 V T L w f R T 2 9 m S m O K 8 t T d a 8 P 9 b W I j I / Z O d W Y r E M j S e b N J 9 Z z T I K A O l m b q 6 1 P K e c q F s h H K 6 l f / e R m I 9 l E w l E h Q M L H W y L S Q 4 C n h q c l K G 4 N 8 8 e p R G x 8 a t Z z A k X 1 0 V l G F d O z B X c u j g f v J 5 F d F w J G m 1 L 0 P x a E S u d 5 C P 7 w b 8 M q S O c 3 Y N o R J s b S c z L r p 1 8 x Z f s c k 9 5 a J w 1 X F K e r k v J X s t q l Y 0 y I 0 i 7 G 0 p k f T y 5 v u r R t k G J R y e 5 T f / X y / W 8 1 F O l 4 s L A V 8 q B x D n w o X v Z e k A O s p 3 7 9 y l r 7 7 6 h l 4 M D d M X X / y O W t t a r S N Y M p m 0 n M 7 X z G T C Q k c 7 4 L T 5 9 O m g d K o N D o U m q T l x k 7 X Y x v 3 u 7 Q L 4 Z n 7 7 0 E / T C 2 m K J r O y m u D C g J e + Z 5 k K H K N f X n h p Y o G r L I j D 2 Y e 6 M z K P h R t Z 8 m A E F / W J G + l M l M 2 + g v q 2 W V K 2 Q Q m 7 c j K k e l l y G c + I t Q A k w N 7 a 9 k G J 2 r o 6 c r t d V F 1 T L c T B z P 2 H H 7 4 v f m O Y G 8 E v i C 6 i U 4 w N G J 0 y A T k x M a 7 e b E M 1 t 5 r Y A g u D H g B G C H / 8 8 S c 6 s H 8 v X y E X d l A I l O D 9 m S b 6 Y d A s x Y D W y Z K / K k Q z M j C r T D z 1 J F s H c y 6 a X V R z m k h Z i E R o e n b O q m e b L W U b l H D 5 1 X G P y 2 E 9 5 F r P v n E A F s D Z b X Y Q q B v H r L D 9 c e D A A d n j A I M Z B l h 9 2 t r W I m l o L X t 6 e m h w c G j J d 8 a 9 n 3 7 + R U a f A K w 0 P n H 8 m L j P 8 K 0 d L A N Y D Z i 4 t 4 B s 5 b x F 9 q o s N n G s T c t K X + r e R F B u J r j R i k 6 P 8 T P 5 9 W 2 z p G x 9 q C I D Z S 8 N n L S x V q C f E + N C w E k c d o T q Q 3 T v / n 3 R U I U A + X D M p Y H X 6 6 G 3 3 z 5 n D c V j g v L h w 0 c 0 M D B A f / 9 3 f x R f w h k 2 H e / f f 0 A 1 d Y p c b 3 d X 7 p E s F Q e u q 6 q x U o y S u L 6 W V 5 2 G O M 7 l d R W b 2 d 8 k l K 0 P t d F D 5 v A g r / W X / l k g B U b n n j 9 / Q T N s k h U O 1 e K k h 0 A g S C P D L 3 R K D u g A P x v M 9 Y 3 w O U + f P K G R 0 V H 6 9 t s L F J 6 f o w Z s k c V f Z 2 h 4 h C b G J 2 W V 6 b v v v G 0 R E e Z p K R t F 7 o C h 6 4 g i D e I q l G R 9 L 8 4 N N M o D V g F W A h e r c 5 s h j u 9 u P i h L q a Z 9 + 2 V T F m S C 1 c L o z M E + D x j d K R X u d J j O 9 b K d r U f T V g P W U 1 3 7 + W e q r a m l z t 2 7 u Q A 8 d P 3 G r / S H v / m 9 3 J + f n 5 d D l g 8 d P C C z 9 o u L E a q q U k s M D K C B Y K + H 2 H y D 5 8 W 5 s 2 e o o b F R t s X C Y A R 8 y / D b c O 1 m E x L X x f B i 1 k X 3 x 4 t v V P I 6 w 9 Q F h B j 4 y X A D K J J R 2 y R k 0 h w i f 9 N J C d O p B P l m r o m F 0 N 3 V R Y 0 H j s v 7 N x t l G 5 R Y C W v t C + G U 9 0 s X L y 2 7 j W 8 h 4 A e W i C X k i P + u 7 j 1 s h t X J Y A N O 0 r t 0 6 T J d v 3 6 D D h 8 6 K G R C i w d S F A K n R W C j E Z f L S X / 4 w + + p v a N D + l R V 1 d U W e R D 6 A w G u B M t P D 6 R T 5 R v i X Q 3 r G e T Z O O g G 1 o i l l W z C / 8 x 9 X G N 1 b w 3 n P + K F 9 W 3 T 5 M L N f n z b T U f S u 4 9 N p e I a C r D H V w L m d j B h i i X 0 3 3 1 3 g Z q 5 k u P E B t j S y + G X G z e E U J j Y x b 4 G A F q 9 O d Z M O H 8 o G A z m a R T s Z R A K q d W j d u B k e h C m F A w 8 v E + 9 + / J 3 v Z 2 Z n m J N 3 U y / D p W m W V 8 n o E 9 r 6 o T S T E Z D p Z V G g q Y S z Y S t 5 5 Q l c K B u T E Z S U Z Y t B 0 / p T 9 p c l N V T Y j m s Z W s v 4 x 0 B Y r z D f R S 4 + s M c u / T 9 J Z k 9 L 4 b 5 u T C d O n 3 K I h O A 4 X P 0 e 7 A r a a F 5 B j L Z C R 6 L L l K c P 9 t T o o k J d P X 0 5 W m q x c g C 1 f H n 4 p D t Y x 0 J c b L d Q R F o U u V J g W Z y O a R D L g 1 h J L I o o 7 P l Q v m 8 z V d A q Y d 0 A f b j P M W F q K Z G N l O E 6 X X h w m V 9 J x 8 4 s A u H D 5 Q K F B o A g m I t j t f n 5 3 5 S Q E h Y q r c H S D o / p + a j x k a G K M h 9 M i y a A 5 q r M 9 b u q h h O N 4 3 E a w 1 k u X B G E Q d i E a p A s A e 6 n D r P Z Q E n 2 w x G b O 1 1 b R O l I j V U N o t v t z o 6 Q 8 X H 3 q H y 4 b 7 S u W c X 3 b 2 7 l D h w w M Q e b 2 t Z 4 Y n P x M p R a K X r Q 3 7 Z M A Y A w R b C 8 x J f D d B I g 0 8 f U 2 v 7 L p 2 S w 8 S C i 6 q 8 W X G u x a J J 7 L v Q H I y 9 Z h 4 V F o t 0 T J N G h 5 K i S W S E X y T 0 u J S J i D 7 t R r u 0 r Q V c K w o o t m n y 8 s B 2 v Y V A p t 6 + r d b U H D p 4 k L B l L 3 a e B e w Z 7 X a 5 y V H i f A U G J j C Q U d / Q K N d 1 / i z d H 3 f L 6 m G M 6 A W D V T T 8 Y l A V 8 A r A 5 + z p h p f E U r i c W S G R Q Z U v S / s b F 5 l c 6 n D u 1 Q 7 W 3 i 5 A F q p c L C C P I Z U W e x o E Z y 7 j Z H i U t d u L f m 1 h f d s c q c h R v l L B + U c R G 6 l A G J z U s a d r j / S P U I E P H t w v E 6 r 3 7 9 9 n E / A i / X r j N z m 4 L R A s b T D B Q C 2 5 V t j f n O T K z 6 a f 7 u t h Z r 9 j 9 x 6 a n p q g q S I T w a W g I Z g R c 8 8 A U e M t 8 H Z 3 g n z F R 9 2 3 L Z a Q x x K l i f h F L A x + t d I i C w u y z Q E q N f K v H F I 2 k 8 9 e e d a L 6 U U n j c + r n 4 B R P k y q T k 5 O U U d 7 u 6 Q B G M o + d O i g b P l 7 5 s x p 6 u 3 b K 9 t S Y Z H h R q O x q U W G 4 D c K d u 8 N 7 L K E i r K v O S V a 6 0 h b k k K B N H m d K T E L o c V A 8 A 3 I 1 r L D I g y E / y G u r h V x L F L Z N B Q a 0 2 g 0 x q b + r r K a y Y 6 L t x + W 5 a 8 n P X 3 c y U / J s D k y w 2 S M g T 2 + E j x z d + i D M 7 0 y f 4 R t f t E p X Q k 4 3 O v J k y e S 8 V h o u J F A X 6 q 6 Z m P 2 h X v 6 + C F 1 7 9 2 n r 2 D O 6 F b Q x h j 4 r W H S G K t X A 8 G g P P P T M y 8 l M g 5 K l P H Y 1 P U D d Y B f u T 7 I M L k J z X B 5 m u s K x 6 0 w l b Q m d l P J B F V H 7 9 P u j m a u U 2 l q O X R S f + b m o n w a S o c v g 4 A r S T W u e S F f P J 5 c l U w A B i O G h 0 a l T 7 T R g E f F W p B I q 0 O d z Q C H A S o L h t n t E D P G 9 p X h 3 u R l 7 Y u R Q l Q 2 A M + c Y / O w r z G 9 I b s 7 l Q O q Y c 3 X R C r M N b p 5 9 7 g V E d O P r 1 O + F t n C 2 e k u n + c J Z z t K a f P F k Z 7 l C o J 4 c a x 0 z + D U H n V G U D 9 n 4 u 7 d H T q 1 O N B Z / f H H a + L x 3 d j U w K b g 2 k / u W A m Y 5 G 1 p z Z m a p c D L 3 T L 4 8 y 0 U n N s L T b f a 7 8 e 0 g A E q l h 0 d d S k 6 3 4 3 B j K 1 l A u J n L E u c v L g 9 z N 2 f n V + k z j 2 d 5 P L A X 1 L V s 8 0 W a a f L J Y U o h U R 2 P J 3 x 0 N m z b 1 F d b a 1 s z 7 s c 4 J u H U 8 g P H j x A H 3 3 0 g f S l M A m 4 k Y A Z s h 5 g c 8 6 G q t z w / 8 T 4 K N U W 8 c p Y i l x e w d w r B N y G 4 N F e T 0 M 6 h a j G d r J F x U E T R I U 2 0 k A D 6 T R + y a X b i C R x 1 l I u 7 j v B A v E E q 5 f U t c 2 S 8 q 3 Y d S j P Y C P r w f i C G n n D j k b 2 9 U q F w D D 6 i R P H Z S + 9 w l W 1 G w V / Y P 0 E x U l 9 6 E s + f v S A Q v X q t I n V A E 8 N A / S l i g E T y C f 3 N 4 o n / k d 9 M T r a D o + M y i R V j h x 2 y S e P 2 R R V m X k m P S c Y 2 c X 5 U Z 4 g l s P z h 5 Z B y m Z p O z N z / L r 2 w r X 3 D d D x L s U r f X 4 + L I s G X x V Q y C 9 L V H h S w G R E i E 7 2 S h h 6 / o y 1 U u 5 w s W I N E i a i m 2 0 m K A 6 U w 8 R x L / e v K g 2 K N H Z R B O I X K 2 7 6 S X a R w S x D L h Y s 2 1 i M L J K 3 q n w H B p S t D y X C G W U q Q 6 l a C v l s x 8 X H a m O P 5 Y A 9 I d B q v U p g g G A j A B I g H 1 K r m I + 7 O r t E o x n A e w P v t Q P 9 s J G h 5 z Q 7 o 3 Z n i s d j N D U x R s E 0 V r N W D n L E K S A Q C K P T F Z n s c S P m u d w 1 3 o N t C Z b U t U 2 S s m k o A B k A r M X k S x c h z 6 2 R 5 b X P i x f D V O V z r + l v r A X 4 D R s x w I G F j H B N A p Y z 4 U b 5 G b g 6 Y e c l u w M v J o D D 2 k 8 Q w H e q r Q s J 8 e D F M c l E w n d s b G 6 V N V u V A x S m J o q E h i Q s a C U l n i O O F Y d G k t B o K U U q n y s t / e l X V d a l o K y D E t h + A + H L A n 5 w y 6 G t r Y V 2 d f V I C z 4 7 M 6 1 b 7 Y 0 7 m A u F N z L 8 X F + t D 1 h 6 0 K b 9 + 2 D u F S 4 J w X e f m Z 6 k t o 7 d o o 2 w m r g Q m I 8 Z G x 2 S 3 6 a G 0 b P y v s X o o k w 4 A y D j x N i I x C s B z A l F j E I y I Y 5 / h Z p J i I Q 0 T S Q d F + H r x q B a W 7 a 0 n m 2 e l M / b n A W u d M i 4 5 V q U t b Q 0 P w 0 W X 0 r R 1 N Q k C w Y x X x O q b 6 D 2 X Z 0 S w n M c L f 1 K Q E F i x y K M v K 0 E t P x T k 0 t 3 P S o V L v S b t J m H u F n Q i A O Z 1 e R m h u o b m i R t O b h c H m p t 2 y W / j b O U v 7 v K 5 t p a t e I Y v x V k t P e r y g m L O E I W L Y Y 4 h a G J C 3 F g 1 q k 0 o 5 1 U H B O + G X L 6 u D H S 9 a s c U l a T L + D k 1 p I z C j D k W a + 6 n o 8 5 z U f l A U T C O U T w 8 T N A Q f j 9 A b 6 n T p 4 v B h Q g P B D q Q i F q b m m j 4 R f P x d s c 8 1 7 o j 0 B Q S V G Y w U B Q 9 p 9 Y L y K R s O W 3 B 2 B p B 7 S N x 4 O + U W r V A Z X x 0 W H L c R f f G 7 6 F + N 0 I k Z 9 Y v m + 0 2 v P Z C n A K F H L Y R R M G 5 L B C Z c a p e 7 m 4 R S b b N c g k 7 2 F p 7 s 6 f E N 9 s l H V Q w u l A p u j m F C n r J J P B 0 5 n i l Q U j c L / + d k s O 7 8 K K z u v X f x F i o N K h L 4 I O v C E W y A b n W R w 7 a j e 9 O n b j L O C 0 V G 7 0 R y C o p P B Y h 1 Y B C c L z p S 3 j s A N / N x C o W v L b A 0 E 1 c b s c 4 Q 3 Q P 3 J 5 1 E n p M O n w O T A b B 5 8 O y O 8 a H x 2 h y E K Y 5 u d n 5 b c 9 H l v 9 5 M d X D S l t E M c i j 4 1 U V p i 7 Z 5 E I 1 + Z 5 E 7 d J m s v H F 8 Q I X 3 4 9 2 0 w p q 4 Y S 6 A x 8 W T I B A 5 P F C Y U z X L / 4 / D P Z 0 P K 7 b y / I o V 3 2 Y W 7 4 3 4 F g V 6 9 c p v / 8 v / + P / v z n v 0 p n v h B Y V L g S s P 8 e P g c k w N Z h I 0 M v R H t A 0 8 F 5 F 4 S L s v m F C i 8 V h S s B q l e x I f f a 2 j r 5 n I m x Y Z 2 i E O U + E d 4 H D f l 0 M k u 1 D W 3 0 M N w m 9 8 w K Y v j 3 Y Z k I 5 q q a W l q o q r p G T L 9 H U z 5 K O j Z 2 Q n u t E D J A 8 M / E 7 W Q y / S S Q B G k m l L i 6 J x p J Q v U c w o A b P q F c j 7 i B K y c c l + 8 + L m I o b R 5 m Y w 2 U T D M R H D D Z d M a x 2 F F 4 b Q d 4 a L / d 0 5 C i 3 q b l z T g I T s t r b W 0 R 7 Q R T C 5 X 0 0 q W r d P b s G a q p q Z Z 9 9 Y 4 e P a x 3 i c 0 B 7 9 0 I 4 v M n y X d G Z Q A B s a a q G M K s V b C e C + a c + b v h 8 B x / x z r Z t h j r s b B 0 f r m T P U Z H h t h c b Z W 9 K 6 K e D n p Q 5 t 2 V p B x 1 G e R p H Z A j r U n C I Q i D d H G A R V y c Y V M y y A I T G A 1 S W p x i u f H i f i Z k b 3 2 E r Q c X 9 Z 7 M P 2 p o s + G 4 f K + 8 h I o k 6 i g S h + m E V h p H 3 K g l C 5 L 5 G v Z 4 K V j t l P d o N E p X r / 5 A k 5 P T 1 N D Y Q L U 1 N X T k y C F Z Q g + g v 4 U + V n 1 9 / s F f A L S G k y s 3 + i c v C 0 z Q Y m h 7 O S A v Y J a i I i l z b n U t a Y A 8 i 0 Q W W D v X 0 N 1 R D w 3 r 0 w L L B X w f K U c J m S w I o W k 0 q S w S 6 T T 8 Z k n T J E I c R A K x 0 H e V E G T i O L Y Q O 9 D I v 7 W p n d p 6 8 z f C 2 W y U t Q 8 F q f J y v 0 N a K 5 X Z G 6 E B 7 o 6 t 3 B L D K / 3 j j z + i v / m b z 2 V Y / f T p k x a Z A P S d 0 I 8 q B m g 1 k G m 5 u a K 1 Y L W B D D M K i T z B d y q V T A A q I j 4 f Z n B l k E l p I i U g k w p B L D X A Y J 5 R p r D E E Y J g E r e Z e R L m C F j l x s 5 H G W r d e 4 D / 2 t I 6 t p l S / j 4 U I J m J D F u f s s R P s W N 4 z k X h A g / u Y k D f C k v h 1 e F d O d S H Q j Q + P i 6 L F Z c b F E A / 5 W V R t c x p i w Z Y g Q p A S 6 0 V M v y e d d O T 6 f K O 6 l l l K u 0 l y t k Q S B N G Q k 0 i 9 J G s N B U q T Q b i 4 J k c q R S x l B b r D G F 6 A V 4 m 5 a / O F U E o + J m Z D O Q X S b N r q t W 0 F t 5 f i G v L z E s V A s f Q F N s g 8 / S p k 7 I Y 8 e L F S 3 T l y t U l z 8 D s W 2 8 D Y L B a B T C e E + v F 5 S f L O w x v C n T + G C L h W k I Q h 0 P T j x I C 2 Q W E 4 V C R z I T K F B T N x N o X 1 y p U 5 q F L 9 p E o P x x X 7 j 9 5 u V q x A U i l X T Q + B w 9 h z J + o u R N 8 K X u F t c d L B X Y Q W o W L c l q e g / + h L 1 U M + L v o c 9 2 8 d V u O r N y v T + K Q Q n z J f t T s 7 L R s r O k P V E n / A E P y p m + G i j M 7 M 8 P f a + U J 3 W I A k W B B x 8 u 5 a p f z T U o M I Y u d P H a i W F q H 8 9 O 6 Z p E + F I s M S m A Q Y s n G l g m J h 7 x R a v B H q e f E e Q p U l 8 8 p 1 q A i N J T b p T L V E p 1 u x 3 r 6 V g 8 m V j f L Y E 4 l u H C W A / 4 u 1 k 6 d O / u W L J u / d u 0 6 f f n l V / T i + a B + Y v 2 I R i J U X V M n 3 0 F G + v h v w d E W n g 1 o P + w b c Z Y K E C m a d J S V T C B Q v i g C S V y T K V f e 2 t y z P a e I x S L X T C g r P U c + c 1 3 v i 3 G D F 6 s I M g F M K G R 8 + c W L f d V 0 h k G A 9 Z D I D m z E P 7 O 4 c p s R D i 9 I a 1 g K G h r q 6 Z 1 3 z t P 7 7 7 9 H t + / e l 0 J / G d T r 7 a J N H w l h T W 2 d z I F B + 9 m X a J S K V 7 C y f 2 1 g Y k A s g o A A E q p r 4 0 G u S I Q y 1 8 8 g B E l M X N 9 T 6 T n z z q 7 J I M + 5 Y Y v K G p 7 8 + l Q u q Q g N B T S H o n k Z B 9 k I X H / h X b G 1 d n u D a 1 q 9 C 5 L D 5 M M J D 5 i s X S 9 A Y r d n Z Q 0 E U p l B E e z 7 h 4 l h 4 / O 3 H I r t V b h p A F k Q 4 B 8 I A e I g T f p M q k w t k h S S S g i i 4 0 V I p Y h m y K S G 0 a v d S d n Q 9 J 0 / / F f 1 9 y s A F U M o B W S y a n l M q 2 b X U u v V W N 8 / 9 t G v w 8 U r 7 w 9 P 3 b Q Q X T t 5 k 1 z R S z 3 t o x j g T F v M a 9 w g k Y j T / N y M O M p i 4 h n 7 / p m T E F G p 5 m Z n J C x E + c 6 c U m T i Q p N y E 2 L x 9 1 P E y p H C X K t 7 i l Q Q R T 6 V L t c I R R t p E h V o J l y 3 1 + B g A O x n W M Z G p A A Y r O I v V B n S U J O y M j J X G G u v I F h S X o j J B a c c g o z + h R 1 / O l t L P 1 6 / t e z w + H L Y v 6 + P x s c n x D f Q V I h S g Q 0 x l 9 v Q B b 5 5 g 0 8 G Z O 1 T b V 2 9 z D / Z 5 6 v g 2 Q H T E C O A C O F z u J 4 8 2 l i A R A h A J I 7 o u K T r v L F I p E W R J 2 f i g y S S b u 4 b 4 i B u y G Q I x q F M 9 n L Y 2 t 1 X t C 6 V S y p K Q 1 U H k c F K T A Y j s + 0 o p T W C 2 b P c a R Y Y A f v h m d c 6 j j 8 R i 1 F r y L P m E T t M D v s D f v r t t 1 v i + / f T T z / r O y s D m m e l p R j w b G h s b q H O r u J b N h e i p k Y v q O N K i 0 q 2 2 f v x C V m M S S c k U Z p G x C K H C v G s p a V 0 e r 5 w u c v 7 N H F M m l 1 A K p Y s m 3 1 o B D v 6 D u l v U h l g Q q E A K k e w c 4 3 K M G S g 0 l j r a Y G T 6 e X N H 2 z b 9 d 0 j H 3 8 u V 3 A 2 q d A X W q v Z g O f 3 9 v T Q W 2 + d p s 8 + + 1 S I g g q w E m R N E v e b V v p b 2 O w F 9 9 f 6 f W A C Q n v h A O f N g p Q L C G U T p X m 0 y D U I h 0 a S 4 w h B O L l n e 8 4 S 9 a z c Z 1 H P m 1 A R S W m m F F V 7 k p T V 7 m q V J B X W h y L a 0 8 6 Z i V Z K W q J c C 8 W J + o n S A f N u p V G v r / s 9 9 P P P v 9 C + f b 0 0 O T m p U 9 c O j 8 d N R 4 8 e o W + + + U 6 O p E T l A R Y X w n I O F P p L c F T F f F c p R E n x b 1 8 L 8 P f M 1 m P Y n n o z I L + R B a F d 4 w g x 8 s h i y I S 4 I h X i l q C s r V C R R p F K P S c E 0 q E x 8 x A 2 B B J 0 6 t O / 1 d + m c l B x h A J E S 0 m G q t E c k 8 E K a y M W l y F X Y n 2 h g Q 0 g B Q 4 X e T o / o M 7 O T u r v f 6 T S 1 g k c k X P y 5 H E a H R 2 1 S B N k 8 w 3 r p L A E v b 6 + k e Z L 3 M w F C x b X A s x d j Y 6 8 k K N U s f f e 6 p R 9 O a g G g 4 m E f x a p j I B Q X H 4 Q l J 2 E S A N p c K 3 j c o / j Q i B N J h H j G M t p 5 p 4 m k t z n O O q D 3 1 9 m L 5 B l U F G D E k Z 6 d n N x S e a p T J X M 1 Z m + H n C Z W s D n L y b 4 R c P t 8 X O a Q 7 z N H z x 4 o F N L B y q M m c f C d 1 x u O 2 h M 3 G I Z h n 0 / P Q C / C b 6 E c L b F U o 6 F c F g q Y 6 n A o A g 2 Z G n v 6 K R 7 Y x 4 K x 5 W X y a s C f q + Q i U O R P F J B C 6 l y y t N M Q i B z z 9 x X o d F M W S 5 r 6 7 1 I E z L l P C b k W R C L G 9 m m Y J y O v P 1 R X p 2 p F K m 4 P p Q R n E h n N J T K S J O x q p + C p 9 Y D L u M 8 Y A A j w g S D o + z g 4 A u d u g L 4 A x 4 / f k y X L l 2 h L 7 / 8 W n z 9 L l + + I i f B P 7 j f T 7 W 1 N f r B 4 o D H e C I e E z c a d K r x f b D u C v u U w / W o u q Z m T R 4 S e A + O K A U W b A 3 F q 4 A Q x k Y O S 5 C O 8 u G 4 1 Y c S M u W I Y 9 3 H P d 2 P U o J 0 F t Z e 4 m a E N E 0 g R S Z F I r N 0 A 2 G N L 0 0 e 7 B 1 h q y + V I h V p 8 g F 7 O z 2 q E P L I p E I p Q P 3 c y w I V G t 4 U G I I O B P y r 9 l 8 W o z G a m p o W j 4 l P P / 2 Y 3 n / / X f G c 6 O v r p a f P 4 I 6 E j F 0 Z O F I U 3 u D o W 6 G P Z T Z j M U B l L B U 4 Z h Q D G W g Y 7 J p 3 o 6 H I x F p I B g 6 U R j L k E R L I P d s 1 l 5 U Q B 2 a e j U A 5 g t m v W V C u + p 5 V 3 r r s l Q m o + l B + V 4 J O f v R 7 / a 0 q D x V L K I x i B 9 h M V h l r y 2 Q d I v O F D W u o f M u h f 8 L D 6 t p B b 7 1 1 h u 4 V O U L U D p h l W H i I 5 4 0 A 0 H A w G 0 s F K h G W p c P V S I 3 8 k S x 3 x 2 5 M U t F K + F 3 Y M 8 K c T v / T s 1 f U p 7 C I o k M h l o 0 M m l Q S 1 6 I 0 V q G G M s / Y i G M v W 6 S B Q H w N A q n B C B 2 y G A 3 V 2 x E k b 2 D t L l m b h Y o l F N C 1 y 8 u F g 8 z W I z y m E J D R i K P g + L m 1 t O j F Y E 4 i h K m F M 1 p h i q G A s S c 6 f P 0 Q R y E j H c P j I E 8 x 9 P b 2 y q B E K Q h H 4 n m b / G M p R 3 N r h 6 w U x p z Y c i f Y 2 4 G d Y P H N s a B y L Q d 9 l w q l h Z Q 2 s j S U F V c E E e E 4 y s S e Z q 4 N y Z T Y y K T v o x w l T c p V 3 8 s j E 4 d C p i T 5 n A k 6 / s H n + t t V J s q 6 L 1 8 p 0 t b k l k z F a F B + q 4 W M V 4 X x 0 s D f 0 t i / f z / 1 P 3 x I g 2 y + h U J 1 M m D w 7 b f f y e k d I N j l y 1 d l v q c Y c O b U w k J E h s 4 x W L A c 0 U f n i W q r V 9 5 t F s S a m 5 n R V 0 s x P z t D X X v 3 i Z m H B Z U b i 3 z i y M C B i X N + K 1 L k i 7 q n G r n 8 e z k S 2 c k k 9 3 T 5 2 c t V y K P j i k x J v l Z L N s 6 f O 8 K Z z I V l q x + V J v z 1 K v t f Y z 1 3 0 O 0 Z L C E K Q 2 W 8 G b h A g a I i r A d s n V j A E v f 2 t n Z 6 8 v Q p t b W 1 U X N z k y y X x z E p R 4 8 c p j / + 8 W + p v 7 + f Y k W W w G M Z / d 6 9 P b L G 6 v H j p / T d h Y u y l s q O R 2 N p q u N O t T E V l w P u u 9 w 5 o m A U E C 5 L 2 M M P w L w T h s n 7 J 9 e + x G M p O A M s 7 c N i z D s r V H G L O C y S h l D 6 S C C K e k b F V X l I a K 5 1 q I T j a B A R l 1 B f 6 z J V G k m X t R 6 Q c F G K O v c d t t W M C v 3 3 4 8 P n 6 6 u F m 4 h 0 O k t 3 + s O y k Y t T f N n U v g 5 Y j C g L E p 1 q U E F t I c U / y t a 3 K R X v 7 Y 3 L m U o C r l Q / / P g T n T 5 9 S g h W C F S A u 9 z X a m K y t b W 2 6 t S l w F Z i Q 8 P D t H + f O t o T g w + y l 5 / + b q i 8 G E b H 8 u 6 g b U 8 L g 5 n p a Z q b n Z L T D O F l g Q O Z M b c V i T s o 4 M 3 S h Q H s x 6 c f X i O K a k + Q y d J O E E U S v i G E s K d b g x B W C M K o U J H H l i b X m k C I 5 5 F J E c f S T P Y F h N j Z C C H L P / 3 L f 5 G R 0 E p H R f e h D F w u h 2 y V J Z 1 T m 0 g B a A 1 l C k g K V G R t N e 2 R 3 t M P f a W L 3 1 + i j o 5 2 6 c s U A 8 g L z w h M 4 l 2 9 + q P s 9 4 f 3 F Q J z U o 8 H H o s X B k x B O 5 k A x D F C B z J h n 7 1 C Y L 0 U z t l N Z x 1 0 8 U k N / T D S T N 8 8 9 N O P g z 7 6 7 t H 6 y Z Q D f 4 A Q x J A k R w B L d J q a q E U c e c 3 p y G t z L c / o M i i S h n 6 S G q n j N A l Z O F T p t r J k U s k 1 z D z c x z X H W 0 L u L U E m o O L 7 U E Y O H 6 z j w k V B c O a L q A y X A t L X K B R V C V Q F U a Q q r d a N h V 3 y J E i 0 s L A o 3 h O r a b m W l h Y 6 f / 6 s z D 1 h X m p y c k I q j Q G I 9 9 G H H 3 J a l q 5 c u Z J 3 r x D Y A L M Q G H 2 E h / z V p z 7 + b i t / l 3 U B f M I / 5 B X y T Y s i R U 5 U u m q s r H R N G H N P n r N I x K G U h 3 l G v 1 e X U V 6 o R Z F K E 0 q E t R O T C U 6 w v / / 7 P x W t E 5 U o r K G K p F a o 7 O t h U u k M V / a 2 i e s C s U I V N 4 W L w l w N s G z 4 U c G J E 2 + K w 2 y p w A L F D z 5 4 j / z + o G i s 5 8 9 z E 8 Q + v 0 / 6 Y T E 2 1 1 Y i a F 2 o Q d Y + Y R Q R K 4 1 B p M E Z p S F f Z j m 7 a l y M m E q v Q 1 w j L h V f p 1 t i y I J 0 l Y / 2 + 3 I t n 6 U I I W m W t 4 M O U Q Z a p F z 0 s 0 Z j I c 2 E k i 4 N J K d p z Y S R v T / 9 6 R P O N 2 X K b w U R 3 9 G t I t V V b g o G n F x Y K A i 0 Y L o g T G E Z 4 T S E V s G L o J V U F Y t f + N M g O e D z z W r X h v p 6 m p i Y k P h a U F 1 d R W f O n J Q N X f A 3 D T D c D t y 8 e U v C Y g D Z o m k f 9 U 9 X 0 / 0 N 2 u F V f q t o I E M m D j F w Y C e S d U + J k K R A J F 3 n o a T p v M 1 9 h r 4 H 0 X m f k 9 z Q u D L 7 W I R A u s w s M u m + E 0 I t u 9 s b q I G t A H s d q H T Z E n 0 o O w 7 u a 2 B V o g p E S M V i W j e r p Z O C U k R T 5 o g h V 4 5 U R v h F P h e v k Y T K D u x 9 j m H v 9 W B o a J j O n D 4 p 5 p 4 B K l J j Y 6 N s / / x 8 8 J l o I Q O s x p 0 c H 6 P R 4 S F K x a Z p d E M 2 p d S / T U X l R X 6 v r v w q L x R R j L l m B P f s 2 g l 9 J a V 5 c n m o n l V 5 n A t t 9 y T v b f f k W p U F Q t F K u K f L T J U j h 0 I k l G G S W / o s f f 6 3 v 5 O f s J W w 5 Q g F H D v a w o W j S S W F g r k K L i R D K o R S m L h G q F p H q 0 K g I m k y q f q m K t 9 k R G X H k y f P Z I e j 9 e D Z s + f i m j Q z M y t n + 2 J A A m Y g 9 k q f n Z 1 V P n t u j / x 9 m J V Y j d v U 0 k p t H b t k g 8 2 X O V R a S J M n / H u F N L Y 0 y Q P 8 f h X m B P n D e S O i r o U M 8 l w u z c p D 3 O O 4 I g 6 n W f n L + S / P m W d 0 y K L I o x s 9 r Z F U g 8 g h X 0 M 7 Z V I J f m + K / v G f / 0 7 / q q 2 F L T M o Y R e 3 x y m k U u Y C C k M V i C o 8 V a A q R E E j N K 2 j q T S o Z H x P i M W i W 3 D T V 4 G 3 Q + F B A a X i w w / f p w M H 9 s s a K W w H h g n a g 4 c O y L q r D i Z p a 2 u b D O / D x B t 5 M S h / 1 4 5 M V n 2 H p b C R o q j g t 3 A o l V r / L g n h 7 a D i k h / 6 n h U X M W Q o E D w n p M C 1 D i U P 9 T 2 8 T 4 c Q 1 X j Z 4 k i 3 y g M k Q n n h n r Y q N J n Q d 1 R k U q b e P / z z n 8 g f 9 B U t + 0 o X b p K L p G 4 B 8 X r d 1 N 5 a x Q W i z D 5 D K m U 6 s O g C N I V s C j j v 2 i 5 8 b y q c p R R r s / b 2 d r l v r 7 B r A c w 9 u C e B P P f v 3 6 f F S I Q + / v h D O f / V j q 6 9 6 n A w f L 7 p Z / G f L w r r K y C i v 5 M l m g C m o q t r / C Y O 8 T s k r s R O g F y 6 e r 8 S c 0 / F c 8 / n 7 o n o P L N C E d O I q W v k o R K U g y J W n o b i 3 2 w n E 8 r y x K m j 0 h c t V u Z b Q b b U o E S h d H W G r P k p i C I V i z Y H p Y C R L g V s 0 u w V A I K K k q u M q V S G 6 u v r Z F 9 z e 6 W 1 n r O l 2 a U Y n j 1 7 S h 1 M T v j 4 L T f C h 3 R I J J q g i w P F 5 l r s n 8 9 x 2 y v f 4 P / 4 T u Z 7 q d + h w t w 9 8 / t U X J F F E S Y n K s 1 + T 5 O K 8 8 5 c W 8 9 L G l 9 L v q p r J d q N S O I m V H H T 0 E n c a v g 0 m X S j W F U V p D N n j x c t 6 y 0 j 1 w a G i t e G L Y Q f r z 0 T 5 1 A H P C g s b w p 4 U c B 7 w o T K z J K 4 w 4 j x q o C i V v G A l + h w a E x M P g y H I 8 0 g F 3 d Q P O 2 g 6 4 N e O r 0 n k f O w E K h n B g Y G a H h k h E 4 c P 0 Y 1 R Q 4 F U C T B 3 1 T X 2 O P C b B y j y C L / V V w H i k i I 6 5 i E c i M X y u f y F U L 9 n B X X Y u 4 r 4 Y y z 3 V M k 1 H E m i 0 k T 0 l l p 5 l q H L K I Z Q R 6 k I U S a k A 6 N W I 5 o K r S R S c I E B Q N + + p d / / X v 8 q i 2 N L T k o U Y i z Z 7 q 4 8 4 H C Q 2 t n W k D V C q r W T x U i C t g y 9 a T F h e i C 1 x J L p G U n o V u 3 7 8 g 9 7 P s m l Y Y r k w l R k b D T 7 f n u G H m w 4 6 2 k a d G V F b 5 / 5 8 + d l W 2 C + / s f i k + f e Q Y T v S q e o V v D L p q P Z S m Z V t d S Y f m + V F C 5 5 n R 8 R + t e L m 6 F J p 2 / / 5 J K j j T 9 2 + T z x H s / J + b 9 S p C m 4 3 Z S W M / l 3 m e e s c x G K 3 9 V q M o B + a 7 M O 1 M u i k B K F K k S 3 N 9 0 b Q s y A Y 5 r j 7 e + h g K 4 f t K l y 4 / 4 F 7 H m s T S U 0 l b Q Q E Z L W R r K 0 l R G S y l N h b A z l K b e p i T N z M x Q U 1 M z p / H H 4 o V h n j V Y L o 5 V v O f P n 5 O / B x L j v K l 7 9 x 7 I K Y n G P 3 A 8 7 K T x B S d N L 7 p k l y Y p i N y L k F N H G S B c f q j + 4 0 V e V S h x f U 8 e V G n W P X 0 / l w a S 6 X Q m i R U 3 6 Z L G 5 B F y 6 n Q h l x K 5 x w T K E Y 5 D W 4 M l p E I I o m l y W Q 0 e h 2 6 X k / 7 n v / 9 j X t 5 t Z T C h h p H r 2 w J o + S 9 d 7 u d f B Y d Z J U u c a O 1 k k u s c k f h F w o D H Q e d 6 E j Q 1 O U m h U E j W S a k C x 3 3 8 J R P i L a Y i 5 N K A a 9 d + p l O n M B / l w i 2 p 4 H h 5 N j g o w + N J d 7 1 s + Z W y X A C 5 s q p A A x X e S s 2 L o 6 L r B J W G i q 9 u 6 H u I 6 r g O 5 Q k T z x O 7 y a d J B A E x 9 D 1 F H K R B y 5 n + p I m v Q C Z N I t F O h k y w I o R U K f H R / N f / / Y / L + k x u R W z p Q Y l C c f G v e f / d / V z A K E C b + Y e B C i l I h C h k t J o q l I L G 8 7 o S Q B b Z 7 E M 6 + l F D Q 0 M c N / M t S F e V J y 2 V K G c S 5 u 4 p W V y M y V o q + U z 9 X q R 3 7 t 5 N F 3 5 6 S O n o H C W S u e c h o g 1 E 1 L N 2 k 0 4 t J U f c h E p M 3 J 6 m / h a e 4 x A a R D 5 H f 6 b t n p J c m v 2 + e i b 3 u 1 W e m W v E 8 X u R h / m h J Z z v k t 8 m / 9 m 0 U 3 F l 7 r n d T v p f / / 5 P c p x P s b L c s v L z N t J Q B t B U F 7 6 / x 2 0 y t B C 0 k 1 r u o T Q S r v O 1 F L S M i q v Q 7 y E 6 1 5 W U F n h 6 e p p a W m D 2 c X b h O f 5 8 o 5 U K Q 4 F + Z m R s Q s 6 T q q 0 x Q 8 A 5 3 L 7 X T 6 N 0 k F x 5 p y B C g 1 g x 9 S o R 1 g z 6 U u L 8 n Q T Q G B L I q / 6 v 7 8 s 9 H U p g 4 k w s e Q + H V p p O F 3 N O x f P M O 6 Q x k S R d C G f i h o w q L m v U h G g c L i F a r l E D o f w + L / 2 P f / s H K Y f t B s f P T 7 Y f o Q w u X L g r J p U D Z h / M Q O l b o R + l y A X y q D 4 V k 0 B f I 1 7 r J z q x W 5 1 v C y + H d 9 9 9 W z 0 j x E E I 3 q i 4 / m + l K 6 j 4 0 J y L H k 5 4 q C G Y o f p g m o V b + I y D b r y w L w p U 2 S + v V k n o N F R 6 D S u O C m 6 F H J P / e O F X / Y w K 1 b U R f s l d 4 5 8 Q w 6 R r 4 u i 4 G j R R x D H P C Z F A H L m v 0 i 1 S g T Q S B 3 l A L k M m m 7 a S 6 6 S M n P 7 3 f / t v 8 j 2 3 H 4 j + P w H Q i m A I o 5 b d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3391F52-E742-40AB-908F-17BAC4B3CC9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9367401-F858-450C-90AF-15404E070C3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Hoja1</vt:lpstr>
      <vt:lpstr>BaseDeDatos</vt:lpstr>
      <vt:lpstr>GRAFICO</vt:lpstr>
      <vt:lpstr>PANEL</vt:lpstr>
      <vt:lpstr>normalizar</vt:lpstr>
      <vt:lpstr>Hoja3</vt:lpstr>
      <vt:lpstr>Hoja3!Área_de_extracción</vt:lpstr>
      <vt:lpstr>cat</vt:lpstr>
      <vt:lpstr>ciudad</vt:lpstr>
      <vt:lpstr>cli</vt:lpstr>
      <vt:lpstr>cliente</vt:lpstr>
      <vt:lpstr>clientes2</vt:lpstr>
      <vt:lpstr>Hoja3!Criterios</vt:lpstr>
      <vt:lpstr>empresa</vt:lpstr>
      <vt:lpstr>pago</vt:lpstr>
      <vt:lpstr>produc</vt:lpstr>
      <vt:lpstr>provincia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romero</cp:lastModifiedBy>
  <dcterms:created xsi:type="dcterms:W3CDTF">2021-06-10T14:59:28Z</dcterms:created>
  <dcterms:modified xsi:type="dcterms:W3CDTF">2024-04-14T03:47:55Z</dcterms:modified>
</cp:coreProperties>
</file>