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66925"/>
  <xr:revisionPtr revIDLastSave="0" documentId="8_{09917B98-CD13-4DC3-8320-DE4E9D8103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1" l="1"/>
  <c r="I42" i="1"/>
  <c r="L13" i="1"/>
  <c r="G42" i="1"/>
  <c r="E99" i="2"/>
  <c r="E97" i="2"/>
  <c r="E89" i="2"/>
  <c r="E87" i="2"/>
  <c r="E79" i="2"/>
  <c r="E77" i="2"/>
  <c r="H73" i="2"/>
  <c r="H72" i="2"/>
  <c r="F73" i="2"/>
  <c r="F72" i="2"/>
  <c r="D73" i="2"/>
  <c r="D72" i="2"/>
  <c r="J68" i="2"/>
  <c r="H68" i="2"/>
  <c r="F68" i="2"/>
  <c r="D68" i="2"/>
  <c r="J63" i="2"/>
  <c r="J55" i="2"/>
  <c r="H63" i="2"/>
  <c r="F63" i="2"/>
  <c r="D63" i="2"/>
  <c r="H55" i="2"/>
  <c r="F55" i="2"/>
  <c r="D55" i="2"/>
  <c r="C48" i="2"/>
  <c r="D35" i="2"/>
  <c r="D28" i="2"/>
  <c r="D19" i="2"/>
  <c r="D10" i="2"/>
  <c r="E3" i="2"/>
  <c r="E2" i="2"/>
  <c r="M43" i="1"/>
  <c r="O43" i="1"/>
  <c r="O42" i="1"/>
  <c r="M41" i="1"/>
  <c r="J47" i="1"/>
  <c r="I43" i="1"/>
  <c r="I44" i="1" s="1"/>
  <c r="I45" i="1" s="1"/>
  <c r="I46" i="1" s="1"/>
  <c r="H44" i="1"/>
  <c r="H45" i="1"/>
  <c r="H46" i="1"/>
  <c r="H43" i="1"/>
  <c r="H42" i="1"/>
  <c r="G43" i="1"/>
  <c r="G44" i="1"/>
  <c r="G45" i="1"/>
  <c r="G46" i="1"/>
  <c r="G47" i="1"/>
  <c r="F47" i="1"/>
  <c r="P4" i="1"/>
  <c r="O4" i="1"/>
  <c r="P3" i="1"/>
  <c r="O3" i="1"/>
  <c r="O2" i="1"/>
  <c r="H18" i="1"/>
  <c r="K17" i="1"/>
  <c r="J17" i="1"/>
  <c r="K16" i="1"/>
  <c r="J16" i="1"/>
  <c r="K15" i="1"/>
  <c r="J15" i="1"/>
  <c r="K14" i="1"/>
  <c r="J14" i="1"/>
  <c r="K13" i="1"/>
  <c r="J13" i="1"/>
  <c r="K12" i="1"/>
  <c r="L12" i="1" s="1"/>
  <c r="L14" i="1" s="1"/>
  <c r="L15" i="1" s="1"/>
  <c r="L16" i="1" s="1"/>
  <c r="L17" i="1" s="1"/>
  <c r="J12" i="1"/>
  <c r="J18" i="1" s="1"/>
  <c r="L5" i="1"/>
  <c r="L6" i="1"/>
  <c r="L7" i="1"/>
  <c r="L8" i="1"/>
  <c r="L4" i="1"/>
  <c r="L3" i="1"/>
  <c r="K4" i="1"/>
  <c r="K5" i="1"/>
  <c r="K6" i="1"/>
  <c r="K7" i="1"/>
  <c r="K8" i="1"/>
  <c r="K3" i="1"/>
  <c r="J9" i="1"/>
  <c r="J4" i="1"/>
  <c r="J5" i="1"/>
  <c r="J6" i="1"/>
  <c r="J7" i="1"/>
  <c r="J8" i="1"/>
  <c r="J3" i="1"/>
  <c r="H9" i="1"/>
</calcChain>
</file>

<file path=xl/sharedStrings.xml><?xml version="1.0" encoding="utf-8"?>
<sst xmlns="http://schemas.openxmlformats.org/spreadsheetml/2006/main" count="105" uniqueCount="59">
  <si>
    <t>Porcentagem</t>
  </si>
  <si>
    <t>Valores Totais</t>
  </si>
  <si>
    <t>total</t>
  </si>
  <si>
    <t>Classe</t>
  </si>
  <si>
    <t>FI</t>
  </si>
  <si>
    <t>PM</t>
  </si>
  <si>
    <t>PM * FI</t>
  </si>
  <si>
    <t>FR</t>
  </si>
  <si>
    <t>FAC</t>
  </si>
  <si>
    <t>Média</t>
  </si>
  <si>
    <t>Kn</t>
  </si>
  <si>
    <t>[497;503</t>
  </si>
  <si>
    <t>Mediana</t>
  </si>
  <si>
    <t>H(36/6)</t>
  </si>
  <si>
    <t>[503;509</t>
  </si>
  <si>
    <t>Moda</t>
  </si>
  <si>
    <t>[509;515</t>
  </si>
  <si>
    <t>[515;521</t>
  </si>
  <si>
    <t>[521;527</t>
  </si>
  <si>
    <t>[527;533</t>
  </si>
  <si>
    <t>Decimal</t>
  </si>
  <si>
    <t>Valores 37</t>
  </si>
  <si>
    <t>Fi</t>
  </si>
  <si>
    <t>Fi%</t>
  </si>
  <si>
    <t>FACi</t>
  </si>
  <si>
    <t>FacI%</t>
  </si>
  <si>
    <t>P. MED</t>
  </si>
  <si>
    <t>[2.0;4.4</t>
  </si>
  <si>
    <t xml:space="preserve">Mediana </t>
  </si>
  <si>
    <t>Classe Mediana</t>
  </si>
  <si>
    <t>[4.4;6.8</t>
  </si>
  <si>
    <t>Classe modal</t>
  </si>
  <si>
    <t>[6.8;9.2</t>
  </si>
  <si>
    <t>[9.2;11.6</t>
  </si>
  <si>
    <t>[11.6;14</t>
  </si>
  <si>
    <t>Xi</t>
  </si>
  <si>
    <t>Desv. Médio</t>
  </si>
  <si>
    <t>desv médio - avedev</t>
  </si>
  <si>
    <t>desv padrao populacao - stdvev.p</t>
  </si>
  <si>
    <t>desv padrao amostra - stdev.s</t>
  </si>
  <si>
    <t>Desv. Padrão</t>
  </si>
  <si>
    <t>XI</t>
  </si>
  <si>
    <t>Desv.Médio</t>
  </si>
  <si>
    <t>Desvio Médio</t>
  </si>
  <si>
    <t>Desvio Padrão</t>
  </si>
  <si>
    <t>C. Variação</t>
  </si>
  <si>
    <t>coeficiente de variação amostral = 100 * desvio padrão populacional dividido pela média</t>
  </si>
  <si>
    <t>Semana 1</t>
  </si>
  <si>
    <t>31,5</t>
  </si>
  <si>
    <t>28,5</t>
  </si>
  <si>
    <t>Semana 2</t>
  </si>
  <si>
    <t>Média 1</t>
  </si>
  <si>
    <t>C.Variacao</t>
  </si>
  <si>
    <t>Média 2</t>
  </si>
  <si>
    <t xml:space="preserve">A </t>
  </si>
  <si>
    <t>Desvio.Padrao</t>
  </si>
  <si>
    <t>85,5</t>
  </si>
  <si>
    <t>Amodal</t>
  </si>
  <si>
    <t>Desvio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</si>
</sst>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62"/>
  <sheetViews>
    <sheetView tabSelected="1" topLeftCell="A29" workbookViewId="0">
      <selection activeCell="M48" sqref="M48"/>
    </sheetView>
  </sheetViews>
  <sheetFormatPr defaultRowHeight="15"/>
  <cols>
    <col min="3" max="3" width="12.7109375" customWidth="1"/>
    <col min="7" max="7" width="10" customWidth="1"/>
    <col min="8" max="8" width="9.5703125" customWidth="1"/>
    <col min="9" max="10" width="9.85546875" customWidth="1"/>
    <col min="11" max="11" width="12.7109375" customWidth="1"/>
    <col min="12" max="12" width="10.140625" customWidth="1"/>
    <col min="13" max="13" width="14.28515625" customWidth="1"/>
    <col min="14" max="14" width="14.42578125" customWidth="1"/>
    <col min="15" max="15" width="12.5703125" customWidth="1"/>
    <col min="16" max="16" width="11.140625" customWidth="1"/>
  </cols>
  <sheetData>
    <row r="1" spans="3:16">
      <c r="K1" t="s">
        <v>0</v>
      </c>
    </row>
    <row r="2" spans="3:16" ht="18.75">
      <c r="C2" s="2" t="s">
        <v>1</v>
      </c>
      <c r="D2" s="1" t="s">
        <v>2</v>
      </c>
      <c r="E2" s="1">
        <v>36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N2" s="9" t="s">
        <v>9</v>
      </c>
      <c r="O2" s="7">
        <f>(J9/H9)</f>
        <v>513.5</v>
      </c>
      <c r="P2" s="7"/>
    </row>
    <row r="3" spans="3:16" ht="18.75">
      <c r="C3" s="3">
        <v>497</v>
      </c>
      <c r="D3" s="1" t="s">
        <v>10</v>
      </c>
      <c r="E3" s="1">
        <v>6</v>
      </c>
      <c r="G3" s="4" t="s">
        <v>11</v>
      </c>
      <c r="H3" s="4">
        <v>5</v>
      </c>
      <c r="I3" s="4">
        <v>500</v>
      </c>
      <c r="J3" s="4">
        <f>(I3*H3)</f>
        <v>2500</v>
      </c>
      <c r="K3" s="5">
        <f>(H3/$H$9)</f>
        <v>0.1388888888888889</v>
      </c>
      <c r="L3" s="5">
        <f>(K3)</f>
        <v>0.1388888888888889</v>
      </c>
      <c r="N3" s="9" t="s">
        <v>12</v>
      </c>
      <c r="O3" s="7" t="str">
        <f>G5</f>
        <v>[509;515</v>
      </c>
      <c r="P3" s="8">
        <f>L5</f>
        <v>0.63888888888888895</v>
      </c>
    </row>
    <row r="4" spans="3:16" ht="18.75">
      <c r="C4" s="2">
        <v>497</v>
      </c>
      <c r="D4" s="1" t="s">
        <v>13</v>
      </c>
      <c r="E4" s="1">
        <v>6</v>
      </c>
      <c r="G4" s="4" t="s">
        <v>14</v>
      </c>
      <c r="H4" s="4">
        <v>7</v>
      </c>
      <c r="I4" s="4">
        <v>506</v>
      </c>
      <c r="J4" s="4">
        <f t="shared" ref="J4:J8" si="0">(I4*H4)</f>
        <v>3542</v>
      </c>
      <c r="K4" s="5">
        <f t="shared" ref="K4:K8" si="1">(H4/$H$9)</f>
        <v>0.19444444444444445</v>
      </c>
      <c r="L4" s="5">
        <f>(L3+K4)</f>
        <v>0.33333333333333337</v>
      </c>
      <c r="N4" s="9" t="s">
        <v>15</v>
      </c>
      <c r="O4" s="7" t="str">
        <f>O3</f>
        <v>[509;515</v>
      </c>
      <c r="P4" s="7">
        <f>H5</f>
        <v>11</v>
      </c>
    </row>
    <row r="5" spans="3:16">
      <c r="C5" s="1">
        <v>499</v>
      </c>
      <c r="G5" s="4" t="s">
        <v>16</v>
      </c>
      <c r="H5" s="4">
        <v>11</v>
      </c>
      <c r="I5" s="4">
        <v>512</v>
      </c>
      <c r="J5" s="4">
        <f t="shared" si="0"/>
        <v>5632</v>
      </c>
      <c r="K5" s="5">
        <f t="shared" si="1"/>
        <v>0.30555555555555558</v>
      </c>
      <c r="L5" s="5">
        <f t="shared" ref="L5:L8" si="2">(L4+K5)</f>
        <v>0.63888888888888895</v>
      </c>
    </row>
    <row r="6" spans="3:16">
      <c r="C6" s="1">
        <v>500</v>
      </c>
      <c r="G6" s="4" t="s">
        <v>17</v>
      </c>
      <c r="H6" s="4">
        <v>4</v>
      </c>
      <c r="I6" s="4">
        <v>518</v>
      </c>
      <c r="J6" s="4">
        <f t="shared" si="0"/>
        <v>2072</v>
      </c>
      <c r="K6" s="5">
        <f t="shared" si="1"/>
        <v>0.1111111111111111</v>
      </c>
      <c r="L6" s="5">
        <f t="shared" si="2"/>
        <v>0.75</v>
      </c>
    </row>
    <row r="7" spans="3:16">
      <c r="C7" s="1">
        <v>501</v>
      </c>
      <c r="G7" s="4" t="s">
        <v>18</v>
      </c>
      <c r="H7" s="4">
        <v>5</v>
      </c>
      <c r="I7" s="4">
        <v>524</v>
      </c>
      <c r="J7" s="4">
        <f t="shared" si="0"/>
        <v>2620</v>
      </c>
      <c r="K7" s="5">
        <f t="shared" si="1"/>
        <v>0.1388888888888889</v>
      </c>
      <c r="L7" s="5">
        <f t="shared" si="2"/>
        <v>0.88888888888888884</v>
      </c>
    </row>
    <row r="8" spans="3:16">
      <c r="C8" s="1">
        <v>504</v>
      </c>
      <c r="G8" s="4" t="s">
        <v>19</v>
      </c>
      <c r="H8" s="4">
        <v>4</v>
      </c>
      <c r="I8" s="4">
        <v>530</v>
      </c>
      <c r="J8" s="4">
        <f t="shared" si="0"/>
        <v>2120</v>
      </c>
      <c r="K8" s="5">
        <f t="shared" si="1"/>
        <v>0.1111111111111111</v>
      </c>
      <c r="L8" s="5">
        <f t="shared" si="2"/>
        <v>1</v>
      </c>
    </row>
    <row r="9" spans="3:16">
      <c r="C9" s="1">
        <v>505</v>
      </c>
      <c r="G9" s="4"/>
      <c r="H9" s="4">
        <f>SUM(H3:H8)</f>
        <v>36</v>
      </c>
      <c r="I9" s="4"/>
      <c r="J9" s="4">
        <f>SUM(J3:J8)</f>
        <v>18486</v>
      </c>
      <c r="K9" s="4"/>
      <c r="L9" s="4"/>
    </row>
    <row r="10" spans="3:16">
      <c r="C10" s="1">
        <v>506</v>
      </c>
      <c r="K10" t="s">
        <v>20</v>
      </c>
    </row>
    <row r="11" spans="3:16">
      <c r="C11" s="1">
        <v>508</v>
      </c>
      <c r="G11" s="4" t="s">
        <v>3</v>
      </c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</row>
    <row r="12" spans="3:16">
      <c r="C12" s="1">
        <v>508</v>
      </c>
      <c r="G12" s="4" t="s">
        <v>11</v>
      </c>
      <c r="H12" s="4">
        <v>5</v>
      </c>
      <c r="I12" s="4">
        <v>500</v>
      </c>
      <c r="J12" s="4">
        <f>(I12*H12)</f>
        <v>2500</v>
      </c>
      <c r="K12" s="6">
        <f>(H12/$H$9)</f>
        <v>0.1388888888888889</v>
      </c>
      <c r="L12" s="6">
        <f>(K12)</f>
        <v>0.1388888888888889</v>
      </c>
    </row>
    <row r="13" spans="3:16">
      <c r="C13" s="1">
        <v>508</v>
      </c>
      <c r="G13" s="4" t="s">
        <v>14</v>
      </c>
      <c r="H13" s="4">
        <v>7</v>
      </c>
      <c r="I13" s="4">
        <v>506</v>
      </c>
      <c r="J13" s="4">
        <f t="shared" ref="J13:J17" si="3">(I13*H13)</f>
        <v>3542</v>
      </c>
      <c r="K13" s="6">
        <f t="shared" ref="K13:K17" si="4">(H13/$H$9)</f>
        <v>0.19444444444444445</v>
      </c>
      <c r="L13" s="6">
        <f>(L12+K13)</f>
        <v>0.33333333333333337</v>
      </c>
    </row>
    <row r="14" spans="3:16">
      <c r="C14" s="1">
        <v>508</v>
      </c>
      <c r="G14" s="4" t="s">
        <v>16</v>
      </c>
      <c r="H14" s="4">
        <v>11</v>
      </c>
      <c r="I14" s="4">
        <v>512</v>
      </c>
      <c r="J14" s="4">
        <f t="shared" si="3"/>
        <v>5632</v>
      </c>
      <c r="K14" s="6">
        <f t="shared" si="4"/>
        <v>0.30555555555555558</v>
      </c>
      <c r="L14" s="6">
        <f t="shared" ref="L14:L17" si="5">(L13+K14)</f>
        <v>0.63888888888888895</v>
      </c>
    </row>
    <row r="15" spans="3:16">
      <c r="C15" s="1">
        <v>510</v>
      </c>
      <c r="G15" s="4" t="s">
        <v>17</v>
      </c>
      <c r="H15" s="4">
        <v>4</v>
      </c>
      <c r="I15" s="4">
        <v>518</v>
      </c>
      <c r="J15" s="4">
        <f t="shared" si="3"/>
        <v>2072</v>
      </c>
      <c r="K15" s="6">
        <f t="shared" si="4"/>
        <v>0.1111111111111111</v>
      </c>
      <c r="L15" s="6">
        <f t="shared" si="5"/>
        <v>0.75</v>
      </c>
    </row>
    <row r="16" spans="3:16">
      <c r="C16" s="1">
        <v>511</v>
      </c>
      <c r="G16" s="4" t="s">
        <v>18</v>
      </c>
      <c r="H16" s="4">
        <v>5</v>
      </c>
      <c r="I16" s="4">
        <v>524</v>
      </c>
      <c r="J16" s="4">
        <f t="shared" si="3"/>
        <v>2620</v>
      </c>
      <c r="K16" s="6">
        <f t="shared" si="4"/>
        <v>0.1388888888888889</v>
      </c>
      <c r="L16" s="6">
        <f t="shared" si="5"/>
        <v>0.88888888888888884</v>
      </c>
    </row>
    <row r="17" spans="3:12">
      <c r="C17" s="1">
        <v>511</v>
      </c>
      <c r="G17" s="4" t="s">
        <v>19</v>
      </c>
      <c r="H17" s="4">
        <v>4</v>
      </c>
      <c r="I17" s="4">
        <v>530</v>
      </c>
      <c r="J17" s="4">
        <f t="shared" si="3"/>
        <v>2120</v>
      </c>
      <c r="K17" s="6">
        <f t="shared" si="4"/>
        <v>0.1111111111111111</v>
      </c>
      <c r="L17" s="6">
        <f t="shared" si="5"/>
        <v>1</v>
      </c>
    </row>
    <row r="18" spans="3:12">
      <c r="C18" s="1">
        <v>511</v>
      </c>
      <c r="G18" s="4"/>
      <c r="H18" s="4">
        <f>SUM(H12:H17)</f>
        <v>36</v>
      </c>
      <c r="I18" s="4"/>
      <c r="J18" s="4">
        <f>SUM(J12:J17)</f>
        <v>18486</v>
      </c>
      <c r="K18" s="4"/>
      <c r="L18" s="4"/>
    </row>
    <row r="19" spans="3:12">
      <c r="C19" s="1">
        <v>511</v>
      </c>
    </row>
    <row r="20" spans="3:12">
      <c r="C20" s="1">
        <v>512</v>
      </c>
    </row>
    <row r="21" spans="3:12">
      <c r="C21" s="1">
        <v>512</v>
      </c>
    </row>
    <row r="22" spans="3:12">
      <c r="C22" s="1">
        <v>513</v>
      </c>
    </row>
    <row r="23" spans="3:12">
      <c r="C23" s="1">
        <v>513</v>
      </c>
    </row>
    <row r="24" spans="3:12">
      <c r="C24" s="1">
        <v>513</v>
      </c>
    </row>
    <row r="25" spans="3:12">
      <c r="C25" s="1">
        <v>514</v>
      </c>
    </row>
    <row r="26" spans="3:12">
      <c r="C26" s="1">
        <v>516</v>
      </c>
    </row>
    <row r="27" spans="3:12">
      <c r="C27" s="1">
        <v>518</v>
      </c>
    </row>
    <row r="28" spans="3:12">
      <c r="C28" s="1">
        <v>520</v>
      </c>
    </row>
    <row r="29" spans="3:12">
      <c r="C29" s="1">
        <v>520</v>
      </c>
    </row>
    <row r="30" spans="3:12">
      <c r="C30" s="1">
        <v>523</v>
      </c>
    </row>
    <row r="31" spans="3:12">
      <c r="C31" s="1">
        <v>524</v>
      </c>
    </row>
    <row r="32" spans="3:12">
      <c r="C32" s="1">
        <v>524</v>
      </c>
    </row>
    <row r="33" spans="3:15">
      <c r="C33" s="1">
        <v>525</v>
      </c>
    </row>
    <row r="34" spans="3:15">
      <c r="C34" s="1">
        <v>526</v>
      </c>
    </row>
    <row r="35" spans="3:15">
      <c r="C35" s="1">
        <v>528</v>
      </c>
    </row>
    <row r="36" spans="3:15">
      <c r="C36" s="1">
        <v>529</v>
      </c>
    </row>
    <row r="37" spans="3:15">
      <c r="C37" s="1">
        <v>530</v>
      </c>
    </row>
    <row r="38" spans="3:15">
      <c r="C38" s="1">
        <v>533</v>
      </c>
    </row>
    <row r="41" spans="3:15">
      <c r="C41" t="s">
        <v>21</v>
      </c>
      <c r="E41" s="1" t="s">
        <v>3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26</v>
      </c>
      <c r="L41" t="s">
        <v>9</v>
      </c>
      <c r="M41" s="10">
        <f>SUM(J42:J46)/F47</f>
        <v>4</v>
      </c>
    </row>
    <row r="42" spans="3:15">
      <c r="C42" s="10">
        <v>2</v>
      </c>
      <c r="E42" s="1" t="s">
        <v>27</v>
      </c>
      <c r="F42" s="1">
        <v>3</v>
      </c>
      <c r="G42" s="1">
        <f>(F42/$F$47) * 100</f>
        <v>30</v>
      </c>
      <c r="H42" s="1">
        <f>(F42)</f>
        <v>3</v>
      </c>
      <c r="I42" s="1">
        <f>(G42)</f>
        <v>30</v>
      </c>
      <c r="J42" s="1">
        <v>3.2</v>
      </c>
      <c r="L42" t="s">
        <v>28</v>
      </c>
      <c r="M42" s="10">
        <f>(6.8+2.4*((0.5 - 0.4)/0.2))</f>
        <v>8</v>
      </c>
      <c r="N42" t="s">
        <v>29</v>
      </c>
      <c r="O42" t="str">
        <f>E44</f>
        <v>[6.8;9.2</v>
      </c>
    </row>
    <row r="43" spans="3:15">
      <c r="C43" s="10">
        <v>2.1</v>
      </c>
      <c r="E43" s="1" t="s">
        <v>30</v>
      </c>
      <c r="F43" s="1">
        <v>1</v>
      </c>
      <c r="G43" s="1">
        <f t="shared" ref="G43:G46" si="6">(F43/$F$47) * 100</f>
        <v>10</v>
      </c>
      <c r="H43" s="1">
        <f>(H42+F43)</f>
        <v>4</v>
      </c>
      <c r="I43" s="1">
        <f>(I42 + G43)</f>
        <v>40</v>
      </c>
      <c r="J43" s="1">
        <v>5.6</v>
      </c>
      <c r="L43" t="s">
        <v>15</v>
      </c>
      <c r="M43">
        <f>(2+((3-0)/(3-0)+(3-1))*2.4)</f>
        <v>9.1999999999999993</v>
      </c>
      <c r="N43" t="s">
        <v>31</v>
      </c>
      <c r="O43" t="str">
        <f>E42</f>
        <v>[2.0;4.4</v>
      </c>
    </row>
    <row r="44" spans="3:15">
      <c r="C44" s="10">
        <v>2.2000000000000002</v>
      </c>
      <c r="E44" s="1" t="s">
        <v>32</v>
      </c>
      <c r="F44" s="1">
        <v>2</v>
      </c>
      <c r="G44" s="1">
        <f t="shared" si="6"/>
        <v>20</v>
      </c>
      <c r="H44" s="1">
        <f t="shared" ref="H44:H46" si="7">(H43+F44)</f>
        <v>6</v>
      </c>
      <c r="I44" s="1">
        <f t="shared" ref="I44:I46" si="8">(I43 + G44)</f>
        <v>60</v>
      </c>
      <c r="J44" s="1">
        <v>8</v>
      </c>
    </row>
    <row r="45" spans="3:15">
      <c r="C45" s="10">
        <v>2.2999999999999998</v>
      </c>
      <c r="E45" s="1" t="s">
        <v>33</v>
      </c>
      <c r="F45" s="1">
        <v>2</v>
      </c>
      <c r="G45" s="1">
        <f t="shared" si="6"/>
        <v>20</v>
      </c>
      <c r="H45" s="1">
        <f t="shared" si="7"/>
        <v>8</v>
      </c>
      <c r="I45" s="1">
        <f t="shared" si="8"/>
        <v>80</v>
      </c>
      <c r="J45" s="1">
        <v>10.4</v>
      </c>
    </row>
    <row r="46" spans="3:15">
      <c r="C46" s="10">
        <v>2.4</v>
      </c>
      <c r="E46" s="1" t="s">
        <v>34</v>
      </c>
      <c r="F46" s="1">
        <v>2</v>
      </c>
      <c r="G46" s="1">
        <f t="shared" si="6"/>
        <v>20</v>
      </c>
      <c r="H46" s="1">
        <f t="shared" si="7"/>
        <v>10</v>
      </c>
      <c r="I46" s="1">
        <f t="shared" si="8"/>
        <v>100</v>
      </c>
      <c r="J46" s="1">
        <v>12.8</v>
      </c>
    </row>
    <row r="47" spans="3:15">
      <c r="C47" s="10">
        <v>2.5</v>
      </c>
      <c r="E47" s="1" t="s">
        <v>2</v>
      </c>
      <c r="F47" s="1">
        <f>SUM(F42:F46)</f>
        <v>10</v>
      </c>
      <c r="G47" s="1">
        <f>SUM(G42:G46)</f>
        <v>100</v>
      </c>
      <c r="H47" s="1"/>
      <c r="I47" s="1"/>
      <c r="J47" s="1">
        <f>SUM(J42:J46)</f>
        <v>40</v>
      </c>
    </row>
    <row r="48" spans="3:15">
      <c r="C48" s="10">
        <v>2.6</v>
      </c>
    </row>
    <row r="49" spans="3:6">
      <c r="C49" s="10">
        <v>2.7</v>
      </c>
      <c r="F49">
        <v>121</v>
      </c>
    </row>
    <row r="50" spans="3:6">
      <c r="C50" s="10">
        <v>2.8</v>
      </c>
    </row>
    <row r="51" spans="3:6">
      <c r="C51" s="10">
        <v>2.9</v>
      </c>
    </row>
    <row r="52" spans="3:6">
      <c r="C52" s="10">
        <v>3</v>
      </c>
    </row>
    <row r="53" spans="3:6">
      <c r="C53" s="10">
        <v>3.1</v>
      </c>
    </row>
    <row r="54" spans="3:6">
      <c r="C54" s="10">
        <v>3.2</v>
      </c>
    </row>
    <row r="55" spans="3:6">
      <c r="C55" s="10">
        <v>3.3</v>
      </c>
    </row>
    <row r="56" spans="3:6">
      <c r="C56" s="10">
        <v>3.4</v>
      </c>
    </row>
    <row r="57" spans="3:6">
      <c r="C57" s="10">
        <v>3.5</v>
      </c>
    </row>
    <row r="58" spans="3:6">
      <c r="C58" s="10">
        <v>3.6</v>
      </c>
    </row>
    <row r="59" spans="3:6">
      <c r="C59" s="10">
        <v>3.7</v>
      </c>
    </row>
    <row r="60" spans="3:6">
      <c r="C60" s="10">
        <v>3.8</v>
      </c>
    </row>
    <row r="61" spans="3:6">
      <c r="C61" s="10">
        <v>3.9</v>
      </c>
    </row>
    <row r="62" spans="3:6">
      <c r="C62" s="10">
        <v>4</v>
      </c>
    </row>
    <row r="63" spans="3:6">
      <c r="C63" s="10">
        <v>4.0999999999999996</v>
      </c>
    </row>
    <row r="64" spans="3:6">
      <c r="C64" s="10">
        <v>4.2</v>
      </c>
    </row>
    <row r="65" spans="3:3">
      <c r="C65" s="10">
        <v>4.3</v>
      </c>
    </row>
    <row r="66" spans="3:3">
      <c r="C66" s="10">
        <v>4.4000000000000004</v>
      </c>
    </row>
    <row r="67" spans="3:3">
      <c r="C67" s="10">
        <v>4.5</v>
      </c>
    </row>
    <row r="68" spans="3:3">
      <c r="C68" s="10">
        <v>4.5999999999999996</v>
      </c>
    </row>
    <row r="69" spans="3:3">
      <c r="C69" s="10">
        <v>4.7</v>
      </c>
    </row>
    <row r="70" spans="3:3">
      <c r="C70" s="10">
        <v>4.8</v>
      </c>
    </row>
    <row r="71" spans="3:3">
      <c r="C71" s="10">
        <v>4.9000000000000004</v>
      </c>
    </row>
    <row r="72" spans="3:3">
      <c r="C72" s="10">
        <v>5</v>
      </c>
    </row>
    <row r="73" spans="3:3">
      <c r="C73" s="10">
        <v>5.0999999999999996</v>
      </c>
    </row>
    <row r="74" spans="3:3">
      <c r="C74" s="10">
        <v>5.2</v>
      </c>
    </row>
    <row r="75" spans="3:3">
      <c r="C75" s="10">
        <v>5.3</v>
      </c>
    </row>
    <row r="76" spans="3:3">
      <c r="C76" s="10">
        <v>5.4</v>
      </c>
    </row>
    <row r="77" spans="3:3">
      <c r="C77" s="10">
        <v>5.5</v>
      </c>
    </row>
    <row r="78" spans="3:3">
      <c r="C78" s="10">
        <v>5.6</v>
      </c>
    </row>
    <row r="79" spans="3:3">
      <c r="C79" s="10">
        <v>5.7</v>
      </c>
    </row>
    <row r="80" spans="3:3">
      <c r="C80" s="10">
        <v>5.8</v>
      </c>
    </row>
    <row r="81" spans="3:3">
      <c r="C81" s="10">
        <v>5.9</v>
      </c>
    </row>
    <row r="82" spans="3:3">
      <c r="C82" s="10">
        <v>6</v>
      </c>
    </row>
    <row r="83" spans="3:3">
      <c r="C83" s="10">
        <v>6.1</v>
      </c>
    </row>
    <row r="84" spans="3:3">
      <c r="C84" s="10">
        <v>6.2</v>
      </c>
    </row>
    <row r="85" spans="3:3">
      <c r="C85" s="10">
        <v>6.3</v>
      </c>
    </row>
    <row r="86" spans="3:3">
      <c r="C86" s="10">
        <v>6.4</v>
      </c>
    </row>
    <row r="87" spans="3:3">
      <c r="C87" s="10">
        <v>6.5</v>
      </c>
    </row>
    <row r="88" spans="3:3">
      <c r="C88" s="10">
        <v>6.6</v>
      </c>
    </row>
    <row r="89" spans="3:3">
      <c r="C89" s="10">
        <v>6.7</v>
      </c>
    </row>
    <row r="90" spans="3:3">
      <c r="C90" s="10">
        <v>6.8</v>
      </c>
    </row>
    <row r="91" spans="3:3">
      <c r="C91" s="10">
        <v>6.9</v>
      </c>
    </row>
    <row r="92" spans="3:3">
      <c r="C92" s="10">
        <v>7</v>
      </c>
    </row>
    <row r="93" spans="3:3">
      <c r="C93" s="10">
        <v>7.1</v>
      </c>
    </row>
    <row r="94" spans="3:3">
      <c r="C94" s="10">
        <v>7.2</v>
      </c>
    </row>
    <row r="95" spans="3:3">
      <c r="C95" s="10">
        <v>7.3</v>
      </c>
    </row>
    <row r="96" spans="3:3">
      <c r="C96" s="10">
        <v>7.4</v>
      </c>
    </row>
    <row r="97" spans="3:3">
      <c r="C97" s="10">
        <v>7.5000000000000098</v>
      </c>
    </row>
    <row r="98" spans="3:3">
      <c r="C98" s="10">
        <v>7.6</v>
      </c>
    </row>
    <row r="99" spans="3:3">
      <c r="C99" s="10">
        <v>7.7</v>
      </c>
    </row>
    <row r="100" spans="3:3">
      <c r="C100" s="10">
        <v>7.8000000000000096</v>
      </c>
    </row>
    <row r="101" spans="3:3">
      <c r="C101" s="10">
        <v>7.9000000000000101</v>
      </c>
    </row>
    <row r="102" spans="3:3">
      <c r="C102" s="10">
        <v>8.0000000000000107</v>
      </c>
    </row>
    <row r="103" spans="3:3">
      <c r="C103" s="10">
        <v>8.1</v>
      </c>
    </row>
    <row r="104" spans="3:3">
      <c r="C104" s="10">
        <v>8.2000000000000099</v>
      </c>
    </row>
    <row r="105" spans="3:3">
      <c r="C105" s="10">
        <v>8.3000000000000096</v>
      </c>
    </row>
    <row r="106" spans="3:3">
      <c r="C106" s="10">
        <v>8.4000000000000092</v>
      </c>
    </row>
    <row r="107" spans="3:3">
      <c r="C107" s="10">
        <v>8.5000000000000107</v>
      </c>
    </row>
    <row r="108" spans="3:3">
      <c r="C108" s="10">
        <v>8.6000000000000103</v>
      </c>
    </row>
    <row r="109" spans="3:3">
      <c r="C109" s="10">
        <v>8.7000000000000099</v>
      </c>
    </row>
    <row r="110" spans="3:3">
      <c r="C110" s="10">
        <v>8.8000000000000096</v>
      </c>
    </row>
    <row r="111" spans="3:3">
      <c r="C111" s="10">
        <v>8.9000000000000092</v>
      </c>
    </row>
    <row r="112" spans="3:3">
      <c r="C112" s="10">
        <v>9.0000000000000107</v>
      </c>
    </row>
    <row r="113" spans="3:3">
      <c r="C113" s="10">
        <v>9.1000000000000103</v>
      </c>
    </row>
    <row r="114" spans="3:3">
      <c r="C114" s="10">
        <v>9.2000000000000099</v>
      </c>
    </row>
    <row r="115" spans="3:3">
      <c r="C115" s="10">
        <v>9.3000000000000096</v>
      </c>
    </row>
    <row r="116" spans="3:3">
      <c r="C116" s="10">
        <v>9.4000000000000092</v>
      </c>
    </row>
    <row r="117" spans="3:3">
      <c r="C117" s="10">
        <v>9.5000000000000107</v>
      </c>
    </row>
    <row r="118" spans="3:3">
      <c r="C118" s="10">
        <v>9.6000000000000103</v>
      </c>
    </row>
    <row r="119" spans="3:3">
      <c r="C119" s="10">
        <v>9.7000000000000099</v>
      </c>
    </row>
    <row r="120" spans="3:3">
      <c r="C120" s="10">
        <v>9.8000000000000096</v>
      </c>
    </row>
    <row r="121" spans="3:3">
      <c r="C121" s="10">
        <v>9.9000000000000092</v>
      </c>
    </row>
    <row r="122" spans="3:3">
      <c r="C122" s="10">
        <v>10</v>
      </c>
    </row>
    <row r="123" spans="3:3">
      <c r="C123" s="10">
        <v>10.1</v>
      </c>
    </row>
    <row r="124" spans="3:3">
      <c r="C124" s="10">
        <v>10.199999999999999</v>
      </c>
    </row>
    <row r="125" spans="3:3">
      <c r="C125" s="10">
        <v>10.3</v>
      </c>
    </row>
    <row r="126" spans="3:3">
      <c r="C126" s="10">
        <v>10.4</v>
      </c>
    </row>
    <row r="127" spans="3:3">
      <c r="C127" s="10">
        <v>10.5</v>
      </c>
    </row>
    <row r="128" spans="3:3">
      <c r="C128" s="10">
        <v>10.6</v>
      </c>
    </row>
    <row r="129" spans="3:3">
      <c r="C129" s="10">
        <v>10.7</v>
      </c>
    </row>
    <row r="130" spans="3:3">
      <c r="C130" s="10">
        <v>10.8</v>
      </c>
    </row>
    <row r="131" spans="3:3">
      <c r="C131" s="10">
        <v>10.9</v>
      </c>
    </row>
    <row r="132" spans="3:3">
      <c r="C132" s="10">
        <v>11</v>
      </c>
    </row>
    <row r="133" spans="3:3">
      <c r="C133" s="10">
        <v>11.1</v>
      </c>
    </row>
    <row r="134" spans="3:3">
      <c r="C134" s="10">
        <v>11.2</v>
      </c>
    </row>
    <row r="135" spans="3:3">
      <c r="C135" s="10">
        <v>11.3</v>
      </c>
    </row>
    <row r="136" spans="3:3">
      <c r="C136" s="10">
        <v>11.4</v>
      </c>
    </row>
    <row r="137" spans="3:3">
      <c r="C137" s="10">
        <v>11.5</v>
      </c>
    </row>
    <row r="138" spans="3:3">
      <c r="C138" s="10">
        <v>11.6</v>
      </c>
    </row>
    <row r="139" spans="3:3">
      <c r="C139" s="10">
        <v>11.7</v>
      </c>
    </row>
    <row r="140" spans="3:3">
      <c r="C140" s="10">
        <v>11.8</v>
      </c>
    </row>
    <row r="141" spans="3:3">
      <c r="C141" s="10">
        <v>11.9</v>
      </c>
    </row>
    <row r="142" spans="3:3">
      <c r="C142" s="10">
        <v>12</v>
      </c>
    </row>
    <row r="143" spans="3:3">
      <c r="C143" s="10">
        <v>12.1</v>
      </c>
    </row>
    <row r="144" spans="3:3">
      <c r="C144" s="10">
        <v>12.2</v>
      </c>
    </row>
    <row r="145" spans="3:3">
      <c r="C145" s="10">
        <v>12.3</v>
      </c>
    </row>
    <row r="146" spans="3:3">
      <c r="C146" s="10">
        <v>12.4</v>
      </c>
    </row>
    <row r="147" spans="3:3">
      <c r="C147" s="10">
        <v>12.5</v>
      </c>
    </row>
    <row r="148" spans="3:3">
      <c r="C148" s="10">
        <v>12.6</v>
      </c>
    </row>
    <row r="149" spans="3:3">
      <c r="C149" s="10">
        <v>12.7</v>
      </c>
    </row>
    <row r="150" spans="3:3">
      <c r="C150" s="10">
        <v>12.8</v>
      </c>
    </row>
    <row r="151" spans="3:3">
      <c r="C151" s="10">
        <v>12.9</v>
      </c>
    </row>
    <row r="152" spans="3:3">
      <c r="C152" s="10">
        <v>13</v>
      </c>
    </row>
    <row r="153" spans="3:3">
      <c r="C153" s="10">
        <v>13.1</v>
      </c>
    </row>
    <row r="154" spans="3:3">
      <c r="C154" s="10">
        <v>13.2</v>
      </c>
    </row>
    <row r="155" spans="3:3">
      <c r="C155" s="10">
        <v>13.3</v>
      </c>
    </row>
    <row r="156" spans="3:3">
      <c r="C156" s="10">
        <v>13.4</v>
      </c>
    </row>
    <row r="157" spans="3:3">
      <c r="C157" s="10">
        <v>13.5</v>
      </c>
    </row>
    <row r="158" spans="3:3">
      <c r="C158" s="10">
        <v>13.6</v>
      </c>
    </row>
    <row r="159" spans="3:3">
      <c r="C159" s="10">
        <v>13.7</v>
      </c>
    </row>
    <row r="160" spans="3:3">
      <c r="C160" s="10">
        <v>13.8</v>
      </c>
    </row>
    <row r="161" spans="3:3">
      <c r="C161" s="10">
        <v>13.9</v>
      </c>
    </row>
    <row r="162" spans="3:3">
      <c r="C162" s="10">
        <v>14</v>
      </c>
    </row>
  </sheetData>
  <sortState xmlns:xlrd2="http://schemas.microsoft.com/office/spreadsheetml/2017/richdata2" ref="C3:C38">
    <sortCondition ref="C3:C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A8255-5063-4190-8E7A-68364F6BF1D1}">
  <dimension ref="C2:T103"/>
  <sheetViews>
    <sheetView workbookViewId="0">
      <selection activeCell="G101" sqref="G101"/>
    </sheetView>
  </sheetViews>
  <sheetFormatPr defaultRowHeight="15"/>
  <cols>
    <col min="3" max="3" width="14.28515625" customWidth="1"/>
    <col min="4" max="4" width="14.42578125" customWidth="1"/>
    <col min="5" max="5" width="21" customWidth="1"/>
    <col min="7" max="7" width="20.5703125" customWidth="1"/>
    <col min="9" max="9" width="11.7109375" customWidth="1"/>
  </cols>
  <sheetData>
    <row r="2" spans="3:17">
      <c r="C2" s="14" t="s">
        <v>35</v>
      </c>
      <c r="D2" s="12" t="s">
        <v>9</v>
      </c>
      <c r="E2" s="4">
        <f>MEDIAN(C3:C7)</f>
        <v>2400</v>
      </c>
    </row>
    <row r="3" spans="3:17">
      <c r="C3" s="12">
        <v>2000</v>
      </c>
      <c r="D3" s="13" t="s">
        <v>36</v>
      </c>
      <c r="E3" s="6">
        <f>AVEDEV(C3:C7)</f>
        <v>240</v>
      </c>
    </row>
    <row r="4" spans="3:17">
      <c r="C4" s="12">
        <v>2200</v>
      </c>
      <c r="D4" s="11"/>
      <c r="Q4" t="s">
        <v>37</v>
      </c>
    </row>
    <row r="5" spans="3:17">
      <c r="C5" s="12">
        <v>2400</v>
      </c>
      <c r="D5" s="11"/>
      <c r="Q5" t="s">
        <v>38</v>
      </c>
    </row>
    <row r="6" spans="3:17">
      <c r="C6" s="12">
        <v>2600</v>
      </c>
      <c r="D6" s="11"/>
      <c r="Q6" t="s">
        <v>39</v>
      </c>
    </row>
    <row r="7" spans="3:17">
      <c r="C7" s="12">
        <v>2800</v>
      </c>
      <c r="D7" s="11"/>
    </row>
    <row r="9" spans="3:17">
      <c r="C9" s="4" t="s">
        <v>35</v>
      </c>
      <c r="D9" s="4" t="s">
        <v>40</v>
      </c>
      <c r="E9" s="4"/>
    </row>
    <row r="10" spans="3:17">
      <c r="C10" s="4">
        <v>10</v>
      </c>
      <c r="D10" s="6">
        <f>_xlfn.STDEV.P(C10:C16)</f>
        <v>5.0101936905000519</v>
      </c>
      <c r="E10" s="4"/>
    </row>
    <row r="11" spans="3:17">
      <c r="C11" s="4">
        <v>12</v>
      </c>
      <c r="D11" s="4"/>
      <c r="E11" s="4"/>
    </row>
    <row r="12" spans="3:17">
      <c r="C12" s="4">
        <v>15</v>
      </c>
      <c r="D12" s="4"/>
      <c r="E12" s="4"/>
    </row>
    <row r="13" spans="3:17">
      <c r="C13" s="4">
        <v>18</v>
      </c>
      <c r="D13" s="4"/>
      <c r="E13" s="4"/>
    </row>
    <row r="14" spans="3:17">
      <c r="C14" s="4">
        <v>20</v>
      </c>
      <c r="D14" s="4"/>
      <c r="E14" s="4"/>
    </row>
    <row r="15" spans="3:17">
      <c r="C15" s="4">
        <v>22</v>
      </c>
      <c r="D15" s="4"/>
      <c r="E15" s="4"/>
    </row>
    <row r="16" spans="3:17">
      <c r="C16" s="4">
        <v>25</v>
      </c>
      <c r="D16" s="4"/>
      <c r="E16" s="4"/>
    </row>
    <row r="18" spans="3:4">
      <c r="C18" s="4" t="s">
        <v>41</v>
      </c>
      <c r="D18" s="4" t="s">
        <v>42</v>
      </c>
    </row>
    <row r="19" spans="3:4">
      <c r="C19" s="4">
        <v>25</v>
      </c>
      <c r="D19" s="6">
        <f>AVEDEV(C19:C25)</f>
        <v>1.8775510204081631</v>
      </c>
    </row>
    <row r="20" spans="3:4">
      <c r="C20" s="4">
        <v>27</v>
      </c>
      <c r="D20" s="4"/>
    </row>
    <row r="21" spans="3:4">
      <c r="C21" s="4">
        <v>28</v>
      </c>
      <c r="D21" s="4"/>
    </row>
    <row r="22" spans="3:4">
      <c r="C22" s="4">
        <v>29</v>
      </c>
      <c r="D22" s="4"/>
    </row>
    <row r="23" spans="3:4">
      <c r="C23" s="4">
        <v>30</v>
      </c>
      <c r="D23" s="4"/>
    </row>
    <row r="24" spans="3:4">
      <c r="C24" s="4">
        <v>31</v>
      </c>
      <c r="D24" s="4"/>
    </row>
    <row r="25" spans="3:4">
      <c r="C25" s="4">
        <v>32</v>
      </c>
      <c r="D25" s="4"/>
    </row>
    <row r="27" spans="3:4">
      <c r="C27" s="4" t="s">
        <v>35</v>
      </c>
      <c r="D27" s="4" t="s">
        <v>40</v>
      </c>
    </row>
    <row r="28" spans="3:4">
      <c r="C28" s="4">
        <v>5</v>
      </c>
      <c r="D28" s="6">
        <f>_xlfn.STDEV.P(C28:C32)</f>
        <v>1.4142135623730951</v>
      </c>
    </row>
    <row r="29" spans="3:4">
      <c r="C29" s="4">
        <v>6</v>
      </c>
      <c r="D29" s="4"/>
    </row>
    <row r="30" spans="3:4">
      <c r="C30" s="4">
        <v>7</v>
      </c>
      <c r="D30" s="4"/>
    </row>
    <row r="31" spans="3:4">
      <c r="C31" s="4">
        <v>8</v>
      </c>
      <c r="D31" s="4"/>
    </row>
    <row r="32" spans="3:4">
      <c r="C32" s="4">
        <v>9</v>
      </c>
      <c r="D32" s="4"/>
    </row>
    <row r="34" spans="3:10">
      <c r="C34" s="4" t="s">
        <v>35</v>
      </c>
      <c r="D34" s="4" t="s">
        <v>42</v>
      </c>
    </row>
    <row r="35" spans="3:10">
      <c r="C35" s="4">
        <v>6</v>
      </c>
      <c r="D35" s="6">
        <f>AVEDEV(C35:C41)</f>
        <v>0.89795918367346939</v>
      </c>
    </row>
    <row r="36" spans="3:10">
      <c r="C36" s="4">
        <v>6</v>
      </c>
      <c r="D36" s="4"/>
    </row>
    <row r="37" spans="3:10">
      <c r="C37" s="4">
        <v>7</v>
      </c>
      <c r="D37" s="4"/>
    </row>
    <row r="38" spans="3:10">
      <c r="C38" s="4">
        <v>7</v>
      </c>
      <c r="D38" s="4"/>
    </row>
    <row r="39" spans="3:10">
      <c r="C39" s="4">
        <v>8</v>
      </c>
      <c r="D39" s="4"/>
    </row>
    <row r="40" spans="3:10">
      <c r="C40" s="4">
        <v>8</v>
      </c>
      <c r="D40" s="4"/>
    </row>
    <row r="41" spans="3:10">
      <c r="C41" s="4">
        <v>9</v>
      </c>
      <c r="D41" s="4"/>
    </row>
    <row r="43" spans="3:10">
      <c r="C43" s="4">
        <v>2500</v>
      </c>
      <c r="D43" s="4">
        <v>2200</v>
      </c>
      <c r="E43" s="4">
        <v>2100</v>
      </c>
      <c r="F43" s="4">
        <v>2400</v>
      </c>
      <c r="G43" s="4">
        <v>2600</v>
      </c>
      <c r="H43" s="4">
        <v>2300</v>
      </c>
      <c r="I43" s="4">
        <v>2500</v>
      </c>
      <c r="J43" s="4">
        <v>2700</v>
      </c>
    </row>
    <row r="44" spans="3:10">
      <c r="C44" s="16">
        <v>2400</v>
      </c>
      <c r="D44" s="16">
        <v>2500</v>
      </c>
      <c r="E44" s="4">
        <v>2300</v>
      </c>
      <c r="F44" s="4">
        <v>2400</v>
      </c>
      <c r="G44" s="4">
        <v>2200</v>
      </c>
      <c r="H44" s="4">
        <v>2600</v>
      </c>
      <c r="I44" s="4">
        <v>2500</v>
      </c>
      <c r="J44" s="4">
        <v>2700</v>
      </c>
    </row>
    <row r="45" spans="3:10">
      <c r="C45" s="4">
        <v>2300</v>
      </c>
      <c r="D45" s="4">
        <v>2400</v>
      </c>
      <c r="E45" s="15">
        <v>2500</v>
      </c>
      <c r="F45" s="4">
        <v>2600</v>
      </c>
      <c r="G45" s="4">
        <v>2400</v>
      </c>
      <c r="H45" s="4">
        <v>2500</v>
      </c>
      <c r="I45" s="4">
        <v>2300</v>
      </c>
      <c r="J45" s="4">
        <v>2400</v>
      </c>
    </row>
    <row r="46" spans="3:10">
      <c r="C46" s="4">
        <v>2500</v>
      </c>
      <c r="D46" s="4">
        <v>2600</v>
      </c>
      <c r="E46" s="15">
        <v>2400</v>
      </c>
      <c r="F46" s="4">
        <v>2500</v>
      </c>
      <c r="G46" s="4">
        <v>2700</v>
      </c>
      <c r="H46" s="4">
        <v>2200</v>
      </c>
      <c r="I46" s="4">
        <v>2300</v>
      </c>
      <c r="J46" s="4">
        <v>2400</v>
      </c>
    </row>
    <row r="47" spans="3:10">
      <c r="C47" s="4">
        <v>2200</v>
      </c>
      <c r="D47" s="4">
        <v>2300</v>
      </c>
      <c r="E47" s="15">
        <v>2500</v>
      </c>
      <c r="F47" s="4">
        <v>2400</v>
      </c>
      <c r="G47" s="4">
        <v>2200</v>
      </c>
      <c r="H47" s="4">
        <v>2300</v>
      </c>
      <c r="I47" s="4">
        <v>2500</v>
      </c>
      <c r="J47" s="4">
        <v>2600</v>
      </c>
    </row>
    <row r="48" spans="3:10">
      <c r="C48" s="1">
        <f>AVEDEV(C43:J47)</f>
        <v>124.75</v>
      </c>
      <c r="D48" s="1" t="s">
        <v>43</v>
      </c>
    </row>
    <row r="50" spans="3:14">
      <c r="C50" s="4">
        <v>23.5</v>
      </c>
      <c r="D50" s="4">
        <v>24.2</v>
      </c>
      <c r="E50" s="4">
        <v>22.8</v>
      </c>
      <c r="F50" s="4">
        <v>24.5</v>
      </c>
      <c r="G50" s="4">
        <v>25.1</v>
      </c>
      <c r="H50" s="4">
        <v>23.9</v>
      </c>
      <c r="I50" s="4">
        <v>24.8</v>
      </c>
      <c r="J50" s="4">
        <v>25.3</v>
      </c>
      <c r="K50" s="4">
        <v>24.6</v>
      </c>
    </row>
    <row r="51" spans="3:14">
      <c r="C51" s="4">
        <v>23.7</v>
      </c>
      <c r="D51" s="4">
        <v>22.9</v>
      </c>
      <c r="E51" s="4">
        <v>23.8</v>
      </c>
      <c r="F51" s="4">
        <v>24.4</v>
      </c>
      <c r="G51" s="4">
        <v>25</v>
      </c>
      <c r="H51" s="4">
        <v>23.6</v>
      </c>
      <c r="I51" s="4">
        <v>24.3</v>
      </c>
      <c r="J51" s="4">
        <v>23.4</v>
      </c>
      <c r="K51" s="4">
        <v>25.2</v>
      </c>
    </row>
    <row r="52" spans="3:14">
      <c r="C52" s="4">
        <v>24.9</v>
      </c>
      <c r="D52" s="4">
        <v>23</v>
      </c>
      <c r="E52" s="4">
        <v>25.5</v>
      </c>
      <c r="F52" s="4">
        <v>24.7</v>
      </c>
      <c r="G52" s="4">
        <v>23.2</v>
      </c>
      <c r="H52" s="4">
        <v>24.1</v>
      </c>
      <c r="I52" s="4">
        <v>23.3</v>
      </c>
      <c r="J52" s="4">
        <v>25.4</v>
      </c>
      <c r="K52" s="4">
        <v>23.1</v>
      </c>
    </row>
    <row r="53" spans="3:14">
      <c r="C53" s="4">
        <v>24</v>
      </c>
      <c r="D53" s="4">
        <v>25.6</v>
      </c>
      <c r="E53" s="4">
        <v>24.7</v>
      </c>
      <c r="F53" s="4">
        <v>23.6</v>
      </c>
      <c r="G53" s="4">
        <v>24.2</v>
      </c>
      <c r="H53" s="4">
        <v>23.9</v>
      </c>
      <c r="I53" s="4">
        <v>24.8</v>
      </c>
      <c r="J53" s="4">
        <v>25.3</v>
      </c>
      <c r="K53" s="4">
        <v>24.6</v>
      </c>
    </row>
    <row r="54" spans="3:14">
      <c r="C54" s="4">
        <v>23.7</v>
      </c>
      <c r="D54" s="4">
        <v>24.5</v>
      </c>
      <c r="E54" s="4">
        <v>25.1</v>
      </c>
      <c r="F54" s="4">
        <v>23.8</v>
      </c>
      <c r="G54" s="4"/>
      <c r="H54" s="4"/>
      <c r="I54" s="4"/>
      <c r="J54" s="4"/>
      <c r="K54" s="4"/>
    </row>
    <row r="55" spans="3:14">
      <c r="C55" t="s">
        <v>43</v>
      </c>
      <c r="D55" s="10">
        <f>AVEDEV(C50:K54)</f>
        <v>0.66500000000000015</v>
      </c>
      <c r="E55" t="s">
        <v>44</v>
      </c>
      <c r="F55" s="10">
        <f>_xlfn.STDEV.P(C50:K54)</f>
        <v>0.77362781749365783</v>
      </c>
      <c r="G55" t="s">
        <v>9</v>
      </c>
      <c r="H55">
        <f>AVERAGE(C50:K54)</f>
        <v>24.250000000000004</v>
      </c>
      <c r="I55" t="s">
        <v>45</v>
      </c>
      <c r="J55" s="10">
        <f xml:space="preserve"> (100*F55)/H55</f>
        <v>3.1902178040975575</v>
      </c>
    </row>
    <row r="58" spans="3:14">
      <c r="I58" s="17" t="s">
        <v>46</v>
      </c>
    </row>
    <row r="60" spans="3:14">
      <c r="C60" s="4">
        <v>41.2</v>
      </c>
      <c r="D60" s="4">
        <v>38.5</v>
      </c>
      <c r="E60" s="4">
        <v>42.1</v>
      </c>
      <c r="F60" s="4">
        <v>39.799999999999997</v>
      </c>
      <c r="G60" s="4">
        <v>40.5</v>
      </c>
      <c r="H60" s="4">
        <v>43.2</v>
      </c>
      <c r="I60" s="4">
        <v>37.9</v>
      </c>
      <c r="J60" s="4">
        <v>41.7</v>
      </c>
      <c r="K60" s="4">
        <v>39.6</v>
      </c>
      <c r="L60" s="4">
        <v>42.3</v>
      </c>
      <c r="M60" s="4">
        <v>38.9</v>
      </c>
      <c r="N60" s="4">
        <v>40.299999999999997</v>
      </c>
    </row>
    <row r="61" spans="3:14">
      <c r="C61" s="4">
        <v>41.8</v>
      </c>
      <c r="D61" s="4">
        <v>39.4</v>
      </c>
      <c r="E61" s="4">
        <v>42.5</v>
      </c>
      <c r="F61" s="4">
        <v>38.200000000000003</v>
      </c>
      <c r="G61" s="4">
        <v>40.799999999999997</v>
      </c>
      <c r="H61" s="4">
        <v>41.5</v>
      </c>
      <c r="I61" s="4">
        <v>39.200000000000003</v>
      </c>
      <c r="J61" s="4">
        <v>42.7</v>
      </c>
      <c r="K61" s="4">
        <v>38.6</v>
      </c>
      <c r="L61" s="4">
        <v>41.3</v>
      </c>
      <c r="M61" s="4">
        <v>43.1</v>
      </c>
      <c r="N61" s="4">
        <v>39.9</v>
      </c>
    </row>
    <row r="62" spans="3:14">
      <c r="C62" s="4">
        <v>40.6</v>
      </c>
      <c r="D62" s="4">
        <v>42.2</v>
      </c>
      <c r="E62" s="4">
        <v>38.799999999999997</v>
      </c>
      <c r="F62" s="4">
        <v>40.4</v>
      </c>
      <c r="G62" s="4">
        <v>42</v>
      </c>
      <c r="H62" s="4">
        <v>39.700000000000003</v>
      </c>
      <c r="I62" s="4"/>
      <c r="J62" s="4"/>
      <c r="K62" s="4"/>
      <c r="L62" s="4"/>
      <c r="M62" s="4"/>
      <c r="N62" s="4"/>
    </row>
    <row r="63" spans="3:14">
      <c r="C63" s="4" t="s">
        <v>43</v>
      </c>
      <c r="D63" s="6">
        <f>AVEDEV(C60:N62)</f>
        <v>1.311555555555556</v>
      </c>
      <c r="E63" s="4" t="s">
        <v>44</v>
      </c>
      <c r="F63" s="6">
        <f>_xlfn.STDEV.P(C60:N62)</f>
        <v>1.5176041058926479</v>
      </c>
      <c r="G63" s="4" t="s">
        <v>9</v>
      </c>
      <c r="H63" s="6">
        <f>AVERAGE(C60:N62)</f>
        <v>40.623333333333335</v>
      </c>
      <c r="I63" s="4" t="s">
        <v>45</v>
      </c>
      <c r="J63" s="6">
        <f>(100*F63)/H63</f>
        <v>3.7357941393927492</v>
      </c>
      <c r="K63" s="4"/>
      <c r="L63" s="4"/>
      <c r="M63" s="4"/>
      <c r="N63" s="4"/>
    </row>
    <row r="65" spans="3:20">
      <c r="C65" s="4">
        <v>52</v>
      </c>
      <c r="D65" s="4">
        <v>58</v>
      </c>
      <c r="E65" s="4">
        <v>65</v>
      </c>
      <c r="F65" s="4">
        <v>70</v>
      </c>
      <c r="G65" s="4">
        <v>67</v>
      </c>
      <c r="H65" s="4">
        <v>55</v>
      </c>
      <c r="I65" s="4">
        <v>62</v>
      </c>
      <c r="J65" s="4">
        <v>68</v>
      </c>
      <c r="K65" s="4">
        <v>59</v>
      </c>
      <c r="L65" s="4">
        <v>73</v>
      </c>
      <c r="M65" s="4">
        <v>75</v>
      </c>
      <c r="N65" s="4">
        <v>68</v>
      </c>
      <c r="O65" s="4">
        <v>64</v>
      </c>
      <c r="P65" s="4">
        <v>70</v>
      </c>
      <c r="Q65" s="4">
        <v>78</v>
      </c>
      <c r="R65" s="4">
        <v>62</v>
      </c>
      <c r="S65" s="4"/>
      <c r="T65" s="4"/>
    </row>
    <row r="66" spans="3:20">
      <c r="C66" s="4">
        <v>71</v>
      </c>
      <c r="D66" s="4">
        <v>76</v>
      </c>
      <c r="E66" s="4">
        <v>80</v>
      </c>
      <c r="F66" s="4">
        <v>69</v>
      </c>
      <c r="G66" s="4">
        <v>72</v>
      </c>
      <c r="H66" s="4">
        <v>85</v>
      </c>
      <c r="I66" s="4">
        <v>68</v>
      </c>
      <c r="J66" s="4">
        <v>70</v>
      </c>
      <c r="K66" s="4">
        <v>74</v>
      </c>
      <c r="L66" s="4">
        <v>63</v>
      </c>
      <c r="M66" s="4">
        <v>57</v>
      </c>
      <c r="N66" s="4">
        <v>64</v>
      </c>
      <c r="O66" s="4">
        <v>66</v>
      </c>
      <c r="P66" s="4">
        <v>79</v>
      </c>
      <c r="Q66" s="4">
        <v>82</v>
      </c>
      <c r="R66" s="4">
        <v>77</v>
      </c>
      <c r="S66" s="4"/>
      <c r="T66" s="4"/>
    </row>
    <row r="67" spans="3:20">
      <c r="C67" s="4">
        <v>73</v>
      </c>
      <c r="D67" s="4">
        <v>67</v>
      </c>
      <c r="E67" s="4">
        <v>63</v>
      </c>
      <c r="F67" s="4">
        <v>70</v>
      </c>
      <c r="G67" s="4">
        <v>75</v>
      </c>
      <c r="H67" s="4">
        <v>60</v>
      </c>
      <c r="I67" s="4">
        <v>65</v>
      </c>
      <c r="J67" s="4">
        <v>72</v>
      </c>
      <c r="K67" s="4">
        <v>79</v>
      </c>
      <c r="L67" s="4">
        <v>83</v>
      </c>
      <c r="M67" s="4">
        <v>74</v>
      </c>
      <c r="N67" s="4">
        <v>69</v>
      </c>
      <c r="O67" s="4">
        <v>72</v>
      </c>
      <c r="P67" s="4">
        <v>70</v>
      </c>
      <c r="Q67" s="4">
        <v>76</v>
      </c>
      <c r="R67" s="4">
        <v>68</v>
      </c>
      <c r="S67" s="4">
        <v>75</v>
      </c>
      <c r="T67" s="4">
        <v>71</v>
      </c>
    </row>
    <row r="68" spans="3:20">
      <c r="C68" s="4" t="s">
        <v>43</v>
      </c>
      <c r="D68" s="6">
        <f>AVEDEV(C65:T67)</f>
        <v>5.6903999999999995</v>
      </c>
      <c r="E68" s="4" t="s">
        <v>44</v>
      </c>
      <c r="F68" s="6">
        <f>_xlfn.STDEV.P(C65:T67)</f>
        <v>7.2107974593660584</v>
      </c>
      <c r="G68" s="4" t="s">
        <v>9</v>
      </c>
      <c r="H68" s="4">
        <f>AVERAGE(C65:T67)</f>
        <v>69.62</v>
      </c>
      <c r="I68" s="4" t="s">
        <v>45</v>
      </c>
      <c r="J68" s="6">
        <f>((100*F68)/H68)</f>
        <v>10.357364922961876</v>
      </c>
      <c r="K68" s="4"/>
      <c r="L68" s="4"/>
      <c r="M68" s="4"/>
      <c r="N68" s="4"/>
      <c r="O68" s="4"/>
      <c r="P68" s="4"/>
      <c r="Q68" s="4"/>
      <c r="R68" s="4"/>
      <c r="S68" s="4"/>
      <c r="T68" s="4"/>
    </row>
    <row r="70" spans="3:20">
      <c r="C70" s="4" t="s">
        <v>47</v>
      </c>
      <c r="D70" s="4">
        <v>29</v>
      </c>
      <c r="E70" s="4">
        <v>30</v>
      </c>
      <c r="F70" s="4">
        <v>31</v>
      </c>
      <c r="G70" s="4" t="s">
        <v>48</v>
      </c>
      <c r="H70" s="4">
        <v>28</v>
      </c>
      <c r="I70" s="4" t="s">
        <v>49</v>
      </c>
      <c r="J70" s="4">
        <v>29</v>
      </c>
    </row>
    <row r="71" spans="3:20">
      <c r="C71" s="4" t="s">
        <v>50</v>
      </c>
      <c r="D71" s="4" t="s">
        <v>49</v>
      </c>
      <c r="E71" s="4">
        <v>27</v>
      </c>
      <c r="F71" s="4">
        <v>28</v>
      </c>
      <c r="G71" s="4">
        <v>29</v>
      </c>
      <c r="H71" s="4">
        <v>30</v>
      </c>
      <c r="I71" s="4">
        <v>28</v>
      </c>
      <c r="J71" s="4">
        <v>29</v>
      </c>
    </row>
    <row r="72" spans="3:20">
      <c r="C72" s="4" t="s">
        <v>51</v>
      </c>
      <c r="D72" s="4">
        <f>AVERAGE(D70:J70)</f>
        <v>29.4</v>
      </c>
      <c r="E72" s="4" t="s">
        <v>44</v>
      </c>
      <c r="F72" s="6">
        <f>_xlfn.STDEV.S(D70:J70)</f>
        <v>1.1401754250991381</v>
      </c>
      <c r="G72" s="4" t="s">
        <v>52</v>
      </c>
      <c r="H72" s="6">
        <f>((100*F72)/D72)</f>
        <v>3.8781477044188373</v>
      </c>
      <c r="I72" s="4"/>
      <c r="J72" s="4"/>
    </row>
    <row r="73" spans="3:20">
      <c r="C73" s="4" t="s">
        <v>53</v>
      </c>
      <c r="D73" s="4">
        <f>AVERAGE(D71:J71)</f>
        <v>28.5</v>
      </c>
      <c r="E73" s="4" t="s">
        <v>44</v>
      </c>
      <c r="F73" s="6">
        <f>_xlfn.STDEV.S(D71:J71)</f>
        <v>1.0488088481701516</v>
      </c>
      <c r="G73" s="4" t="s">
        <v>52</v>
      </c>
      <c r="H73" s="6">
        <f>((100*F73)/D73)</f>
        <v>3.6800310462110581</v>
      </c>
      <c r="I73" s="4"/>
      <c r="J73" s="4"/>
    </row>
    <row r="74" spans="3:20">
      <c r="C74" s="4"/>
      <c r="D74" s="4"/>
      <c r="E74" s="4"/>
      <c r="F74" s="4"/>
      <c r="G74" s="4"/>
      <c r="H74" s="4"/>
      <c r="I74" s="4"/>
      <c r="J74" s="4"/>
    </row>
    <row r="75" spans="3:20">
      <c r="C75" t="s">
        <v>54</v>
      </c>
    </row>
    <row r="76" spans="3:20">
      <c r="C76" s="4" t="s">
        <v>35</v>
      </c>
      <c r="D76" s="4"/>
      <c r="E76" s="4"/>
    </row>
    <row r="77" spans="3:20">
      <c r="C77" s="4">
        <v>20</v>
      </c>
      <c r="D77" s="4" t="s">
        <v>9</v>
      </c>
      <c r="E77" s="4">
        <f>AVERAGE(C77:C83)</f>
        <v>23</v>
      </c>
    </row>
    <row r="78" spans="3:20">
      <c r="C78" s="4">
        <v>21</v>
      </c>
      <c r="D78" s="4" t="s">
        <v>12</v>
      </c>
      <c r="E78" s="4">
        <v>23</v>
      </c>
    </row>
    <row r="79" spans="3:20">
      <c r="C79" s="4">
        <v>22</v>
      </c>
      <c r="D79" s="4" t="s">
        <v>55</v>
      </c>
      <c r="E79" s="4">
        <f>_xlfn.STDEV.P(C77:C83)</f>
        <v>2</v>
      </c>
    </row>
    <row r="80" spans="3:20">
      <c r="C80" s="4">
        <v>23</v>
      </c>
      <c r="D80" s="4"/>
      <c r="E80" s="4"/>
    </row>
    <row r="81" spans="3:5">
      <c r="C81" s="4">
        <v>24</v>
      </c>
      <c r="D81" s="4"/>
      <c r="E81" s="4"/>
    </row>
    <row r="82" spans="3:5">
      <c r="C82" s="4">
        <v>25</v>
      </c>
      <c r="D82" s="4"/>
      <c r="E82" s="4"/>
    </row>
    <row r="83" spans="3:5">
      <c r="C83" s="4">
        <v>26</v>
      </c>
      <c r="D83" s="4"/>
      <c r="E83" s="4"/>
    </row>
    <row r="85" spans="3:5">
      <c r="C85" s="4" t="s">
        <v>35</v>
      </c>
      <c r="D85" s="4"/>
      <c r="E85" s="4"/>
    </row>
    <row r="86" spans="3:5">
      <c r="C86" s="4">
        <v>75</v>
      </c>
      <c r="D86" s="4"/>
      <c r="E86" s="4"/>
    </row>
    <row r="87" spans="3:5">
      <c r="C87" s="4">
        <v>80</v>
      </c>
      <c r="D87" s="4" t="s">
        <v>9</v>
      </c>
      <c r="E87" s="4">
        <f>AVERAGE(C86:C93)</f>
        <v>85</v>
      </c>
    </row>
    <row r="88" spans="3:5">
      <c r="C88" s="4">
        <v>84</v>
      </c>
      <c r="D88" s="4" t="s">
        <v>12</v>
      </c>
      <c r="E88" s="4" t="s">
        <v>56</v>
      </c>
    </row>
    <row r="89" spans="3:5">
      <c r="C89" s="4">
        <v>85</v>
      </c>
      <c r="D89" s="4" t="s">
        <v>55</v>
      </c>
      <c r="E89" s="6">
        <f>_xlfn.STDEV.P(C86:C93)</f>
        <v>5.123475382979799</v>
      </c>
    </row>
    <row r="90" spans="3:5">
      <c r="C90" s="4">
        <v>86</v>
      </c>
      <c r="D90" s="4"/>
      <c r="E90" s="4"/>
    </row>
    <row r="91" spans="3:5">
      <c r="C91" s="4">
        <v>88</v>
      </c>
      <c r="D91" s="4"/>
      <c r="E91" s="4"/>
    </row>
    <row r="92" spans="3:5">
      <c r="C92" s="4">
        <v>90</v>
      </c>
      <c r="D92" s="4"/>
      <c r="E92" s="4"/>
    </row>
    <row r="93" spans="3:5">
      <c r="C93" s="4">
        <v>92</v>
      </c>
      <c r="D93" s="4"/>
      <c r="E93" s="4"/>
    </row>
    <row r="94" spans="3:5">
      <c r="C94" s="4"/>
      <c r="D94" s="4"/>
      <c r="E94" s="4"/>
    </row>
    <row r="96" spans="3:5">
      <c r="C96" s="4" t="s">
        <v>35</v>
      </c>
      <c r="D96" s="4"/>
      <c r="E96" s="4"/>
    </row>
    <row r="97" spans="3:5">
      <c r="C97" s="4">
        <v>25</v>
      </c>
      <c r="D97" s="4" t="s">
        <v>9</v>
      </c>
      <c r="E97" s="6">
        <f>AVERAGE(C97:C1030)</f>
        <v>28.857142857142858</v>
      </c>
    </row>
    <row r="98" spans="3:5">
      <c r="C98" s="4">
        <v>27</v>
      </c>
      <c r="D98" s="4" t="s">
        <v>15</v>
      </c>
      <c r="E98" s="4" t="s">
        <v>57</v>
      </c>
    </row>
    <row r="99" spans="3:5">
      <c r="C99" s="4">
        <v>28</v>
      </c>
      <c r="D99" s="4" t="s">
        <v>58</v>
      </c>
      <c r="E99" s="6">
        <f>AVEDEV(C97:C103)</f>
        <v>1.8775510204081631</v>
      </c>
    </row>
    <row r="100" spans="3:5">
      <c r="C100" s="4">
        <v>29</v>
      </c>
      <c r="D100" s="4"/>
      <c r="E100" s="4"/>
    </row>
    <row r="101" spans="3:5">
      <c r="C101" s="4">
        <v>30</v>
      </c>
      <c r="D101" s="4"/>
      <c r="E101" s="4"/>
    </row>
    <row r="102" spans="3:5">
      <c r="C102" s="4">
        <v>31</v>
      </c>
      <c r="D102" s="4"/>
      <c r="E102" s="4"/>
    </row>
    <row r="103" spans="3:5">
      <c r="C103" s="4">
        <v>32</v>
      </c>
      <c r="D103" s="4"/>
      <c r="E103" s="4"/>
    </row>
  </sheetData>
  <sortState xmlns:xlrd2="http://schemas.microsoft.com/office/spreadsheetml/2017/richdata2" ref="C97:C103">
    <sortCondition ref="C97:C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2024-03-09T22:55:06Z</dcterms:created>
  <dcterms:modified xsi:type="dcterms:W3CDTF">2024-04-05T19:32:06Z</dcterms:modified>
  <cp:category/>
  <cp:contentStatus/>
</cp:coreProperties>
</file>