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ielleeagan/Desktop/nu-chi-data-pt-06-2021-u-c-master 2/01Excel/Homework/due_June26/"/>
    </mc:Choice>
  </mc:AlternateContent>
  <xr:revisionPtr revIDLastSave="0" documentId="8_{33382F80-5F69-B247-AF89-8FF882AF198B}" xr6:coauthVersionLast="47" xr6:coauthVersionMax="47" xr10:uidLastSave="{00000000-0000-0000-0000-000000000000}"/>
  <bookViews>
    <workbookView xWindow="20" yWindow="500" windowWidth="16520" windowHeight="16520" xr2:uid="{00000000-000D-0000-FFFF-FFFF00000000}"/>
  </bookViews>
  <sheets>
    <sheet name="original sheet" sheetId="1" r:id="rId1"/>
    <sheet name="category pivot table" sheetId="3" r:id="rId2"/>
    <sheet name="category stacked column" sheetId="4" r:id="rId3"/>
    <sheet name="subcategory pivot table" sheetId="5" r:id="rId4"/>
    <sheet name="subcategory stacked column" sheetId="6" r:id="rId5"/>
    <sheet name="outcomes pivot table" sheetId="7" r:id="rId6"/>
    <sheet name="bonus" sheetId="8" r:id="rId7"/>
    <sheet name="bonus statistical analysis " sheetId="9" r:id="rId8"/>
    <sheet name="bonus statistical pivot table" sheetId="10" r:id="rId9"/>
    <sheet name="bonus statistical median" sheetId="11" r:id="rId10"/>
  </sheets>
  <definedNames>
    <definedName name="_xlchart.v1.0" hidden="1">'category stacked column'!$A$4:$A$99</definedName>
    <definedName name="_xlchart.v1.1" hidden="1">'category stacked column'!$B$3</definedName>
    <definedName name="_xlchart.v1.2" hidden="1">'category stacked column'!$B$4:$B$99</definedName>
    <definedName name="_xlchart.v1.3" hidden="1">'category stacked column'!$A$4:$A$99</definedName>
    <definedName name="_xlchart.v1.4" hidden="1">'category stacked column'!$B$3</definedName>
    <definedName name="_xlchart.v1.5" hidden="1">'category stacked column'!$B$4:$B$99</definedName>
    <definedName name="_xlchart.v1.6" hidden="1">'category stacked column'!$A$4:$A$99</definedName>
    <definedName name="_xlchart.v1.7" hidden="1">'category stacked column'!$B$3</definedName>
    <definedName name="_xlchart.v1.8" hidden="1">'category stacked column'!$B$4:$B$99</definedName>
  </definedNames>
  <calcPr calcId="191029"/>
  <pivotCaches>
    <pivotCache cacheId="15" r:id="rId11"/>
    <pivotCache cacheId="24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9" l="1"/>
  <c r="C7" i="9"/>
  <c r="J7" i="10"/>
  <c r="J6" i="10"/>
  <c r="J5" i="10"/>
  <c r="J4" i="10"/>
  <c r="C233" i="11"/>
  <c r="C205" i="11"/>
  <c r="C75" i="11"/>
  <c r="C4" i="1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3" i="8"/>
  <c r="B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B2" i="9"/>
  <c r="A2" i="9"/>
  <c r="G9" i="9"/>
  <c r="G7" i="9"/>
  <c r="F9" i="9"/>
  <c r="E9" i="9"/>
  <c r="E7" i="9"/>
  <c r="D9" i="9"/>
  <c r="D7" i="9"/>
  <c r="B9" i="9"/>
  <c r="B7" i="9"/>
  <c r="F7" i="9"/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" i="1"/>
  <c r="B2" i="8"/>
</calcChain>
</file>

<file path=xl/sharedStrings.xml><?xml version="1.0" encoding="utf-8"?>
<sst xmlns="http://schemas.openxmlformats.org/spreadsheetml/2006/main" count="29687" uniqueCount="8381">
  <si>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</si>
  <si>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</si>
  <si>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</si>
  <si>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</si>
  <si>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</si>
  <si>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</si>
  <si>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</si>
  <si>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</si>
  <si>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</si>
  <si>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</si>
  <si>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</si>
  <si>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</si>
  <si>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</si>
  <si>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</si>
  <si>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</si>
  <si>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</si>
  <si>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</si>
  <si>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</si>
  <si>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</si>
  <si>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</si>
  <si>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</si>
  <si>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</si>
  <si>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</si>
  <si>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</si>
  <si>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</si>
  <si>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</si>
  <si>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</si>
  <si>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</si>
  <si>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</si>
  <si>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</si>
  <si>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</si>
  <si>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</si>
  <si>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</si>
  <si>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</si>
  <si>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</si>
  <si>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</si>
  <si>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</si>
  <si>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</si>
  <si>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</si>
  <si>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</si>
  <si>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</si>
  <si>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</si>
  <si>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</si>
  <si>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</si>
  <si>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</si>
  <si>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</si>
  <si>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</si>
  <si>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</si>
  <si>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</si>
  <si>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</si>
  <si>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</si>
  <si>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</si>
  <si>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</si>
  <si>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</si>
  <si>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</si>
  <si>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</si>
  <si>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</si>
  <si>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</si>
  <si>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</si>
  <si>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</si>
  <si>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</si>
  <si>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</si>
  <si>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</si>
  <si>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</si>
  <si>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</si>
  <si>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</si>
  <si>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</si>
  <si>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</si>
  <si>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</si>
  <si>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</si>
  <si>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</si>
  <si>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</si>
  <si>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</si>
  <si>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</si>
  <si>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</si>
  <si>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</si>
  <si>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</si>
  <si>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</si>
  <si>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</si>
  <si>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</si>
  <si>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</si>
  <si>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</si>
  <si>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</si>
  <si>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</si>
  <si>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</si>
  <si>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</si>
  <si>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</si>
  <si>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</si>
  <si>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</si>
  <si>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</si>
  <si>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</si>
  <si>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</si>
  <si>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</si>
  <si>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</si>
  <si>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</si>
  <si>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</si>
  <si>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</si>
  <si>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</si>
  <si>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</si>
  <si>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</si>
  <si>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</si>
  <si>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</si>
  <si>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</si>
  <si>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</si>
  <si>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</si>
  <si>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</si>
  <si>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</si>
  <si>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</si>
  <si>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</si>
  <si>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</si>
  <si>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</si>
  <si>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</si>
  <si>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</si>
  <si>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</si>
  <si>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</si>
  <si>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</si>
  <si>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</si>
  <si>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</si>
  <si>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</si>
  <si>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</si>
  <si>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</si>
  <si>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</si>
  <si>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</si>
  <si>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</si>
  <si>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</si>
  <si>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</si>
  <si>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</si>
  <si>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</si>
  <si>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</si>
  <si>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</si>
  <si>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</si>
  <si>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</si>
  <si>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</si>
  <si>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</si>
  <si>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</si>
  <si>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</si>
  <si>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</si>
  <si>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</si>
  <si>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</si>
  <si>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</si>
  <si>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</si>
  <si>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</si>
  <si>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</si>
  <si>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</si>
  <si>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</si>
  <si>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</si>
  <si>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</si>
  <si>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</si>
  <si>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</si>
  <si>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</si>
  <si>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</si>
  <si>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</si>
  <si>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</si>
  <si>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</si>
  <si>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</si>
  <si>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</si>
  <si>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</si>
  <si>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</si>
  <si>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</si>
  <si>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</si>
  <si>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</si>
  <si>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</si>
  <si>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</si>
  <si>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</si>
  <si>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</si>
  <si>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</si>
  <si>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</si>
  <si>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</si>
  <si>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</si>
  <si>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</si>
  <si>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</si>
  <si>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</si>
  <si>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</si>
  <si>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</si>
  <si>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</si>
  <si>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</si>
  <si>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</si>
  <si>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</si>
  <si>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</si>
  <si>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</si>
  <si>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</si>
  <si>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</si>
  <si>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</si>
  <si>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</si>
  <si>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</si>
  <si>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</si>
  <si>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</si>
  <si>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</si>
  <si>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</si>
  <si>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</si>
  <si>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</si>
  <si>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</si>
  <si>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</si>
  <si>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</si>
  <si>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</si>
  <si>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</si>
  <si>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</si>
  <si>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</si>
  <si>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</si>
  <si>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</si>
  <si>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</si>
  <si>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</si>
  <si>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</si>
  <si>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</si>
  <si>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</si>
  <si>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</si>
  <si>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</si>
  <si>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</si>
  <si>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</si>
  <si>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</si>
  <si>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</si>
  <si>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</si>
  <si>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</si>
  <si>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</si>
  <si>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</si>
  <si>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</si>
  <si>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</si>
  <si>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</si>
  <si>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</si>
  <si>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</si>
  <si>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</si>
  <si>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</si>
  <si>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</si>
  <si>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</si>
  <si>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</si>
  <si>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</si>
  <si>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</si>
  <si>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</si>
  <si>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</si>
  <si>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</si>
  <si>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</si>
  <si>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</si>
  <si>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</si>
  <si>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</si>
  <si>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</si>
  <si>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</si>
  <si>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</si>
  <si>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</si>
  <si>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</si>
  <si>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</si>
  <si>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</si>
  <si>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</si>
  <si>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</si>
  <si>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</si>
  <si>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</si>
  <si>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</si>
  <si>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</si>
  <si>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</si>
  <si>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</si>
  <si>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</si>
  <si>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</si>
  <si>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</si>
  <si>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</si>
  <si>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</si>
  <si>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</si>
  <si>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</si>
  <si>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</si>
  <si>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</si>
  <si>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</si>
  <si>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</si>
  <si>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</si>
  <si>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</si>
  <si>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</si>
  <si>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</si>
  <si>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</si>
  <si>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</si>
  <si>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</si>
  <si>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</si>
  <si>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</si>
  <si>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</si>
  <si>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</si>
  <si>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</si>
  <si>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</si>
  <si>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</si>
  <si>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</si>
  <si>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</si>
  <si>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</si>
  <si>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</si>
  <si>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</si>
  <si>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</si>
  <si>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</si>
  <si>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</si>
  <si>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</si>
  <si>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</si>
  <si>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</si>
  <si>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</si>
  <si>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</si>
  <si>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</si>
  <si>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</si>
  <si>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</si>
  <si>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</si>
  <si>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</si>
  <si>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</si>
  <si>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</si>
  <si>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</si>
  <si>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</si>
  <si>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</si>
  <si>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</si>
  <si>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</si>
  <si>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</si>
  <si>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</si>
  <si>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</si>
  <si>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</si>
  <si>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</si>
  <si>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</si>
  <si>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</si>
  <si>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</si>
  <si>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</si>
  <si>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</si>
  <si>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</si>
  <si>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</si>
  <si>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</si>
  <si>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</si>
  <si>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</si>
  <si>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</si>
  <si>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</si>
  <si>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</si>
  <si>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</si>
  <si>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</si>
  <si>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</si>
  <si>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</si>
  <si>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</si>
  <si>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</si>
  <si>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</si>
  <si>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</si>
  <si>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</si>
  <si>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</si>
  <si>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</si>
  <si>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</si>
  <si>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</si>
  <si>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</si>
  <si>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</si>
  <si>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</si>
  <si>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</si>
  <si>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</si>
  <si>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</si>
  <si>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</si>
  <si>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</si>
  <si>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</si>
  <si>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</si>
  <si>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</si>
  <si>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</si>
  <si>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</si>
  <si>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</si>
  <si>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</si>
  <si>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</si>
  <si>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</si>
  <si>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</si>
  <si>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</si>
  <si>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</si>
  <si>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</si>
  <si>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</si>
  <si>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</si>
  <si>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</si>
  <si>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</si>
  <si>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</si>
  <si>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</si>
  <si>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</si>
  <si>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</si>
  <si>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</si>
  <si>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</si>
  <si>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</si>
  <si>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</si>
  <si>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</si>
  <si>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</si>
  <si>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</si>
  <si>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</si>
  <si>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</si>
  <si>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</si>
  <si>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</si>
  <si>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</si>
  <si>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</si>
  <si>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</si>
  <si>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</si>
  <si>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</si>
  <si>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</si>
  <si>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</si>
  <si>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</si>
  <si>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</si>
  <si>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</si>
  <si>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</si>
  <si>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</si>
  <si>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</si>
  <si>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</si>
  <si>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</si>
  <si>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</si>
  <si>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</si>
  <si>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</si>
  <si>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</si>
  <si>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</si>
  <si>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</si>
  <si>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</si>
  <si>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</si>
  <si>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</si>
  <si>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</si>
  <si>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</si>
  <si>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</si>
  <si>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</si>
  <si>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</si>
  <si>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</si>
  <si>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</si>
  <si>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</si>
  <si>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</si>
  <si>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</si>
  <si>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</si>
  <si>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</si>
  <si>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</si>
  <si>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</si>
  <si>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</si>
  <si>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</si>
  <si>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</si>
  <si>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</si>
  <si>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</si>
  <si>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</si>
  <si>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</si>
  <si>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</si>
  <si>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</si>
  <si>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</si>
  <si>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</si>
  <si>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</si>
  <si>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</si>
  <si>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</si>
  <si>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</si>
  <si>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</si>
  <si>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</si>
  <si>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</si>
  <si>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</si>
  <si>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</si>
  <si>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</si>
  <si>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</si>
  <si>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</si>
  <si>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</si>
  <si>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</si>
  <si>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</si>
  <si>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</si>
  <si>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</si>
  <si>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</si>
  <si>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</si>
  <si>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</si>
  <si>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</si>
  <si>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</si>
  <si>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</si>
  <si>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</si>
  <si>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</si>
  <si>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</si>
  <si>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</si>
  <si>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</si>
  <si>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</si>
  <si>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</si>
  <si>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</si>
  <si>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</si>
  <si>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</si>
  <si>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</si>
  <si>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</si>
  <si>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</si>
  <si>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</si>
  <si>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</si>
  <si>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</si>
  <si>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</si>
  <si>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</si>
  <si>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</si>
  <si>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</si>
  <si>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</si>
  <si>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</si>
  <si>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</si>
  <si>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</si>
  <si>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</si>
  <si>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</si>
  <si>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</si>
  <si>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</si>
  <si>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</si>
  <si>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</si>
  <si>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</si>
  <si>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</si>
  <si>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</si>
  <si>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</si>
  <si>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</si>
  <si>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</si>
  <si>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</si>
  <si>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</si>
  <si>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</si>
  <si>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</si>
  <si>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</si>
  <si>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</si>
  <si>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</si>
  <si>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</si>
  <si>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</si>
  <si>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</si>
  <si>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</si>
  <si>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</si>
  <si>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</si>
  <si>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</si>
  <si>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</si>
  <si>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</si>
  <si>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</si>
  <si>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</si>
  <si>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</si>
  <si>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</si>
  <si>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</si>
  <si>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</si>
  <si>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</si>
  <si>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</si>
  <si>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</si>
  <si>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</si>
  <si>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</si>
  <si>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</si>
  <si>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</si>
  <si>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</si>
  <si>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</si>
  <si>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</si>
  <si>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</si>
  <si>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</si>
  <si>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</si>
  <si>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</si>
  <si>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</si>
  <si>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</si>
  <si>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</si>
  <si>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</si>
  <si>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</si>
  <si>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</si>
  <si>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</si>
  <si>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</si>
  <si>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</si>
  <si>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</si>
  <si>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</si>
  <si>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</si>
  <si>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</si>
  <si>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</si>
  <si>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</si>
  <si>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</si>
  <si>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</si>
  <si>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</si>
  <si>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</si>
  <si>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</si>
  <si>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</si>
  <si>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</si>
  <si>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</si>
  <si>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</si>
  <si>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</si>
  <si>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</si>
  <si>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</si>
  <si>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</si>
  <si>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</si>
  <si>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</si>
  <si>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</si>
  <si>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</si>
  <si>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</si>
  <si>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</si>
  <si>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</si>
  <si>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</si>
  <si>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</si>
  <si>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</si>
  <si>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</si>
  <si>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</si>
  <si>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</si>
  <si>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</si>
  <si>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</si>
  <si>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</si>
  <si>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</si>
  <si>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</si>
  <si>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</si>
  <si>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</si>
  <si>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</si>
  <si>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</si>
  <si>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</si>
  <si>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</si>
  <si>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</si>
  <si>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</si>
  <si>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</si>
  <si>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</si>
  <si>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</si>
  <si>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</si>
  <si>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</si>
  <si>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</si>
  <si>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</si>
  <si>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</si>
  <si>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</si>
  <si>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</si>
  <si>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</si>
  <si>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</si>
  <si>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</si>
  <si>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</si>
  <si>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</si>
  <si>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</si>
  <si>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</si>
  <si>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</si>
  <si>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</si>
  <si>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</si>
  <si>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</si>
  <si>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</si>
  <si>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</si>
  <si>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</si>
  <si>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</si>
  <si>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</si>
  <si>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</si>
  <si>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</si>
  <si>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</si>
  <si>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</si>
  <si>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</si>
  <si>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</si>
  <si>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</si>
  <si>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</si>
  <si>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</si>
  <si>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</si>
  <si>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</si>
  <si>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</si>
  <si>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</si>
  <si>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</si>
  <si>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</si>
  <si>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</si>
  <si>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</si>
  <si>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</si>
  <si>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</si>
  <si>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</si>
  <si>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</si>
  <si>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</si>
  <si>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</si>
  <si>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</si>
  <si>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</si>
  <si>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</si>
  <si>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</si>
  <si>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</si>
  <si>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</si>
  <si>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</si>
  <si>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</si>
  <si>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</si>
  <si>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</si>
  <si>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</si>
  <si>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</si>
  <si>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</si>
  <si>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</si>
  <si>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</si>
  <si>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</si>
  <si>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</si>
  <si>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</si>
  <si>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</si>
  <si>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</si>
  <si>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</si>
  <si>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</si>
  <si>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</si>
  <si>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</si>
  <si>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</si>
  <si>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</si>
  <si>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</si>
  <si>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</si>
  <si>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</si>
  <si>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</si>
  <si>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</si>
  <si>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</si>
  <si>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</si>
  <si>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</si>
  <si>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</si>
  <si>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</si>
  <si>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</si>
  <si>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</si>
  <si>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</si>
  <si>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</si>
  <si>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</si>
  <si>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</si>
  <si>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</si>
  <si>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</si>
  <si>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</si>
  <si>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</si>
  <si>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</si>
  <si>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</si>
  <si>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</si>
  <si>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</si>
  <si>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</si>
  <si>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</si>
  <si>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</si>
  <si>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</si>
  <si>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</si>
  <si>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</si>
  <si>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</si>
  <si>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</si>
  <si>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</si>
  <si>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</si>
  <si>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</si>
  <si>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</si>
  <si>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</si>
  <si>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</si>
  <si>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</si>
  <si>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</si>
  <si>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</si>
  <si>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</si>
  <si>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</si>
  <si>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</si>
  <si>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</si>
  <si>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</si>
  <si>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</si>
  <si>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</si>
  <si>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</si>
  <si>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</si>
  <si>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</si>
  <si>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</si>
  <si>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</si>
  <si>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</si>
  <si>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</si>
  <si>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</si>
  <si>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</si>
  <si>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</si>
  <si>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</si>
  <si>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</si>
  <si>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</si>
  <si>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</si>
  <si>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</si>
  <si>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</si>
  <si>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</si>
  <si>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</si>
  <si>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</si>
  <si>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</si>
  <si>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</si>
  <si>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</si>
  <si>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</si>
  <si>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</si>
  <si>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</si>
  <si>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</si>
  <si>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</si>
  <si>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</si>
  <si>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</si>
  <si>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</si>
  <si>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</si>
  <si>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</si>
  <si>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</si>
  <si>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</si>
  <si>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</si>
  <si>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</si>
  <si>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</si>
  <si>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</si>
  <si>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</si>
  <si>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</si>
  <si>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</si>
  <si>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</si>
  <si>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</si>
  <si>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</si>
  <si>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</si>
  <si>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</si>
  <si>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</si>
  <si>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</si>
  <si>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</si>
  <si>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</si>
  <si>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</si>
  <si>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</si>
  <si>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</si>
  <si>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</si>
  <si>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</si>
  <si>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</si>
  <si>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</si>
  <si>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</si>
  <si>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</si>
  <si>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</si>
  <si>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</si>
  <si>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</si>
  <si>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</si>
  <si>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</si>
  <si>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</si>
  <si>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</si>
  <si>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</si>
  <si>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</si>
  <si>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</si>
  <si>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</si>
  <si>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</si>
  <si>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</si>
  <si>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</si>
  <si>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</si>
  <si>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</si>
  <si>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</si>
  <si>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</si>
  <si>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</si>
  <si>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</si>
  <si>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</si>
  <si>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</si>
  <si>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</si>
  <si>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</si>
  <si>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</si>
  <si>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</si>
  <si>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</si>
  <si>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</si>
  <si>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</si>
  <si>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</si>
  <si>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</si>
  <si>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</si>
  <si>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</si>
  <si>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</si>
  <si>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</si>
  <si>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</si>
  <si>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</si>
  <si>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</si>
  <si>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</si>
  <si>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</si>
  <si>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</si>
  <si>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</si>
  <si>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</si>
  <si>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</si>
  <si>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</si>
  <si>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</si>
  <si>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</si>
  <si>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</si>
  <si>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</si>
  <si>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</si>
  <si>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</si>
  <si>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</si>
  <si>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</si>
  <si>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</si>
  <si>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</si>
  <si>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</si>
  <si>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</si>
  <si>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</si>
  <si>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</si>
  <si>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</si>
  <si>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</si>
  <si>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</si>
  <si>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</si>
  <si>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</si>
  <si>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</si>
  <si>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</si>
  <si>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</si>
  <si>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</si>
  <si>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</si>
  <si>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</si>
  <si>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</si>
  <si>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</si>
  <si>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</si>
  <si>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</si>
  <si>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</si>
  <si>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</si>
  <si>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</si>
  <si>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</si>
  <si>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</si>
  <si>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</si>
  <si>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</si>
  <si>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</si>
  <si>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</si>
  <si>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</si>
  <si>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</si>
  <si>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</si>
  <si>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</si>
  <si>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</si>
  <si>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</si>
  <si>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</si>
  <si>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</si>
  <si>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</si>
  <si>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</si>
  <si>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</si>
  <si>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</si>
  <si>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</si>
  <si>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</si>
  <si>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</si>
  <si>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</si>
  <si>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</si>
  <si>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</si>
  <si>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</si>
  <si>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</si>
  <si>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</si>
  <si>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</si>
  <si>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</si>
  <si>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</si>
  <si>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</si>
  <si>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</si>
  <si>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</si>
  <si>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</si>
  <si>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</si>
  <si>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</si>
  <si>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</si>
  <si>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</si>
  <si>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</si>
  <si>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</si>
  <si>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</si>
  <si>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</si>
  <si>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</si>
  <si>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</si>
  <si>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</si>
  <si>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</si>
  <si>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</si>
  <si>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</si>
  <si>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</si>
  <si>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</si>
  <si>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</si>
  <si>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</si>
  <si>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</si>
  <si>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</si>
  <si>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</si>
  <si>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</si>
  <si>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</si>
  <si>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</si>
  <si>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</si>
  <si>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</si>
  <si>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</si>
  <si>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</si>
  <si>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</si>
  <si>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</si>
  <si>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</si>
  <si>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</si>
  <si>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</si>
  <si>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</si>
  <si>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</si>
  <si>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</si>
  <si>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</si>
  <si>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</si>
  <si>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</si>
  <si>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</si>
  <si>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</si>
  <si>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</si>
  <si>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</si>
  <si>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</si>
  <si>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</si>
  <si>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</si>
  <si>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</si>
  <si>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</si>
  <si>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</si>
  <si>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</si>
  <si>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</si>
  <si>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</si>
  <si>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</si>
  <si>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</si>
  <si>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</si>
  <si>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</si>
  <si>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</si>
  <si>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</si>
  <si>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</si>
  <si>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</si>
  <si>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</si>
  <si>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</si>
  <si>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</si>
  <si>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</si>
  <si>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</si>
  <si>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</si>
  <si>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</si>
  <si>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</si>
  <si>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</si>
  <si>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</si>
  <si>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</si>
  <si>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</si>
  <si>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</si>
  <si>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</si>
  <si>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</si>
  <si>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</si>
  <si>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</si>
  <si>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</si>
  <si>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</si>
  <si>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</si>
  <si>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</si>
  <si>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</si>
  <si>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</si>
  <si>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</si>
  <si>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</si>
  <si>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</si>
  <si>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</si>
  <si>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</si>
  <si>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</si>
  <si>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</si>
  <si>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</si>
  <si>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</si>
  <si>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</si>
  <si>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</si>
  <si>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</si>
  <si>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</si>
  <si>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</si>
  <si>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</si>
  <si>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</si>
  <si>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</si>
  <si>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</si>
  <si>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</si>
  <si>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</si>
  <si>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</si>
  <si>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</si>
  <si>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</si>
  <si>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</si>
  <si>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</si>
  <si>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</si>
  <si>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</si>
  <si>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</si>
  <si>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</si>
  <si>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</si>
  <si>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</si>
  <si>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</si>
  <si>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</si>
  <si>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</si>
  <si>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</si>
  <si>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</si>
  <si>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</si>
  <si>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</si>
  <si>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</si>
  <si>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</si>
  <si>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</si>
  <si>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</si>
  <si>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</si>
  <si>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</si>
  <si>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</si>
  <si>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</si>
  <si>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</si>
  <si>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</si>
  <si>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</si>
  <si>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</si>
  <si>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</si>
  <si>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</si>
  <si>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</si>
  <si>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</si>
  <si>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</si>
  <si>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</si>
  <si>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</si>
  <si>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</si>
  <si>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</si>
  <si>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</si>
  <si>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</si>
  <si>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</si>
  <si>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</si>
  <si>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</si>
  <si>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</si>
  <si>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</si>
  <si>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</si>
  <si>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</si>
  <si>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</si>
  <si>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</si>
  <si>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</si>
  <si>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</si>
  <si>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</si>
  <si>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</si>
  <si>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</si>
  <si>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</si>
  <si>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</si>
  <si>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</si>
  <si>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</si>
  <si>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</si>
  <si>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</si>
  <si>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</si>
  <si>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</si>
  <si>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</si>
  <si>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</si>
  <si>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</si>
  <si>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</si>
  <si>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</si>
  <si>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</si>
  <si>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</si>
  <si>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</si>
  <si>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</si>
  <si>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</si>
  <si>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</si>
  <si>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</si>
  <si>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</si>
  <si>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</si>
  <si>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</si>
  <si>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</si>
  <si>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</si>
  <si>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</si>
  <si>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</si>
  <si>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</si>
  <si>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</si>
  <si>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</si>
  <si>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</si>
  <si>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</si>
  <si>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</si>
  <si>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</si>
  <si>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</si>
  <si>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</si>
  <si>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</si>
  <si>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</si>
  <si>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</si>
  <si>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</si>
  <si>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</si>
  <si>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</si>
  <si>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</si>
  <si>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</si>
  <si>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</si>
  <si>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</si>
  <si>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</si>
  <si>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</si>
  <si>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</si>
  <si>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</si>
  <si>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</si>
  <si>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</si>
  <si>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</si>
  <si>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</si>
  <si>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</si>
  <si>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</si>
  <si>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</si>
  <si>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</si>
  <si>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</si>
  <si>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</si>
  <si>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</si>
  <si>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</si>
  <si>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</si>
  <si>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</si>
  <si>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</si>
  <si>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</si>
  <si>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</si>
  <si>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</si>
  <si>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</si>
  <si>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</si>
  <si>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</si>
  <si>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</si>
  <si>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</si>
  <si>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</si>
  <si>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</si>
  <si>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</si>
  <si>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</si>
  <si>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</si>
  <si>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</si>
  <si>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</si>
  <si>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</si>
  <si>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</si>
  <si>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</si>
  <si>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</si>
  <si>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</si>
  <si>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</si>
  <si>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</si>
  <si>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</si>
  <si>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</si>
  <si>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</si>
  <si>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</si>
  <si>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</si>
  <si>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</si>
  <si>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</si>
  <si>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</si>
  <si>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</si>
  <si>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</si>
  <si>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</si>
  <si>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</si>
  <si>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</si>
  <si>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</si>
  <si>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</si>
  <si>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</si>
  <si>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</si>
  <si>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</si>
  <si>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</si>
  <si>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</si>
  <si>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</si>
  <si>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</si>
  <si>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</si>
  <si>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</si>
  <si>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</si>
  <si>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</si>
  <si>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</si>
  <si>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</si>
  <si>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</si>
  <si>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</si>
  <si>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</si>
  <si>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</si>
  <si>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</si>
  <si>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</si>
  <si>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</si>
  <si>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</si>
  <si>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</si>
  <si>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</si>
  <si>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</si>
  <si>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</si>
  <si>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</si>
  <si>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</si>
  <si>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</si>
  <si>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</si>
  <si>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</si>
  <si>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</si>
  <si>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</si>
  <si>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</si>
  <si>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</si>
  <si>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</si>
  <si>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</si>
  <si>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</si>
  <si>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</si>
  <si>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</si>
  <si>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</si>
  <si>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</si>
  <si>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</si>
  <si>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</si>
  <si>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</si>
  <si>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</si>
  <si>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</si>
  <si>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</si>
  <si>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</si>
  <si>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</si>
  <si>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</si>
  <si>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</si>
  <si>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</si>
  <si>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</si>
  <si>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</si>
  <si>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</si>
  <si>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</si>
  <si>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</si>
  <si>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</si>
  <si>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</si>
  <si>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</si>
  <si>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</si>
  <si>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</si>
  <si>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</si>
  <si>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</si>
  <si>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</si>
  <si>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</si>
  <si>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</si>
  <si>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</si>
  <si>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</si>
  <si>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</si>
  <si>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</si>
  <si>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</si>
  <si>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</si>
  <si>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</si>
  <si>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</si>
  <si>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</si>
  <si>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</si>
  <si>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</si>
  <si>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</si>
  <si>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</si>
  <si>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</si>
  <si>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</si>
  <si>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</si>
  <si>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</si>
  <si>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</si>
  <si>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</si>
  <si>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</si>
  <si>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</si>
  <si>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</si>
  <si>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</si>
  <si>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</si>
  <si>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</si>
  <si>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</si>
  <si>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</si>
  <si>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</si>
  <si>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</si>
  <si>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</si>
  <si>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</si>
  <si>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</si>
  <si>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</si>
  <si>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</si>
  <si>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</si>
  <si>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</si>
  <si>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</si>
  <si>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</si>
  <si>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</si>
  <si>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</si>
  <si>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</si>
  <si>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</si>
  <si>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</si>
  <si>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</si>
  <si>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</si>
  <si>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</si>
  <si>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</si>
  <si>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</si>
  <si>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</si>
  <si>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</si>
  <si>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</si>
  <si>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</si>
  <si>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</si>
  <si>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</si>
  <si>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</si>
  <si>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</si>
  <si>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</si>
  <si>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</si>
  <si>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</si>
  <si>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</si>
  <si>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</si>
  <si>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</si>
  <si>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</si>
  <si>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</si>
  <si>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</si>
  <si>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</si>
  <si>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</si>
  <si>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</si>
  <si>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</si>
  <si>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</si>
  <si>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</si>
  <si>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</si>
  <si>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</si>
  <si>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</si>
  <si>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</si>
  <si>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</si>
  <si>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</si>
  <si>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</si>
  <si>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</si>
  <si>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</si>
  <si>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</si>
  <si>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</si>
  <si>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</si>
  <si>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</si>
  <si>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</si>
  <si>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</si>
  <si>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</si>
  <si>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</si>
  <si>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</si>
  <si>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</si>
  <si>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</si>
  <si>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</si>
  <si>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</si>
  <si>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</si>
  <si>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</si>
  <si>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</si>
  <si>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</si>
  <si>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</si>
  <si>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</si>
  <si>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</si>
  <si>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</si>
  <si>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</si>
  <si>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</si>
  <si>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</si>
  <si>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</si>
  <si>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</si>
  <si>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</si>
  <si>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</si>
  <si>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</si>
  <si>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</si>
  <si>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</si>
  <si>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</si>
  <si>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</si>
  <si>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</si>
  <si>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</si>
  <si>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</si>
  <si>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</si>
  <si>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</si>
  <si>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</si>
  <si>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</si>
  <si>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</si>
  <si>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</si>
  <si>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</si>
  <si>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</si>
  <si>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</si>
  <si>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</si>
  <si>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</si>
  <si>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</si>
  <si>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</si>
  <si>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</si>
  <si>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</si>
  <si>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</si>
  <si>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</si>
  <si>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</si>
  <si>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</si>
  <si>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</si>
  <si>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</si>
  <si>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</si>
  <si>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</si>
  <si>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</si>
  <si>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</si>
  <si>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</si>
  <si>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</si>
  <si>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</si>
  <si>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</si>
  <si>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</si>
  <si>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</si>
  <si>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</si>
  <si>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</si>
  <si>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</si>
  <si>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</si>
  <si>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</si>
  <si>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</si>
  <si>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</si>
  <si>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</si>
  <si>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</si>
  <si>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</si>
  <si>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</si>
  <si>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</si>
  <si>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</si>
  <si>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</si>
  <si>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</si>
  <si>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</si>
  <si>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</si>
  <si>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</si>
  <si>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</si>
  <si>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</si>
  <si>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</si>
  <si>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</si>
  <si>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</si>
  <si>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</si>
  <si>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</si>
  <si>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</si>
  <si>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</si>
  <si>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</si>
  <si>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</si>
  <si>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</si>
  <si>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</si>
  <si>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</si>
  <si>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</si>
  <si>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</si>
  <si>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</si>
  <si>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</si>
  <si>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</si>
  <si>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</si>
  <si>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</si>
  <si>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</si>
  <si>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</si>
  <si>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</si>
  <si>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</si>
  <si>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</si>
  <si>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</si>
  <si>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</si>
  <si>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</si>
  <si>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</si>
  <si>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</si>
  <si>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</si>
  <si>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</si>
  <si>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</si>
  <si>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</si>
  <si>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</si>
  <si>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</si>
  <si>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</si>
  <si>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</si>
  <si>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</si>
  <si>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</si>
  <si>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</si>
  <si>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</si>
  <si>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</si>
  <si>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</si>
  <si>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</si>
  <si>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</si>
  <si>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</si>
  <si>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</si>
  <si>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</si>
  <si>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</si>
  <si>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</si>
  <si>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</si>
  <si>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</si>
  <si>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</si>
  <si>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</si>
  <si>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</si>
  <si>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</si>
  <si>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</si>
  <si>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</si>
  <si>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</si>
  <si>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</si>
  <si>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</si>
  <si>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</si>
  <si>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</si>
  <si>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</si>
  <si>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</si>
  <si>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</si>
  <si>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</si>
  <si>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</si>
  <si>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</si>
  <si>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</si>
  <si>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</si>
  <si>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</si>
  <si>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</si>
  <si>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</si>
  <si>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</si>
  <si>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</si>
  <si>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</si>
  <si>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</si>
  <si>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</si>
  <si>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</si>
  <si>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</si>
  <si>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</si>
  <si>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</si>
  <si>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</si>
  <si>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</si>
  <si>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</si>
  <si>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</si>
  <si>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</si>
  <si>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</si>
  <si>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</si>
  <si>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</si>
  <si>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</si>
  <si>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</si>
  <si>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</si>
  <si>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</si>
  <si>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</si>
  <si>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</si>
  <si>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</si>
  <si>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</si>
  <si>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</si>
  <si>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</si>
  <si>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</si>
  <si>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</si>
  <si>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</si>
  <si>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</si>
  <si>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</si>
  <si>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</si>
  <si>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</si>
  <si>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</si>
  <si>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</si>
  <si>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</si>
  <si>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</si>
  <si>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</si>
  <si>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</si>
  <si>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</si>
  <si>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</si>
  <si>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</si>
  <si>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</si>
  <si>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</si>
  <si>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</si>
  <si>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</si>
  <si>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</si>
  <si>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</si>
  <si>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</si>
  <si>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</si>
  <si>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</si>
  <si>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</si>
  <si>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</si>
  <si>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</si>
  <si>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</si>
  <si>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</si>
  <si>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</si>
  <si>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</si>
  <si>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</si>
  <si>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</si>
  <si>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</si>
  <si>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</si>
  <si>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</si>
  <si>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</si>
  <si>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</si>
  <si>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</si>
  <si>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</si>
  <si>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</si>
  <si>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</si>
  <si>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</si>
  <si>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</si>
  <si>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</si>
  <si>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</si>
  <si>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</si>
  <si>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</si>
  <si>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</si>
  <si>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</si>
  <si>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</si>
  <si>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</si>
  <si>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</si>
  <si>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</si>
  <si>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</si>
  <si>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</si>
  <si>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</si>
  <si>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</si>
  <si>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</si>
  <si>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</si>
  <si>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</si>
  <si>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</si>
  <si>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</si>
  <si>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</si>
  <si>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</si>
  <si>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</si>
  <si>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</si>
  <si>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</si>
  <si>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</si>
  <si>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</si>
  <si>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</si>
  <si>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</si>
  <si>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</si>
  <si>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</si>
  <si>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</si>
  <si>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</si>
  <si>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</si>
  <si>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</si>
  <si>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</si>
  <si>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</si>
  <si>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</si>
  <si>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</si>
  <si>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</si>
  <si>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</si>
  <si>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</si>
  <si>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</si>
  <si>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</si>
  <si>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</si>
  <si>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</si>
  <si>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</si>
  <si>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</si>
  <si>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</si>
  <si>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</si>
  <si>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</si>
  <si>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</si>
  <si>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</si>
  <si>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</si>
  <si>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</si>
  <si>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</si>
  <si>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</si>
  <si>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</si>
  <si>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</si>
  <si>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</si>
  <si>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</si>
  <si>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</si>
  <si>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</si>
  <si>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</si>
  <si>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</si>
  <si>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</si>
  <si>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</si>
  <si>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</si>
  <si>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</si>
  <si>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</si>
  <si>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</si>
  <si>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</si>
  <si>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</si>
  <si>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</si>
  <si>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</si>
  <si>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</si>
  <si>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</si>
  <si>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</si>
  <si>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</si>
  <si>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</si>
  <si>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</si>
  <si>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</si>
  <si>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</si>
  <si>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</si>
  <si>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</si>
  <si>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</si>
  <si>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</si>
  <si>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</si>
  <si>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</si>
  <si>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</si>
  <si>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</si>
  <si>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</si>
  <si>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</si>
  <si>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</si>
  <si>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</si>
  <si>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</si>
  <si>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</si>
  <si>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</si>
  <si>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</si>
  <si>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</si>
  <si>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</si>
  <si>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</si>
  <si>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</si>
  <si>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</si>
  <si>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</si>
  <si>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</si>
  <si>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</si>
  <si>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</si>
  <si>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</si>
  <si>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</si>
  <si>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</si>
  <si>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</si>
  <si>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</si>
  <si>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</si>
  <si>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</si>
  <si>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</si>
  <si>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</si>
  <si>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</si>
  <si>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</si>
  <si>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</si>
  <si>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</si>
  <si>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</si>
  <si>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</si>
  <si>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</si>
  <si>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</si>
  <si>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</si>
  <si>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</si>
  <si>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</si>
  <si>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</si>
  <si>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</si>
  <si>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</si>
  <si>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</si>
  <si>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</si>
  <si>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</si>
  <si>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</si>
  <si>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</si>
  <si>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</si>
  <si>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</si>
  <si>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</si>
  <si>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</si>
  <si>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</si>
  <si>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</si>
  <si>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</si>
  <si>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</si>
  <si>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</si>
  <si>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</si>
  <si>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</si>
  <si>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</si>
  <si>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</si>
  <si>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</si>
  <si>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</si>
  <si>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</si>
  <si>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</si>
  <si>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</si>
  <si>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</si>
  <si>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</si>
  <si>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</si>
  <si>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</si>
  <si>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</si>
  <si>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</si>
  <si>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</si>
  <si>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</si>
  <si>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</si>
  <si>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</si>
  <si>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</si>
  <si>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</si>
  <si>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</si>
  <si>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</si>
  <si>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</si>
  <si>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</si>
  <si>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</si>
  <si>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</si>
  <si>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</si>
  <si>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</si>
  <si>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</si>
  <si>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</si>
  <si>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</si>
  <si>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</si>
  <si>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</si>
  <si>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</si>
  <si>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</si>
  <si>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</si>
  <si>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</si>
  <si>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</si>
  <si>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</si>
  <si>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</si>
  <si>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</si>
  <si>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</si>
  <si>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</si>
  <si>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</si>
  <si>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</si>
  <si>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</si>
  <si>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</si>
  <si>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</si>
  <si>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</si>
  <si>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</si>
  <si>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</si>
  <si>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</si>
  <si>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</si>
  <si>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</si>
  <si>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</si>
  <si>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</si>
  <si>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</si>
  <si>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</si>
  <si>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</si>
  <si>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</si>
  <si>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</si>
  <si>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</si>
  <si>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</si>
  <si>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</si>
  <si>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</si>
  <si>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</si>
  <si>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</si>
  <si>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</si>
  <si>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</si>
  <si>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</si>
  <si>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</si>
  <si>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</si>
  <si>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</si>
  <si>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</si>
  <si>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</si>
  <si>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</si>
  <si>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</si>
  <si>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</si>
  <si>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</si>
  <si>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</si>
  <si>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</si>
  <si>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</si>
  <si>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</si>
  <si>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</si>
  <si>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</si>
  <si>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</si>
  <si>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</si>
  <si>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</si>
  <si>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</si>
  <si>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</si>
  <si>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</si>
  <si>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</si>
  <si>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</si>
  <si>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</si>
  <si>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</si>
  <si>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</si>
  <si>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</si>
  <si>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</si>
  <si>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</si>
  <si>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</si>
  <si>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</si>
  <si>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</si>
  <si>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</si>
  <si>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</si>
  <si>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</si>
  <si>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</si>
  <si>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</si>
  <si>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</si>
  <si>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</si>
  <si>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</si>
  <si>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</si>
  <si>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</si>
  <si>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</si>
  <si>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</si>
  <si>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</si>
  <si>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</si>
  <si>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</si>
  <si>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</si>
  <si>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</si>
  <si>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</si>
  <si>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</si>
  <si>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</si>
  <si>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</si>
  <si>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</si>
  <si>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</si>
  <si>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</si>
  <si>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</si>
  <si>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</si>
  <si>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</si>
  <si>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</si>
  <si>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</si>
  <si>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</si>
  <si>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</si>
  <si>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</si>
  <si>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</si>
  <si>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</si>
  <si>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</si>
  <si>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</si>
  <si>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</si>
  <si>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</si>
  <si>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</si>
  <si>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</si>
  <si>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</si>
  <si>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</si>
  <si>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</si>
  <si>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</si>
  <si>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</si>
  <si>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</si>
  <si>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</si>
  <si>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</si>
  <si>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</si>
  <si>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</si>
  <si>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</si>
  <si>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</si>
  <si>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</si>
  <si>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</si>
  <si>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</si>
  <si>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</si>
  <si>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</si>
  <si>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</si>
  <si>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</si>
  <si>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</si>
  <si>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</si>
  <si>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</si>
  <si>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</si>
  <si>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</si>
  <si>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</si>
  <si>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</si>
  <si>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</si>
  <si>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</si>
  <si>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</si>
  <si>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</si>
  <si>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</si>
  <si>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</si>
  <si>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</si>
  <si>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</si>
  <si>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</si>
  <si>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</si>
  <si>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</si>
  <si>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</si>
  <si>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</si>
  <si>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</si>
  <si>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</si>
  <si>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</si>
  <si>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</si>
  <si>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</si>
  <si>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</si>
  <si>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</si>
  <si>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</si>
  <si>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</si>
  <si>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</si>
  <si>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</si>
  <si>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</si>
  <si>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</si>
  <si>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</si>
  <si>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</si>
  <si>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</si>
  <si>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</si>
  <si>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</si>
  <si>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</si>
  <si>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</si>
  <si>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</si>
  <si>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</si>
  <si>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</si>
  <si>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</si>
  <si>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</si>
  <si>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</si>
  <si>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</si>
  <si>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</si>
  <si>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</si>
  <si>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</si>
  <si>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</si>
  <si>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</si>
  <si>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</si>
  <si>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</si>
  <si>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</si>
  <si>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</si>
  <si>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</si>
  <si>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</si>
  <si>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</si>
  <si>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</si>
  <si>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</si>
  <si>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</si>
  <si>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</si>
  <si>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</si>
  <si>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</si>
  <si>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</si>
  <si>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</si>
  <si>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</si>
  <si>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</si>
  <si>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</si>
  <si>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</si>
  <si>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</si>
  <si>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</si>
  <si>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</si>
  <si>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</si>
  <si>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</si>
  <si>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</si>
  <si>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</si>
  <si>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</si>
  <si>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</si>
  <si>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</si>
  <si>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</si>
  <si>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</si>
  <si>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</si>
  <si>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</si>
  <si>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</si>
  <si>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</si>
  <si>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</si>
  <si>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</si>
  <si>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</si>
  <si>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</si>
  <si>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</si>
  <si>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</si>
  <si>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</si>
  <si>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</si>
  <si>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</si>
  <si>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</si>
  <si>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</si>
  <si>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</si>
  <si>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</si>
  <si>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</si>
  <si>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</si>
  <si>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</si>
  <si>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</si>
  <si>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</si>
  <si>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</si>
  <si>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</si>
  <si>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</si>
  <si>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</si>
  <si>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</si>
  <si>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</si>
  <si>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</si>
  <si>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</si>
  <si>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</si>
  <si>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</si>
  <si>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</si>
  <si>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</si>
  <si>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</si>
  <si>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</si>
  <si>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</si>
  <si>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</si>
  <si>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</si>
  <si>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</si>
  <si>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</si>
  <si>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</si>
  <si>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</si>
  <si>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</si>
  <si>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</si>
  <si>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</si>
  <si>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</si>
  <si>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</si>
  <si>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</si>
  <si>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</si>
  <si>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</si>
  <si>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</si>
  <si>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</si>
  <si>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</si>
  <si>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</si>
  <si>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</si>
  <si>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</si>
  <si>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</si>
  <si>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</si>
  <si>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</si>
  <si>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</si>
  <si>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</si>
  <si>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</si>
  <si>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</si>
  <si>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</si>
  <si>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</si>
  <si>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</si>
  <si>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</si>
  <si>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</si>
  <si>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</si>
  <si>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</si>
  <si>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</si>
  <si>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</si>
  <si>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</si>
  <si>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</si>
  <si>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</si>
  <si>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</si>
  <si>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</si>
  <si>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</si>
  <si>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</si>
  <si>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</si>
  <si>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</si>
  <si>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</si>
  <si>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</si>
  <si>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</si>
  <si>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</si>
  <si>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</si>
  <si>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</si>
  <si>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</si>
  <si>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</si>
  <si>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</si>
  <si>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</si>
  <si>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</si>
  <si>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</si>
  <si>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</si>
  <si>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</si>
  <si>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</si>
  <si>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</si>
  <si>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</si>
  <si>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</si>
  <si>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</si>
  <si>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</si>
  <si>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</si>
  <si>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</si>
  <si>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</si>
  <si>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</si>
  <si>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</si>
  <si>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</si>
  <si>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</si>
  <si>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</si>
  <si>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</si>
  <si>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</si>
  <si>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</si>
  <si>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</si>
  <si>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</si>
  <si>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</si>
  <si>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</si>
  <si>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</si>
  <si>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</si>
  <si>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</si>
  <si>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</si>
  <si>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</si>
  <si>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</si>
  <si>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</si>
  <si>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</si>
  <si>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</si>
  <si>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</si>
  <si>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</si>
  <si>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</si>
  <si>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</si>
  <si>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</si>
  <si>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</si>
  <si>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</si>
  <si>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</si>
  <si>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</si>
  <si>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</si>
  <si>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</si>
  <si>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</si>
  <si>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</si>
  <si>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</si>
  <si>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</si>
  <si>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</si>
  <si>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</si>
  <si>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</si>
  <si>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</si>
  <si>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</si>
  <si>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</si>
  <si>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</si>
  <si>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</si>
  <si>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</si>
  <si>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</si>
  <si>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</si>
  <si>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</si>
  <si>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</si>
  <si>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</si>
  <si>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</si>
  <si>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</si>
  <si>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</si>
  <si>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</si>
  <si>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</si>
  <si>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</si>
  <si>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</si>
  <si>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</si>
  <si>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</si>
  <si>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</si>
  <si>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</si>
  <si>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</si>
  <si>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</si>
  <si>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</si>
  <si>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</si>
  <si>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</si>
  <si>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</si>
  <si>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</si>
  <si>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</si>
  <si>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</si>
  <si>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</si>
  <si>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</si>
  <si>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</si>
  <si>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</si>
  <si>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</si>
  <si>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</si>
  <si>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</si>
  <si>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</si>
  <si>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</si>
  <si>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</si>
  <si>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</si>
  <si>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</si>
  <si>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</si>
  <si>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</si>
  <si>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</si>
  <si>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</si>
  <si>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</si>
  <si>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</si>
  <si>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</si>
  <si>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</si>
  <si>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</si>
  <si>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</si>
  <si>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</si>
  <si>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</si>
  <si>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</si>
  <si>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</si>
  <si>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</si>
  <si>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</si>
  <si>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</si>
  <si>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</si>
  <si>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</si>
  <si>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</si>
  <si>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</si>
  <si>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</si>
  <si>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</si>
  <si>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</si>
  <si>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</si>
  <si>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</si>
  <si>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</si>
  <si>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</si>
  <si>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</si>
  <si>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</si>
  <si>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</si>
  <si>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</si>
  <si>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</si>
  <si>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</si>
  <si>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</si>
  <si>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</si>
  <si>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</si>
  <si>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</si>
  <si>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</si>
  <si>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</si>
  <si>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</si>
  <si>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</si>
  <si>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</si>
  <si>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</si>
  <si>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</si>
  <si>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</si>
  <si>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</si>
  <si>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</si>
  <si>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</si>
  <si>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</si>
  <si>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</si>
  <si>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</si>
  <si>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</si>
  <si>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</si>
  <si>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</si>
  <si>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</si>
  <si>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</si>
  <si>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</si>
  <si>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</si>
  <si>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</si>
  <si>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</si>
  <si>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</si>
  <si>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</si>
  <si>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</si>
  <si>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</si>
  <si>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</si>
  <si>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</si>
  <si>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</si>
  <si>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</si>
  <si>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</si>
  <si>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</si>
  <si>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</si>
  <si>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</si>
  <si>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</si>
  <si>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</si>
  <si>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</si>
  <si>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</si>
  <si>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</si>
  <si>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</si>
  <si>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</si>
  <si>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</si>
  <si>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</si>
  <si>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</si>
  <si>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</si>
  <si>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</si>
  <si>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</si>
  <si>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</si>
  <si>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</si>
  <si>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</si>
  <si>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</si>
  <si>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</si>
  <si>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</si>
  <si>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</si>
  <si>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</si>
  <si>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</si>
  <si>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</si>
  <si>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</si>
  <si>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</si>
  <si>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</si>
  <si>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</si>
  <si>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</si>
  <si>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</si>
  <si>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</si>
  <si>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</si>
  <si>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</si>
  <si>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</si>
  <si>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</si>
  <si>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</si>
  <si>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</si>
  <si>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</si>
  <si>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</si>
  <si>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</si>
  <si>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</si>
  <si>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</si>
  <si>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</si>
  <si>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</si>
  <si>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</si>
  <si>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</si>
  <si>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</si>
  <si>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</si>
  <si>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</si>
  <si>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</si>
  <si>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</si>
  <si>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</si>
  <si>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</si>
  <si>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</si>
  <si>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</si>
  <si>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</si>
  <si>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</si>
  <si>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</si>
  <si>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</si>
  <si>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</si>
  <si>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</si>
  <si>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</si>
  <si>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</si>
  <si>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</si>
  <si>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</si>
  <si>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</si>
  <si>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</si>
  <si>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</si>
  <si>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</si>
  <si>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</si>
  <si>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</si>
  <si>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</si>
  <si>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</si>
  <si>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</si>
  <si>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</si>
  <si>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</si>
  <si>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</si>
  <si>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</si>
  <si>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</si>
  <si>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</si>
  <si>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</si>
  <si>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</si>
  <si>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</si>
  <si>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</si>
  <si>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</si>
  <si>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</si>
  <si>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</si>
  <si>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</si>
  <si>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</si>
  <si>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</si>
  <si>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</si>
  <si>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</si>
  <si>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</si>
  <si>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</si>
  <si>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</si>
  <si>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</si>
  <si>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</si>
  <si>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</si>
  <si>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</si>
  <si>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</si>
  <si>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</si>
  <si>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</si>
  <si>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</si>
  <si>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</si>
  <si>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</si>
  <si>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</si>
  <si>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</si>
  <si>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</si>
  <si>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</si>
  <si>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</si>
  <si>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</si>
  <si>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</si>
  <si>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</si>
  <si>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</si>
  <si>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</si>
  <si>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</si>
  <si>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</si>
  <si>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</si>
  <si>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</si>
  <si>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</si>
  <si>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</si>
  <si>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</si>
  <si>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</si>
  <si>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</si>
  <si>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</si>
  <si>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</si>
  <si>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</si>
  <si>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</si>
  <si>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</si>
  <si>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</si>
  <si>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</si>
  <si>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</si>
  <si>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</si>
  <si>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</si>
  <si>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</si>
  <si>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</si>
  <si>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</si>
  <si>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</si>
  <si>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</si>
  <si>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</si>
  <si>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</si>
  <si>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</si>
  <si>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</si>
  <si>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</si>
  <si>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</si>
  <si>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</si>
  <si>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</si>
  <si>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</si>
  <si>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</si>
  <si>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</si>
  <si>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</si>
  <si>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</si>
  <si>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</si>
  <si>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</si>
  <si>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</si>
  <si>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</si>
  <si>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</si>
  <si>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</si>
  <si>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</si>
  <si>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</si>
  <si>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</si>
  <si>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</si>
  <si>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</si>
  <si>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</si>
  <si>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</si>
  <si>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</si>
  <si>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</si>
  <si>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</si>
  <si>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</si>
  <si>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</si>
  <si>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</si>
  <si>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</si>
  <si>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</si>
  <si>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</si>
  <si>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</si>
  <si>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</si>
  <si>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</si>
  <si>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</si>
  <si>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</si>
  <si>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</si>
  <si>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</si>
  <si>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</si>
  <si>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</si>
  <si>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</si>
  <si>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</si>
  <si>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</si>
  <si>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</si>
  <si>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</si>
  <si>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</si>
  <si>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</si>
  <si>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</si>
  <si>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</si>
  <si>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</si>
  <si>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</si>
  <si>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</si>
  <si>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</si>
  <si>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</si>
  <si>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</si>
  <si>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</si>
  <si>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</si>
  <si>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</si>
  <si>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</si>
  <si>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</si>
  <si>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</si>
  <si>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</si>
  <si>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</si>
  <si>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</si>
  <si>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</si>
  <si>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</si>
  <si>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</si>
  <si>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</si>
  <si>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</si>
  <si>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</si>
  <si>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</si>
  <si>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</si>
  <si>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</si>
  <si>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</si>
  <si>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</si>
  <si>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</si>
  <si>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</si>
  <si>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</si>
  <si>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</si>
  <si>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</si>
  <si>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</si>
  <si>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</si>
  <si>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</si>
  <si>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</si>
  <si>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</si>
  <si>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</si>
  <si>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</si>
  <si>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</si>
  <si>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</si>
  <si>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</si>
  <si>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</si>
  <si>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</si>
  <si>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</si>
  <si>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</si>
  <si>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</si>
  <si>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</si>
  <si>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</si>
  <si>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</si>
  <si>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</si>
  <si>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</si>
  <si>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</si>
  <si>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</si>
  <si>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</si>
  <si>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</si>
  <si>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</si>
  <si>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</si>
  <si>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</si>
  <si>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</si>
  <si>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</si>
  <si>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</si>
  <si>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</si>
  <si>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</si>
  <si>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</si>
  <si>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</si>
  <si>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</si>
  <si>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</si>
  <si>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</si>
  <si>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</si>
  <si>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</si>
  <si>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</si>
  <si>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</si>
  <si>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</si>
  <si>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</si>
  <si>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</si>
  <si>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</si>
  <si>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</si>
  <si>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</si>
  <si>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</si>
  <si>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</si>
  <si>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</si>
  <si>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</si>
  <si>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</si>
  <si>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</si>
  <si>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</si>
  <si>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</si>
  <si>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</si>
  <si>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</si>
  <si>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</si>
  <si>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</si>
  <si>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</si>
  <si>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</si>
  <si>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</si>
  <si>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</si>
  <si>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</si>
  <si>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</si>
  <si>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</si>
  <si>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</si>
  <si>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</si>
  <si>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</si>
  <si>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</si>
  <si>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</si>
  <si>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</si>
  <si>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</si>
  <si>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</si>
  <si>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</si>
  <si>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</si>
  <si>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</si>
  <si>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</si>
  <si>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</si>
  <si>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</si>
  <si>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</si>
  <si>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</si>
  <si>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</si>
  <si>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</si>
  <si>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</si>
  <si>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</si>
  <si>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</si>
  <si>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</si>
  <si>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</si>
  <si>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</si>
  <si>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</si>
  <si>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</si>
  <si>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</si>
  <si>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</si>
  <si>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</si>
  <si>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</si>
  <si>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</si>
  <si>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</si>
  <si>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</si>
  <si>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</si>
  <si>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</si>
  <si>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</si>
  <si>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</si>
  <si>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</si>
  <si>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</si>
  <si>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</si>
  <si>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</si>
  <si>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</si>
  <si>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</si>
  <si>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</si>
  <si>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</si>
  <si>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</si>
  <si>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</si>
  <si>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</si>
  <si>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</si>
  <si>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</si>
  <si>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</si>
  <si>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</si>
  <si>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</si>
  <si>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</si>
  <si>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</si>
  <si>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</si>
  <si>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</si>
  <si>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</si>
  <si>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</si>
  <si>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</si>
  <si>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</si>
  <si>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</si>
  <si>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</si>
  <si>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</si>
  <si>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</si>
  <si>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</si>
  <si>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</si>
  <si>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</si>
  <si>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</si>
  <si>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</si>
  <si>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</si>
  <si>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</si>
  <si>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</si>
  <si>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</si>
  <si>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</si>
  <si>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</si>
  <si>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</si>
  <si>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</si>
  <si>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</si>
  <si>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</si>
  <si>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</si>
  <si>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</si>
  <si>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</si>
  <si>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</si>
  <si>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</si>
  <si>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</si>
  <si>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</si>
  <si>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</si>
  <si>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</si>
  <si>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</si>
  <si>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</si>
  <si>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</si>
  <si>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</si>
  <si>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</si>
  <si>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</si>
  <si>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</si>
  <si>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</si>
  <si>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</si>
  <si>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</si>
  <si>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</si>
  <si>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</si>
  <si>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</si>
  <si>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</si>
  <si>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</si>
  <si>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</si>
  <si>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</si>
  <si>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</si>
  <si>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</si>
  <si>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</si>
  <si>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</si>
  <si>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</si>
  <si>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</si>
  <si>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</si>
  <si>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</si>
  <si>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</si>
  <si>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</si>
  <si>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</si>
  <si>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</si>
  <si>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</si>
  <si>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</si>
  <si>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</si>
  <si>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</si>
  <si>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</si>
  <si>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</si>
  <si>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</si>
  <si>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</si>
  <si>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</si>
  <si>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</si>
  <si>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</si>
  <si>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</si>
  <si>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</si>
  <si>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</si>
  <si>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</si>
  <si>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</si>
  <si>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</si>
  <si>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</si>
  <si>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</si>
  <si>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</si>
  <si>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</si>
  <si>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</si>
  <si>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</si>
  <si>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</si>
  <si>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</si>
  <si>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</si>
  <si>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</si>
  <si>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</si>
  <si>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</si>
  <si>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</si>
  <si>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</si>
  <si>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</si>
  <si>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</si>
  <si>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</si>
  <si>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</si>
  <si>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</si>
  <si>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</si>
  <si>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</si>
  <si>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</si>
  <si>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</si>
  <si>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</si>
  <si>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</si>
  <si>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</si>
  <si>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</si>
  <si>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</si>
  <si>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</si>
  <si>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</si>
  <si>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</si>
  <si>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</si>
  <si>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</si>
  <si>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</si>
  <si>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</si>
  <si>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</si>
  <si>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</si>
  <si>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</si>
  <si>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</si>
  <si>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</si>
  <si>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</si>
  <si>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</si>
  <si>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</si>
  <si>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</si>
  <si>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</si>
  <si>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</si>
  <si>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</si>
  <si>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</si>
  <si>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</si>
  <si>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</si>
  <si>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</si>
  <si>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</si>
  <si>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</si>
  <si>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</si>
  <si>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</si>
  <si>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</si>
  <si>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</si>
  <si>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</si>
  <si>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</si>
  <si>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</si>
  <si>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</si>
  <si>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</si>
  <si>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</si>
  <si>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</si>
  <si>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</si>
  <si>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</si>
  <si>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</si>
  <si>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</si>
  <si>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</si>
  <si>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</si>
  <si>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</si>
  <si>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</si>
  <si>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</si>
  <si>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</si>
  <si>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</si>
  <si>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</si>
  <si>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</si>
  <si>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</si>
  <si>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</si>
  <si>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</si>
  <si>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</si>
  <si>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</si>
  <si>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</si>
  <si>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</si>
  <si>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</si>
  <si>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</si>
  <si>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</si>
  <si>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</si>
  <si>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</si>
  <si>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</si>
  <si>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</si>
  <si>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</si>
  <si>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</si>
  <si>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</si>
  <si>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</si>
  <si>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</si>
  <si>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</si>
  <si>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</si>
  <si>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</si>
  <si>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</si>
  <si>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</si>
  <si>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</si>
  <si>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</si>
  <si>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</si>
  <si>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</si>
  <si>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</si>
  <si>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</si>
  <si>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</si>
  <si>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</si>
  <si>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</si>
  <si>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</si>
  <si>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</si>
  <si>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</si>
  <si>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</si>
  <si>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</si>
  <si>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</si>
  <si>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</si>
  <si>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</si>
  <si>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</si>
  <si>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</si>
  <si>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</si>
  <si>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</si>
  <si>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</si>
  <si>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</si>
  <si>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</si>
  <si>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</si>
  <si>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</si>
  <si>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</si>
  <si>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</si>
  <si>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</si>
  <si>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</si>
  <si>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</si>
  <si>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</si>
  <si>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</si>
  <si>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</si>
  <si>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</si>
  <si>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</si>
  <si>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</si>
  <si>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</si>
  <si>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</si>
  <si>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</si>
  <si>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</si>
  <si>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</si>
  <si>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</si>
  <si>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</si>
  <si>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</si>
  <si>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</si>
  <si>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</si>
  <si>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</si>
  <si>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</si>
  <si>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</si>
  <si>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</si>
  <si>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</si>
  <si>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</si>
  <si>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</si>
  <si>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</si>
  <si>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</si>
  <si>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</si>
  <si>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</si>
  <si>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</si>
  <si>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</si>
  <si>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</si>
  <si>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</si>
  <si>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</si>
  <si>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</si>
  <si>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</si>
  <si>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</si>
  <si>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</si>
  <si>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</si>
  <si>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</si>
  <si>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</si>
  <si>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</si>
  <si>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</si>
  <si>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</si>
  <si>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</si>
  <si>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</si>
  <si>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</si>
  <si>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</si>
  <si>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</si>
  <si>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</si>
  <si>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</si>
  <si>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</si>
  <si>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</si>
  <si>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</si>
  <si>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</si>
  <si>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</si>
  <si>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</si>
  <si>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</si>
  <si>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</si>
  <si>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</si>
  <si>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</si>
  <si>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</si>
  <si>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</si>
  <si>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</si>
  <si>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</si>
  <si>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</si>
  <si>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</si>
  <si>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</si>
  <si>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</si>
  <si>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</si>
  <si>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</si>
  <si>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</si>
  <si>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</si>
  <si>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</si>
  <si>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</si>
  <si>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</si>
  <si>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</si>
  <si>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</si>
  <si>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</si>
  <si>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</si>
  <si>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</si>
  <si>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</si>
  <si>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</si>
  <si>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</si>
  <si>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</si>
  <si>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</si>
  <si>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</si>
  <si>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</si>
  <si>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</si>
  <si>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</si>
  <si>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</si>
  <si>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</si>
  <si>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</si>
  <si>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</si>
  <si>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</si>
  <si>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</si>
  <si>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</si>
  <si>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</si>
  <si>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</si>
  <si>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</si>
  <si>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</si>
  <si>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</si>
  <si>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</si>
  <si>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</si>
  <si>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</si>
  <si>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</si>
  <si>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</si>
  <si>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</si>
  <si>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</si>
  <si>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</si>
  <si>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</si>
  <si>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</si>
  <si>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</si>
  <si>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</si>
  <si>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</si>
  <si>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</si>
  <si>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</si>
  <si>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</si>
  <si>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</si>
  <si>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</si>
  <si>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</si>
  <si>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</si>
  <si>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</si>
  <si>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</si>
  <si>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</si>
  <si>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</si>
  <si>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</si>
  <si>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</si>
  <si>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</si>
  <si>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</si>
  <si>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</si>
  <si>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</si>
  <si>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</si>
  <si>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</si>
  <si>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</si>
  <si>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</si>
  <si>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</si>
  <si>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</si>
  <si>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</si>
  <si>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</si>
  <si>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</si>
  <si>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</si>
  <si>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</si>
  <si>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</si>
  <si>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</si>
  <si>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</si>
  <si>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</si>
  <si>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</si>
  <si>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</si>
  <si>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</si>
  <si>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</si>
  <si>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</si>
  <si>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</si>
  <si>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</si>
  <si>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</si>
  <si>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</si>
  <si>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</si>
  <si>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</si>
  <si>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</si>
  <si>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</si>
  <si>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</si>
  <si>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</si>
  <si>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</si>
  <si>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</si>
  <si>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</si>
  <si>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</si>
  <si>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</si>
  <si>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</si>
  <si>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</si>
  <si>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</si>
  <si>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</si>
  <si>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</si>
  <si>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</si>
  <si>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</si>
  <si>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</si>
  <si>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</si>
  <si>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</si>
  <si>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</si>
  <si>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</si>
  <si>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</si>
  <si>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</si>
  <si>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</si>
  <si>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</si>
  <si>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</si>
  <si>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</si>
  <si>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</si>
  <si>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</si>
  <si>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</si>
  <si>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</si>
  <si>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</si>
  <si>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</si>
  <si>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</si>
  <si>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</si>
  <si>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</si>
  <si>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</si>
  <si>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</si>
  <si>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</si>
  <si>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</si>
  <si>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</si>
  <si>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</si>
  <si>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</si>
  <si>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</si>
  <si>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</si>
  <si>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</si>
  <si>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</si>
  <si>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</si>
  <si>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</si>
  <si>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</si>
  <si>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</si>
  <si>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</si>
  <si>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</si>
  <si>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</si>
  <si>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</si>
  <si>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</si>
  <si>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</si>
  <si>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</si>
  <si>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</si>
  <si>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</si>
  <si>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</si>
  <si>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</si>
  <si>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</si>
  <si>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</si>
  <si>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</si>
  <si>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</si>
  <si>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</si>
  <si>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</si>
  <si>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</si>
  <si>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</si>
  <si>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</si>
  <si>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</si>
  <si>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</si>
  <si>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</si>
  <si>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</si>
  <si>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</si>
  <si>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</si>
  <si>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</si>
  <si>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</si>
  <si>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</si>
  <si>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</si>
  <si>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</si>
  <si>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</si>
  <si>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</si>
  <si>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</si>
  <si>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</si>
  <si>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</si>
  <si>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</si>
  <si>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</si>
  <si>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</si>
  <si>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</si>
  <si>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</si>
  <si>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</si>
  <si>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</si>
  <si>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</si>
  <si>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</si>
  <si>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</si>
  <si>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</si>
  <si>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</si>
  <si>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</si>
  <si>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</si>
  <si>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</si>
  <si>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</si>
  <si>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</si>
  <si>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</si>
  <si>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</si>
  <si>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</si>
  <si>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</si>
  <si>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</si>
  <si>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</si>
  <si>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</si>
  <si>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</si>
  <si>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</si>
  <si>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</si>
  <si>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</si>
  <si>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</si>
  <si>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</si>
  <si>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</si>
  <si>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</si>
  <si>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</si>
  <si>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</si>
  <si>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</si>
  <si>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</si>
  <si>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</si>
  <si>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</si>
  <si>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</si>
  <si>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</si>
  <si>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</si>
  <si>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</si>
  <si>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</si>
  <si>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</si>
  <si>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</si>
  <si>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</si>
  <si>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</si>
  <si>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</si>
  <si>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</si>
  <si>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</si>
  <si>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</si>
  <si>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</si>
  <si>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</si>
  <si>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</si>
  <si>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</si>
  <si>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</si>
  <si>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</si>
  <si>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</si>
  <si>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</si>
  <si>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</si>
  <si>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</si>
  <si>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</si>
  <si>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</si>
  <si>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</si>
  <si>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</si>
  <si>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</si>
  <si>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</si>
  <si>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</si>
  <si>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</si>
  <si>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</si>
  <si>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</si>
  <si>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</si>
  <si>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</si>
  <si>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</si>
  <si>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</si>
  <si>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</si>
  <si>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</si>
  <si>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</si>
  <si>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</si>
  <si>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</si>
  <si>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</si>
  <si>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</si>
  <si>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</si>
  <si>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</si>
  <si>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</si>
  <si>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</si>
  <si>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</si>
  <si>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</si>
  <si>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</si>
  <si>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</si>
  <si>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</si>
  <si>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</si>
  <si>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</si>
  <si>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</si>
  <si>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</si>
  <si>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</si>
  <si>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</si>
  <si>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</si>
  <si>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</si>
  <si>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</si>
  <si>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</si>
  <si>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</si>
  <si>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</si>
  <si>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</si>
  <si>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</si>
  <si>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</si>
  <si>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</si>
  <si>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</si>
  <si>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</si>
  <si>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</si>
  <si>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</si>
  <si>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</si>
  <si>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</si>
  <si>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</si>
  <si>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</si>
  <si>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</si>
  <si>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</si>
  <si>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</si>
  <si>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</si>
  <si>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</si>
  <si>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</si>
  <si>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</si>
  <si>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</si>
  <si>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</si>
  <si>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</si>
  <si>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</si>
  <si>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</si>
  <si>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</si>
  <si>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</si>
  <si>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</si>
  <si>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</si>
  <si>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</si>
  <si>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</si>
  <si>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</si>
  <si>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</si>
  <si>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</si>
  <si>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</si>
  <si>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</si>
  <si>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</si>
  <si>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</si>
  <si>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</si>
  <si>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</si>
  <si>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</si>
  <si>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</si>
  <si>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</si>
  <si>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</si>
  <si>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</si>
  <si>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</si>
  <si>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</si>
  <si>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</si>
  <si>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</si>
  <si>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</si>
  <si>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</si>
  <si>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</si>
  <si>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</si>
  <si>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</si>
  <si>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</si>
  <si>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</si>
  <si>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</si>
  <si>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</si>
  <si>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</si>
  <si>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</si>
  <si>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</si>
  <si>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</si>
  <si>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</si>
  <si>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</si>
  <si>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</si>
  <si>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</si>
  <si>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</si>
  <si>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</si>
  <si>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</si>
  <si>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</si>
  <si>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</si>
  <si>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</si>
  <si>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</si>
  <si>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</si>
  <si>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</si>
  <si>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</si>
  <si>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</si>
  <si>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</si>
  <si>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</si>
  <si>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</si>
  <si>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</si>
  <si>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</si>
  <si>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</si>
  <si>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</si>
  <si>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</si>
  <si>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</si>
  <si>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</si>
  <si>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</si>
  <si>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</si>
  <si>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</si>
  <si>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</si>
  <si>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</si>
  <si>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</si>
  <si>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</si>
  <si>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</si>
  <si>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</si>
  <si>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</si>
  <si>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</si>
  <si>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</si>
  <si>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</si>
  <si>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</si>
  <si>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</si>
  <si>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</si>
  <si>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</si>
  <si>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</si>
  <si>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</si>
  <si>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</si>
  <si>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</si>
  <si>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</si>
  <si>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</si>
  <si>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</si>
  <si>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</si>
  <si>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</si>
  <si>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</si>
  <si>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</si>
  <si>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</si>
  <si>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</si>
  <si>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</si>
  <si>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</si>
  <si>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</si>
  <si>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</si>
  <si>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</si>
  <si>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</si>
  <si>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</si>
  <si>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</si>
  <si>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</si>
  <si>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</si>
  <si>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</si>
  <si>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</si>
  <si>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</si>
  <si>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</si>
  <si>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</si>
  <si>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</si>
  <si>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</si>
  <si>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</si>
  <si>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</si>
  <si>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</si>
  <si>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</si>
  <si>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</si>
  <si>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</si>
  <si>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</si>
  <si>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</si>
  <si>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</si>
  <si>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</si>
  <si>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</si>
  <si>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</si>
  <si>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</si>
  <si>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</si>
  <si>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</si>
  <si>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</si>
  <si>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</si>
  <si>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</si>
  <si>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</si>
  <si>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</si>
  <si>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</si>
  <si>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</si>
  <si>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</si>
  <si>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</si>
  <si>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</si>
  <si>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</si>
  <si>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</si>
  <si>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</si>
  <si>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</si>
  <si>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</si>
  <si>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</si>
  <si>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</si>
  <si>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</si>
  <si>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</si>
  <si>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</si>
  <si>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</si>
  <si>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</si>
  <si>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</si>
  <si>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</si>
  <si>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</si>
  <si>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</si>
  <si>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</si>
  <si>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</si>
  <si>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</si>
  <si>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</si>
  <si>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</si>
  <si>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</si>
  <si>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</si>
  <si>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</si>
  <si>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</si>
  <si>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</si>
  <si>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</si>
  <si>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</si>
  <si>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</si>
  <si>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</si>
  <si>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</si>
  <si>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</si>
  <si>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</si>
  <si>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</si>
  <si>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</si>
  <si>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</si>
  <si>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</si>
  <si>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</si>
  <si>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</si>
  <si>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</si>
  <si>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</si>
  <si>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</si>
  <si>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</si>
  <si>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</si>
  <si>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</si>
  <si>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</si>
  <si>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</si>
  <si>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</si>
  <si>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</si>
  <si>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</si>
  <si>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</si>
  <si>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</si>
  <si>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</si>
  <si>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</si>
  <si>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</si>
  <si>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</si>
  <si>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</si>
  <si>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</si>
  <si>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</si>
  <si>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</si>
  <si>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</si>
  <si>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</si>
  <si>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</si>
  <si>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</si>
  <si>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</si>
  <si>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</si>
  <si>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</si>
  <si>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</si>
  <si>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</si>
  <si>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</si>
  <si>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</si>
  <si>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</si>
  <si>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</si>
  <si>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</si>
  <si>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</si>
  <si>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</si>
  <si>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</si>
  <si>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</si>
  <si>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</si>
  <si>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</si>
  <si>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</si>
  <si>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</si>
  <si>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</si>
  <si>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</si>
  <si>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</si>
  <si>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</si>
  <si>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</si>
  <si>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</si>
  <si>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</si>
  <si>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</si>
  <si>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</si>
  <si>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</si>
  <si>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</si>
  <si>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</si>
  <si>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</si>
  <si>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</si>
  <si>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</si>
  <si>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</si>
  <si>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</si>
  <si>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</si>
  <si>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</si>
  <si>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</si>
  <si>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</si>
  <si>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</si>
  <si>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</si>
  <si>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</si>
  <si>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</si>
  <si>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</si>
  <si>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</si>
  <si>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</si>
  <si>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</si>
  <si>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</si>
  <si>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</si>
  <si>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</si>
  <si>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</si>
  <si>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</si>
  <si>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</si>
  <si>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</si>
  <si>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</si>
  <si>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</si>
  <si>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</si>
  <si>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</si>
  <si>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</si>
  <si>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</si>
  <si>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</si>
  <si>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</si>
  <si>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</si>
  <si>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</si>
  <si>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</si>
  <si>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</si>
  <si>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</si>
  <si>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</si>
  <si>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</si>
  <si>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</si>
  <si>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</si>
  <si>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</si>
  <si>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</si>
  <si>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</si>
  <si>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</si>
  <si>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</si>
  <si>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</si>
  <si>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</si>
  <si>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</si>
  <si>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</si>
  <si>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</si>
  <si>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</si>
  <si>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</si>
  <si>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</si>
  <si>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</si>
  <si>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</si>
  <si>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</si>
  <si>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</si>
  <si>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</si>
  <si>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</si>
  <si>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</si>
  <si>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</si>
  <si>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</si>
  <si>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</si>
  <si>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</si>
  <si>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</si>
  <si>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</si>
  <si>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</si>
  <si>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</si>
  <si>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</si>
  <si>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</si>
  <si>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</si>
  <si>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</si>
  <si>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</si>
  <si>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</si>
  <si>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</si>
  <si>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</si>
  <si>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</si>
  <si>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</si>
  <si>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</si>
  <si>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</si>
  <si>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</si>
  <si>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</si>
  <si>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</si>
  <si>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</si>
  <si>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</si>
  <si>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</si>
  <si>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</si>
  <si>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</si>
  <si>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</si>
  <si>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</si>
  <si>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</si>
  <si>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</si>
  <si>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</si>
  <si>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</si>
  <si>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</si>
  <si>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</si>
  <si>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</si>
  <si>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</si>
  <si>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</si>
  <si>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</si>
  <si>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</si>
  <si>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</si>
  <si>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</si>
  <si>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</si>
  <si>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</si>
  <si>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</si>
  <si>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</si>
  <si>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</si>
  <si>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</si>
  <si>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</si>
  <si>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</si>
  <si>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</si>
  <si>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</si>
  <si>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</si>
  <si>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</si>
  <si>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</si>
  <si>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</si>
  <si>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</si>
  <si>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</si>
  <si>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</si>
  <si>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</si>
  <si>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</si>
  <si>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</si>
  <si>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</si>
  <si>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</si>
  <si>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</si>
  <si>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</si>
  <si>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</si>
  <si>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</si>
  <si>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</si>
  <si>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</si>
  <si>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</si>
  <si>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</si>
  <si>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</si>
  <si>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</si>
  <si>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</si>
  <si>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</si>
  <si>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</si>
  <si>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</si>
  <si>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</si>
  <si>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</si>
  <si>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</si>
  <si>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</si>
  <si>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</si>
  <si>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</si>
  <si>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</si>
  <si>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</si>
  <si>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</si>
  <si>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</si>
  <si>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</si>
  <si>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</si>
  <si>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</si>
  <si>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</si>
  <si>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</si>
  <si>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</si>
  <si>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</si>
  <si>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</si>
  <si>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</si>
  <si>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</si>
  <si>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</si>
  <si>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</si>
  <si>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</si>
  <si>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</si>
  <si>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</si>
  <si>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</si>
  <si>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</si>
  <si>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</si>
  <si>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</si>
  <si>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</si>
  <si>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</si>
  <si>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</si>
  <si>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</si>
  <si>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</si>
  <si>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</si>
  <si>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</si>
  <si>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</si>
  <si>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</si>
  <si>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</si>
  <si>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</si>
  <si>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</si>
  <si>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</si>
  <si>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</si>
  <si>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</si>
  <si>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</si>
  <si>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</si>
  <si>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</si>
  <si>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</si>
  <si>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</si>
  <si>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</si>
  <si>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</si>
  <si>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</si>
  <si>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</si>
  <si>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</si>
  <si>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</si>
  <si>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</si>
  <si>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</si>
  <si>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</si>
  <si>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</si>
  <si>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</si>
  <si>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</si>
  <si>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</si>
  <si>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</si>
  <si>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</si>
  <si>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</si>
  <si>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</si>
  <si>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</si>
  <si>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</si>
  <si>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</si>
  <si>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</si>
  <si>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</si>
  <si>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</si>
  <si>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</si>
  <si>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</si>
  <si>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</si>
  <si>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</si>
  <si>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</si>
  <si>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</si>
  <si>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</si>
  <si>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</si>
  <si>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</si>
  <si>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</si>
  <si>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</si>
  <si>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</si>
  <si>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</si>
  <si>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</si>
  <si>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</si>
  <si>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</si>
  <si>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</si>
  <si>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</si>
  <si>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</si>
  <si>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</si>
  <si>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</si>
  <si>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</si>
  <si>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</si>
  <si>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</si>
  <si>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</si>
  <si>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</si>
  <si>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</si>
  <si>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</si>
  <si>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</si>
  <si>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</si>
  <si>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</si>
  <si>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</si>
  <si>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</si>
  <si>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</si>
  <si>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</si>
  <si>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</si>
  <si>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</si>
  <si>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</si>
  <si>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</si>
  <si>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</si>
  <si>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</si>
  <si>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</si>
  <si>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</si>
  <si>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</si>
  <si>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</si>
  <si>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</si>
  <si>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</si>
  <si>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</si>
  <si>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</si>
  <si>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</si>
  <si>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</si>
  <si>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</si>
  <si>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</si>
  <si>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</si>
  <si>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</si>
  <si>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</si>
  <si>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</si>
  <si>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</si>
  <si>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</si>
  <si>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</si>
  <si>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</si>
  <si>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</si>
  <si>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</si>
  <si>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</si>
  <si>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</si>
  <si>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</si>
  <si>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</si>
  <si>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</si>
  <si>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</si>
  <si>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</si>
  <si>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</si>
  <si>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</si>
  <si>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</si>
  <si>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</si>
  <si>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</si>
  <si>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</si>
  <si>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</si>
  <si>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</si>
  <si>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</si>
  <si>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</si>
  <si>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</si>
  <si>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</si>
  <si>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</si>
  <si>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</si>
  <si>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</si>
  <si>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</si>
  <si>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</si>
  <si>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</si>
  <si>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</si>
  <si>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</si>
  <si>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</si>
  <si>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</si>
  <si>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</si>
  <si>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</si>
  <si>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</si>
  <si>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</si>
  <si>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</si>
  <si>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</si>
  <si>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</si>
  <si>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</si>
  <si>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</si>
  <si>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</si>
  <si>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</si>
  <si>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</si>
  <si>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</si>
  <si>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</si>
  <si>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</si>
  <si>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</si>
  <si>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</si>
  <si>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</si>
  <si>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</si>
  <si>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</si>
  <si>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</si>
  <si>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</si>
  <si>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</si>
  <si>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</si>
  <si>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</si>
  <si>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</si>
  <si>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</si>
  <si>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</si>
  <si>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</si>
  <si>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</si>
  <si>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</si>
  <si>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</si>
  <si>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</si>
  <si>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</si>
  <si>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</si>
  <si>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</si>
  <si>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</si>
  <si>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</si>
  <si>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</si>
  <si>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</si>
  <si>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</si>
  <si>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</si>
  <si>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</si>
  <si>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</si>
  <si>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</si>
  <si>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</si>
  <si>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</si>
  <si>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</si>
  <si>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</si>
  <si>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</si>
  <si>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</si>
  <si>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</si>
  <si>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</si>
  <si>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</si>
  <si>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</si>
  <si>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</si>
  <si>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</si>
  <si>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</si>
  <si>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</si>
  <si>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</si>
  <si>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</si>
  <si>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</si>
  <si>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</si>
  <si>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</si>
  <si>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</si>
  <si>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</si>
  <si>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</si>
  <si>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</si>
  <si>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</si>
  <si>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</si>
  <si>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</si>
  <si>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</si>
  <si>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</si>
  <si>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</si>
  <si>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</si>
  <si>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</si>
  <si>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</si>
  <si>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</si>
  <si>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</si>
  <si>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</si>
  <si>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</si>
  <si>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</si>
  <si>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</si>
  <si>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</si>
  <si>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</si>
  <si>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</si>
  <si>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</si>
  <si>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</si>
  <si>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</si>
  <si>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</si>
  <si>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</si>
  <si>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</si>
  <si>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</si>
  <si>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</si>
  <si>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</si>
  <si>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</si>
  <si>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</si>
  <si>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</si>
  <si>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</si>
  <si>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</si>
  <si>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</si>
  <si>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</si>
  <si>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</si>
  <si>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</si>
  <si>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</si>
  <si>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</si>
  <si>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</si>
  <si>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</si>
  <si>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</si>
  <si>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</si>
  <si>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</si>
  <si>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</si>
  <si>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</si>
  <si>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</si>
  <si>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</si>
  <si>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</si>
  <si>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</si>
  <si>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</si>
  <si>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</si>
  <si>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</si>
  <si>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</si>
  <si>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</si>
  <si>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</si>
  <si>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</si>
  <si>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</si>
  <si>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</si>
  <si>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</si>
  <si>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</si>
  <si>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</si>
  <si>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</si>
  <si>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</si>
  <si>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</si>
  <si>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</si>
  <si>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</si>
  <si>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</si>
  <si>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</si>
  <si>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</si>
  <si>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</si>
  <si>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</si>
  <si>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</si>
  <si>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</si>
  <si>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</si>
  <si>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</si>
  <si>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</si>
  <si>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</si>
  <si>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</si>
  <si>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</si>
  <si>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</si>
  <si>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</si>
  <si>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</si>
  <si>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</si>
  <si>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</si>
  <si>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</si>
  <si>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</si>
  <si>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</si>
  <si>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</si>
  <si>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</si>
  <si>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</si>
  <si>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</si>
  <si>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</si>
  <si>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</si>
  <si>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</si>
  <si>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</si>
  <si>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</si>
  <si>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</si>
  <si>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</si>
  <si>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</si>
  <si>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</si>
  <si>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</si>
  <si>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</si>
  <si>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</si>
  <si>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</si>
  <si>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</si>
  <si>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</si>
  <si>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</si>
  <si>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</si>
  <si>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</si>
  <si>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</si>
  <si>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</si>
  <si>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</si>
  <si>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</si>
  <si>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</si>
  <si>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</si>
  <si>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</si>
  <si>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</si>
  <si>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</si>
  <si>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</si>
  <si>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</si>
  <si>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</si>
  <si>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</si>
  <si>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</si>
  <si>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</si>
  <si>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</si>
  <si>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</si>
  <si>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</si>
  <si>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</si>
  <si>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</si>
  <si>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</si>
  <si>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</si>
  <si>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</si>
  <si>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</si>
  <si>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</si>
  <si>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</si>
  <si>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</si>
  <si>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</si>
  <si>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</si>
  <si>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</si>
  <si>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</si>
  <si>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</si>
  <si>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</si>
  <si>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</si>
  <si>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</si>
  <si>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</si>
  <si>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</si>
  <si>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</si>
  <si>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</si>
  <si>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</si>
  <si>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</si>
  <si>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</si>
  <si>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</si>
  <si>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</si>
  <si>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</si>
  <si>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</si>
  <si>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</si>
  <si>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</si>
  <si>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</si>
  <si>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</si>
  <si>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</si>
  <si>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</si>
  <si>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</si>
  <si>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</si>
  <si>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</si>
  <si>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</si>
  <si>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</si>
  <si>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</si>
  <si>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</si>
  <si>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</si>
  <si>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</si>
  <si>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</si>
  <si>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</si>
  <si>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</si>
  <si>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</si>
  <si>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</si>
  <si>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</si>
  <si>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</si>
  <si>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</si>
  <si>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</si>
  <si>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</si>
  <si>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</si>
  <si>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</si>
  <si>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</si>
  <si>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</si>
  <si>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</si>
  <si>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</si>
  <si>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</si>
  <si>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</si>
  <si>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</si>
  <si>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</si>
  <si>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</si>
  <si>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</si>
  <si>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</si>
  <si>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</si>
  <si>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</si>
  <si>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</si>
  <si>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</si>
  <si>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</si>
  <si>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</si>
  <si>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</si>
  <si>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</si>
  <si>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</si>
  <si>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</si>
  <si>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</si>
  <si>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</si>
  <si>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</si>
  <si>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</si>
  <si>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</si>
  <si>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</si>
  <si>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</si>
  <si>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</si>
  <si>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</si>
  <si>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</si>
  <si>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</si>
  <si>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</si>
  <si>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</si>
  <si>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</si>
  <si>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</si>
  <si>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</si>
  <si>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</si>
  <si>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</si>
  <si>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</si>
  <si>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</si>
  <si>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</si>
  <si>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</si>
  <si>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</si>
  <si>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</si>
  <si>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</si>
  <si>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</si>
  <si>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</si>
  <si>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</si>
  <si>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</si>
  <si>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</si>
  <si>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</si>
  <si>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</si>
  <si>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</si>
  <si>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</si>
  <si>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</si>
  <si>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</si>
  <si>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</si>
  <si>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</si>
  <si>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</si>
  <si>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</si>
  <si>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</si>
  <si>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</si>
  <si>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</si>
  <si>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</si>
  <si>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</si>
  <si>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</si>
  <si>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</si>
  <si>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</si>
  <si>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</si>
  <si>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</si>
  <si>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</si>
  <si>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</si>
  <si>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</si>
  <si>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</si>
  <si>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</si>
  <si>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</si>
  <si>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</si>
  <si>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</si>
  <si>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</si>
  <si>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</si>
  <si>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</si>
  <si>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</si>
  <si>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</si>
  <si>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</si>
  <si>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</si>
  <si>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</si>
  <si>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</si>
  <si>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</si>
  <si>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</si>
  <si>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</si>
  <si>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</si>
  <si>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</si>
  <si>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</si>
  <si>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</si>
  <si>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</si>
  <si>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</si>
  <si>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</si>
  <si>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</si>
  <si>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</si>
  <si>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</si>
  <si>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</si>
  <si>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</si>
  <si>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</si>
  <si>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</si>
  <si>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</si>
  <si>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</si>
  <si>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</si>
  <si>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</si>
  <si>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</si>
  <si>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</si>
  <si>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</si>
  <si>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</si>
  <si>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</si>
  <si>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</si>
  <si>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</si>
  <si>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</si>
  <si>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</si>
  <si>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</si>
  <si>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</si>
  <si>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</si>
  <si>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</si>
  <si>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</si>
  <si>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</si>
  <si>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</si>
  <si>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</si>
  <si>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</si>
  <si>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</si>
  <si>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</si>
  <si>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</si>
  <si>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</si>
  <si>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</si>
  <si>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</si>
  <si>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</si>
  <si>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</si>
  <si>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</si>
  <si>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</si>
  <si>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</si>
  <si>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</si>
  <si>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</si>
  <si>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</si>
  <si>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</si>
  <si>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</si>
  <si>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</si>
  <si>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</si>
  <si>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</si>
  <si>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</si>
  <si>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</si>
  <si>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</si>
  <si>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</si>
  <si>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</si>
  <si>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</si>
  <si>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</si>
  <si>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</si>
  <si>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</si>
  <si>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</si>
  <si>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</si>
  <si>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</si>
  <si>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</si>
  <si>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</si>
  <si>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</si>
  <si>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</si>
  <si>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</si>
  <si>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</si>
  <si>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</si>
  <si>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</si>
  <si>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</si>
  <si>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</si>
  <si>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</si>
  <si>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</si>
  <si>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</si>
  <si>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</si>
  <si>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</si>
  <si>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</si>
  <si>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</si>
  <si>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</si>
  <si>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</si>
  <si>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</si>
  <si>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</si>
  <si>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</si>
  <si>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</si>
  <si>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</si>
  <si>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</si>
  <si>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</si>
  <si>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</si>
  <si>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</si>
  <si>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</si>
  <si>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</si>
  <si>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</si>
  <si>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</si>
  <si>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</si>
  <si>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</si>
  <si>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</si>
  <si>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</si>
  <si>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</si>
  <si>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</si>
  <si>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</si>
  <si>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</si>
  <si>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</si>
  <si>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</si>
  <si>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</si>
  <si>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</si>
  <si>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</si>
  <si>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</si>
  <si>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</si>
  <si>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</si>
  <si>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</si>
  <si>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</si>
  <si>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</si>
  <si>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</si>
  <si>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</si>
  <si>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</si>
  <si>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</si>
  <si>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</si>
  <si>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</si>
  <si>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</si>
  <si>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</si>
  <si>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</si>
  <si>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</si>
  <si>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</si>
  <si>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</si>
  <si>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</si>
  <si>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</si>
  <si>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</si>
  <si>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</si>
  <si>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</si>
  <si>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</si>
  <si>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</si>
  <si>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</si>
  <si>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</si>
  <si>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</si>
  <si>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</si>
  <si>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</si>
  <si>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</si>
  <si>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</si>
  <si>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</si>
  <si>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</si>
  <si>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</si>
  <si>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</si>
  <si>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</si>
  <si>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</si>
  <si>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</si>
  <si>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</si>
  <si>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</si>
  <si>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</si>
  <si>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</si>
  <si>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</si>
  <si>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</si>
  <si>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</si>
  <si>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</si>
  <si>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</si>
  <si>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</si>
  <si>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</si>
  <si>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</si>
  <si>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</si>
  <si>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</si>
  <si>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</si>
  <si>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</si>
  <si>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</si>
  <si>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</si>
  <si>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</si>
  <si>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</si>
  <si>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</si>
  <si>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</si>
  <si>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</si>
  <si>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</si>
  <si>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</si>
  <si>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</si>
  <si>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</si>
  <si>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</si>
  <si>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</si>
  <si>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</si>
  <si>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</si>
  <si>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</si>
  <si>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</si>
  <si>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</si>
  <si>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</si>
  <si>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</si>
  <si>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</si>
  <si>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</si>
  <si>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</si>
  <si>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</si>
  <si>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</si>
  <si>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</si>
  <si>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</si>
  <si>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</si>
  <si>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</si>
  <si>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</si>
  <si>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</si>
  <si>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</si>
  <si>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</si>
  <si>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</si>
  <si>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</si>
  <si>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</si>
  <si>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</si>
  <si>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</si>
  <si>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</si>
  <si>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</si>
  <si>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</si>
  <si>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</si>
  <si>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</si>
  <si>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</si>
  <si>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</si>
  <si>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</si>
  <si>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</si>
  <si>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</si>
  <si>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</si>
  <si>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</si>
  <si>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</si>
  <si>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</si>
  <si>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</si>
  <si>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</si>
  <si>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</si>
  <si>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</si>
  <si>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</si>
  <si>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</si>
  <si>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</si>
  <si>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</si>
  <si>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</si>
  <si>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</si>
  <si>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</si>
  <si>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</si>
  <si>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</si>
  <si>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</si>
  <si>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</si>
  <si>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</si>
  <si>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</si>
  <si>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</si>
  <si>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</si>
  <si>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</si>
  <si>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</si>
  <si>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</si>
  <si>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</si>
  <si>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</si>
  <si>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</si>
  <si>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</si>
  <si>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</si>
  <si>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</si>
  <si>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</si>
  <si>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</si>
  <si>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</si>
  <si>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</si>
  <si>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</si>
  <si>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</si>
  <si>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</si>
  <si>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</si>
  <si>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</si>
  <si>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</si>
  <si>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</si>
  <si>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</si>
  <si>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</si>
  <si>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</si>
  <si>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</si>
  <si>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</si>
  <si>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</si>
  <si>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</si>
  <si>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</si>
  <si>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</si>
  <si>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</si>
  <si>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</si>
  <si>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</si>
  <si>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</si>
  <si>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</si>
  <si>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</si>
  <si>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</si>
  <si>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</si>
  <si>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</si>
  <si>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</si>
  <si>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</si>
  <si>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</si>
  <si>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</si>
  <si>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</si>
  <si>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</si>
  <si>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</si>
  <si>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</si>
  <si>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</si>
  <si>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</si>
  <si>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</si>
  <si>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</si>
  <si>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</si>
  <si>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</si>
  <si>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</si>
  <si>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</si>
  <si>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</si>
  <si>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</si>
  <si>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</si>
  <si>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</si>
  <si>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</si>
  <si>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</si>
  <si>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</si>
  <si>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</si>
  <si>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</si>
  <si>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</si>
  <si>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</si>
  <si>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</si>
  <si>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</si>
  <si>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</si>
  <si>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</si>
  <si>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</si>
  <si>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</si>
  <si>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</si>
  <si>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</si>
  <si>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</si>
  <si>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</si>
  <si>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</si>
  <si>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</si>
  <si>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</si>
  <si>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</si>
  <si>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</si>
  <si>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</si>
  <si>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</si>
  <si>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</si>
  <si>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</si>
  <si>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</si>
  <si>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</si>
  <si>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</si>
  <si>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</si>
  <si>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</si>
  <si>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</si>
  <si>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</si>
  <si>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</si>
  <si>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</si>
  <si>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</si>
  <si>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</si>
  <si>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</si>
  <si>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</si>
  <si>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</si>
  <si>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</si>
  <si>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</si>
  <si>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</si>
  <si>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</si>
  <si>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</si>
  <si>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</si>
  <si>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</si>
  <si>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</si>
  <si>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</si>
  <si>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</si>
  <si>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</si>
  <si>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</si>
  <si>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</si>
  <si>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</si>
  <si>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</si>
  <si>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</si>
  <si>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</si>
  <si>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</si>
  <si>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</si>
  <si>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</si>
  <si>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</si>
  <si>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</si>
  <si>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</si>
  <si>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</si>
  <si>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</si>
  <si>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</si>
  <si>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</si>
  <si>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</si>
  <si>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</si>
  <si>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</si>
  <si>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</si>
  <si>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</si>
  <si>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</si>
  <si>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</si>
  <si>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</si>
  <si>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</si>
  <si>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</si>
  <si>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</si>
  <si>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</si>
  <si>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</si>
  <si>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</si>
  <si>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</si>
  <si>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</si>
  <si>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</si>
  <si>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</si>
  <si>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</si>
  <si>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</si>
  <si>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</si>
  <si>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</si>
  <si>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</si>
  <si>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</si>
  <si>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</si>
  <si>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</si>
  <si>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</si>
  <si>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</si>
  <si>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</si>
  <si>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</si>
  <si>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</si>
  <si>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</si>
  <si>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</si>
  <si>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</si>
  <si>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</si>
  <si>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</si>
  <si>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</si>
  <si>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</si>
  <si>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</si>
  <si>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</si>
  <si>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</si>
  <si>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</si>
  <si>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</si>
  <si>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</si>
  <si>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</si>
  <si>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</si>
  <si>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</si>
  <si>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</si>
  <si>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</si>
  <si>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</si>
  <si>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</si>
  <si>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</si>
  <si>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</si>
  <si>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</si>
  <si>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</si>
  <si>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</si>
  <si>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</si>
  <si>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</si>
  <si>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</si>
  <si>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</si>
  <si>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</si>
  <si>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</si>
  <si>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</si>
  <si>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</si>
  <si>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</si>
  <si>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</si>
  <si>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</si>
  <si>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</si>
  <si>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</si>
  <si>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</si>
  <si>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</si>
  <si>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</si>
  <si>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</si>
  <si>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</si>
  <si>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</si>
  <si>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</si>
  <si>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</si>
  <si>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</si>
  <si>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</si>
  <si>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</si>
  <si>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</si>
  <si>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</si>
  <si>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</si>
  <si>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</si>
  <si>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</si>
  <si>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</si>
  <si>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</si>
  <si>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</si>
  <si>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</si>
  <si>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</si>
  <si>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</si>
  <si>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</si>
  <si>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</si>
  <si>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</si>
  <si>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</si>
  <si>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</si>
  <si>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</si>
  <si>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</si>
  <si>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</si>
  <si>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</si>
  <si>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</si>
  <si>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</si>
  <si>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</si>
  <si>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</si>
  <si>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</si>
  <si>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</si>
  <si>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</si>
  <si>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</si>
  <si>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</si>
  <si>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</si>
  <si>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</si>
  <si>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</si>
  <si>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</si>
  <si>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</si>
  <si>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</si>
  <si>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</si>
  <si>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</si>
  <si>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</si>
  <si>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</si>
  <si>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</si>
  <si>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</si>
  <si>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</si>
  <si>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</si>
  <si>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</si>
  <si>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</si>
  <si>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</si>
  <si>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</si>
  <si>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</si>
  <si>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</si>
  <si>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</si>
  <si>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</si>
  <si>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</si>
  <si>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</si>
  <si>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</si>
  <si>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</si>
  <si>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</si>
  <si>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</si>
  <si>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</si>
  <si>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</si>
  <si>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</si>
  <si>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</si>
  <si>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</si>
  <si>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</si>
  <si>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</si>
  <si>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</si>
  <si>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</si>
  <si>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</si>
  <si>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</si>
  <si>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</si>
  <si>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</si>
  <si>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</si>
  <si>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</si>
  <si>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</si>
  <si>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</si>
  <si>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</si>
  <si>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</si>
  <si>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</si>
  <si>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</si>
  <si>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</si>
  <si>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</si>
  <si>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</si>
  <si>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</si>
  <si>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</si>
  <si>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</si>
  <si>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</si>
  <si>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</si>
  <si>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</si>
  <si>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</si>
  <si>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</si>
  <si>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</si>
  <si>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</si>
  <si>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</si>
  <si>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</si>
  <si>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</si>
  <si>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</si>
  <si>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</si>
  <si>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</si>
  <si>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</si>
  <si>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</si>
  <si>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</si>
  <si>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</si>
  <si>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</si>
  <si>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</si>
  <si>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</si>
  <si>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</si>
  <si>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</si>
  <si>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</si>
  <si>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</si>
  <si>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</si>
  <si>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</si>
  <si>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</si>
  <si>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</si>
  <si>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</si>
  <si>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</si>
  <si>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</si>
  <si>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</si>
  <si>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</si>
  <si>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</si>
  <si>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</si>
  <si>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</si>
  <si>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</si>
  <si>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</si>
  <si>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</si>
  <si>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</si>
  <si>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</si>
  <si>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</si>
  <si>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</si>
  <si>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</si>
  <si>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</si>
  <si>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</si>
  <si>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</si>
  <si>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</si>
  <si>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</si>
  <si>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</si>
  <si>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</si>
  <si>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</si>
  <si>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</si>
  <si>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</si>
  <si>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</si>
  <si>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</si>
  <si>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</si>
  <si>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</si>
  <si>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</si>
  <si>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</si>
  <si>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</si>
  <si>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</si>
  <si>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</si>
  <si>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</si>
  <si>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</si>
  <si>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</si>
  <si>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</si>
  <si>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</si>
  <si>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</si>
  <si>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</si>
  <si>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</si>
  <si>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</si>
  <si>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</si>
  <si>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</si>
  <si>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</si>
  <si>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</si>
  <si>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</si>
  <si>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</si>
  <si>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</si>
  <si>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</si>
  <si>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</si>
  <si>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</si>
  <si>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</si>
  <si>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</si>
  <si>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</si>
  <si>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</si>
  <si>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</si>
  <si>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</si>
  <si>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</si>
  <si>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</si>
  <si>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</si>
  <si>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</si>
  <si>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</si>
  <si>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</si>
  <si>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</si>
  <si>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</si>
  <si>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</si>
  <si>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</si>
  <si>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</si>
  <si>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</si>
  <si>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</si>
  <si>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</si>
  <si>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</si>
  <si>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</si>
  <si>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</si>
  <si>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</si>
  <si>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</si>
  <si>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</si>
  <si>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</si>
  <si>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</si>
  <si>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</si>
  <si>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</si>
  <si>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</si>
  <si>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</si>
  <si>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</si>
  <si>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</si>
  <si>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</si>
  <si>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</si>
  <si>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</si>
  <si>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</si>
  <si>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</si>
  <si>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</si>
  <si>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</si>
  <si>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</si>
  <si>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</si>
  <si>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</si>
  <si>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</si>
  <si>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</si>
  <si>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</si>
  <si>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</si>
  <si>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</si>
  <si>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</si>
  <si>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</si>
  <si>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</si>
  <si>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</si>
  <si>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</si>
  <si>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</si>
  <si>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</si>
  <si>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</si>
  <si>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</si>
  <si>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</si>
  <si>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</si>
  <si>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</si>
  <si>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</si>
  <si>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</si>
  <si>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</si>
  <si>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</si>
  <si>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</si>
  <si>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</si>
  <si>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</si>
  <si>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</si>
  <si>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</si>
  <si>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</si>
  <si>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</si>
  <si>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</si>
  <si>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</si>
  <si>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</si>
  <si>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</si>
  <si>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</si>
  <si>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</si>
  <si>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</si>
  <si>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</si>
  <si>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</si>
  <si>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</si>
  <si>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</si>
  <si>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</si>
  <si>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</si>
  <si>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</si>
  <si>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</si>
  <si>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</si>
  <si>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</si>
  <si>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</si>
  <si>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</si>
  <si>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</si>
  <si>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</si>
  <si>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</si>
  <si>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</si>
  <si>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</si>
  <si>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</si>
  <si>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</si>
  <si>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</si>
  <si>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</si>
  <si>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</si>
  <si>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</si>
  <si>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</si>
  <si>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</si>
  <si>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</si>
  <si>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</si>
  <si>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</si>
  <si>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</si>
  <si>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</si>
  <si>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</si>
  <si>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</si>
  <si>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</si>
  <si>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</si>
  <si>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</si>
  <si>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</si>
  <si>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</si>
  <si>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</si>
  <si>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</si>
  <si>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</si>
  <si>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</si>
  <si>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</si>
  <si>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</si>
  <si>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</si>
  <si>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</si>
  <si>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</si>
  <si>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</si>
  <si>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</si>
  <si>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</si>
  <si>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</si>
  <si>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</si>
  <si>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</si>
  <si>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</si>
  <si>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</si>
  <si>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</si>
  <si>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</si>
  <si>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</si>
  <si>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</si>
  <si>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</si>
  <si>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</si>
  <si>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</si>
  <si>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</si>
  <si>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</si>
  <si>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</si>
  <si>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</si>
  <si>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</si>
  <si>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</si>
  <si>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</si>
  <si>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</si>
  <si>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</si>
  <si>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</si>
  <si>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</si>
  <si>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</si>
  <si>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</si>
  <si>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</si>
  <si>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</si>
  <si>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</si>
  <si>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</si>
  <si>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</si>
  <si>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</si>
  <si>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</si>
  <si>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</si>
  <si>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</si>
  <si>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</si>
  <si>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</si>
  <si>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</si>
  <si>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</si>
  <si>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</si>
  <si>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</si>
  <si>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</si>
  <si>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</si>
  <si>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</si>
  <si>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</si>
  <si>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</si>
  <si>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</si>
  <si>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</si>
  <si>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</si>
  <si>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</si>
  <si>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</si>
  <si>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</si>
  <si>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</si>
  <si>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</si>
  <si>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</si>
  <si>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</si>
  <si>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</si>
  <si>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</si>
  <si>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</si>
  <si>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</si>
  <si>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</si>
  <si>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</si>
  <si>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</si>
  <si>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</si>
  <si>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</si>
  <si>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</si>
  <si>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</si>
  <si>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</si>
  <si>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</si>
  <si>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</si>
  <si>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</si>
  <si>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</si>
  <si>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</si>
  <si>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</si>
  <si>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</si>
  <si>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</si>
  <si>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</si>
  <si>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</si>
  <si>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</si>
  <si>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</si>
  <si>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</si>
  <si>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</si>
  <si>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</si>
  <si>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</si>
  <si>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</si>
  <si>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</si>
  <si>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</si>
  <si>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</si>
  <si>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</si>
  <si>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</si>
  <si>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</si>
  <si>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</si>
  <si>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</si>
  <si>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</si>
  <si>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</si>
  <si>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</si>
  <si>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</si>
  <si>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</si>
  <si>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</si>
  <si>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</si>
  <si>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</si>
  <si>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</si>
  <si>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</si>
  <si>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</si>
  <si>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</si>
  <si>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</si>
  <si>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</si>
  <si>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</si>
  <si>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</si>
  <si>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</si>
  <si>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</si>
  <si>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</si>
  <si>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</si>
  <si>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</si>
  <si>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</si>
  <si>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</si>
  <si>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</si>
  <si>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</si>
  <si>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</si>
  <si>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</si>
  <si>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</si>
  <si>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</si>
  <si>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</si>
  <si>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</si>
  <si>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</si>
  <si>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</si>
  <si>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</si>
  <si>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</si>
  <si>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</si>
  <si>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</si>
  <si>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</si>
  <si>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</si>
  <si>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</si>
  <si>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</si>
  <si>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</si>
  <si>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</si>
  <si>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</si>
  <si>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</si>
  <si>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</si>
  <si>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</si>
  <si>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</si>
  <si>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</si>
  <si>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</si>
  <si>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</si>
  <si>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</si>
  <si>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</si>
  <si>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</si>
  <si>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</si>
  <si>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</si>
  <si>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</si>
  <si>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</si>
  <si>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</si>
  <si>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</si>
  <si>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</si>
  <si>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</si>
  <si>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</si>
  <si>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</si>
  <si>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</si>
  <si>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</si>
  <si>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</si>
  <si>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</si>
  <si>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</si>
  <si>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</si>
  <si>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</si>
  <si>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</si>
  <si>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</si>
  <si>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</si>
  <si>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</si>
  <si>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</si>
  <si>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</si>
  <si>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</si>
  <si>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</si>
  <si>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</si>
  <si>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</si>
  <si>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</si>
  <si>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</si>
  <si>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</si>
  <si>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</si>
  <si>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</si>
  <si>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</si>
  <si>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</si>
  <si>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</si>
  <si>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</si>
  <si>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</si>
  <si>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</si>
  <si>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</si>
  <si>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</si>
  <si>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</si>
  <si>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</si>
  <si>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</si>
  <si>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</si>
  <si>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</si>
  <si>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</si>
  <si>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</si>
  <si>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</si>
  <si>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</si>
  <si>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</si>
  <si>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</si>
  <si>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</si>
  <si>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</si>
  <si>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</si>
  <si>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</si>
  <si>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</si>
  <si>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</si>
  <si>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</si>
  <si>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</si>
  <si>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</si>
  <si>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</si>
  <si>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</si>
  <si>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</si>
  <si>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</si>
  <si>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</si>
  <si>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</si>
  <si>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</si>
  <si>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</si>
  <si>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</si>
  <si>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</si>
  <si>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</si>
  <si>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</si>
  <si>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</si>
  <si>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</si>
  <si>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</si>
  <si>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</si>
  <si>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</si>
  <si>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</si>
  <si>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</si>
  <si>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</si>
  <si>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</si>
  <si>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</si>
  <si>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</si>
  <si>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</si>
  <si>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</si>
  <si>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</si>
  <si>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</si>
  <si>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</si>
  <si>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</si>
  <si>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</si>
  <si>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</si>
  <si>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</si>
  <si>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</si>
  <si>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</si>
  <si>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</si>
  <si>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</si>
  <si>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</si>
  <si>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</si>
  <si>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</si>
  <si>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</si>
  <si>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</si>
  <si>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</si>
  <si>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</si>
  <si>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</si>
  <si>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</si>
  <si>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</si>
  <si>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</si>
  <si>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</si>
  <si>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</si>
  <si>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</si>
  <si>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</si>
  <si>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</si>
  <si>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</si>
  <si>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</si>
  <si>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</si>
  <si>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</si>
  <si>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</si>
  <si>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</si>
  <si>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</si>
  <si>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</si>
  <si>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</si>
  <si>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</si>
  <si>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</si>
  <si>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</si>
  <si>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</si>
  <si>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</si>
  <si>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</si>
  <si>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</si>
  <si>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</si>
  <si>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</si>
  <si>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</si>
  <si>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</si>
  <si>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</si>
  <si>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</si>
  <si>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</si>
  <si>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</si>
  <si>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</si>
  <si>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</si>
  <si>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</si>
  <si>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</si>
  <si>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</si>
  <si>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</si>
  <si>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</si>
  <si>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</si>
  <si>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</si>
  <si>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</si>
  <si>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</si>
  <si>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</si>
  <si>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</si>
  <si>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</si>
  <si>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</si>
  <si>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</si>
  <si>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</si>
  <si>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</si>
  <si>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</si>
  <si>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</si>
  <si>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</si>
  <si>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</si>
  <si>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</si>
  <si>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</si>
  <si>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</si>
  <si>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</si>
  <si>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</si>
  <si>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</si>
  <si>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</si>
  <si>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</si>
  <si>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</si>
  <si>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</si>
  <si>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</si>
  <si>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</si>
  <si>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</si>
  <si>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</si>
  <si>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</si>
  <si>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</si>
  <si>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</si>
  <si>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</si>
  <si>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</si>
  <si>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</si>
  <si>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</si>
  <si>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</si>
  <si>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</si>
  <si>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</si>
  <si>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</si>
  <si>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</si>
  <si>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</si>
  <si>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</si>
  <si>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</si>
  <si>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</si>
  <si>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</si>
  <si>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</si>
  <si>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</si>
  <si>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</si>
  <si>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</si>
  <si>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</si>
  <si>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</si>
  <si>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</si>
  <si>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</si>
  <si>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</si>
  <si>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</si>
  <si>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</si>
  <si>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</si>
  <si>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</si>
  <si>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</si>
  <si>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</si>
  <si>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</si>
  <si>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</si>
  <si>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</si>
  <si>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</si>
  <si>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</si>
  <si>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</si>
  <si>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</si>
  <si>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</si>
  <si>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</si>
  <si>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</si>
  <si>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</si>
  <si>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</si>
  <si>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</si>
  <si>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</si>
  <si>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</si>
  <si>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</si>
  <si>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</si>
  <si>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</si>
  <si>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</si>
  <si>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</si>
  <si>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</si>
  <si>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</si>
  <si>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</si>
  <si>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</si>
  <si>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</si>
  <si>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</si>
  <si>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</si>
  <si>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</si>
  <si>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</si>
  <si>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</si>
  <si>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</si>
  <si>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</si>
  <si>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</si>
  <si>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</si>
  <si>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</si>
  <si>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</si>
  <si>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</si>
  <si>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</si>
  <si>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</si>
  <si>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</si>
  <si>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</si>
  <si>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</si>
  <si>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</si>
  <si>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</si>
  <si>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</si>
  <si>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</si>
  <si>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</si>
  <si>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</si>
  <si>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</si>
  <si>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</si>
  <si>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</si>
  <si>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</si>
  <si>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</si>
  <si>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</si>
  <si>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</si>
  <si>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</si>
  <si>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</si>
  <si>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</si>
  <si>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</si>
  <si>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</si>
  <si>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</si>
  <si>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</si>
  <si>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</si>
  <si>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</si>
  <si>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</si>
  <si>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</si>
  <si>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</si>
  <si>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</si>
  <si>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</si>
  <si>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</si>
  <si>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</si>
  <si>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</si>
  <si>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</si>
  <si>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</si>
  <si>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</si>
  <si>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</si>
  <si>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</si>
  <si>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</si>
  <si>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</si>
  <si>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</si>
  <si>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</si>
  <si>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</si>
  <si>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</si>
  <si>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</si>
  <si>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</si>
  <si>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</si>
  <si>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</si>
  <si>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</si>
  <si>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</si>
  <si>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</si>
  <si>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</si>
  <si>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</si>
  <si>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</si>
  <si>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</si>
  <si>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</si>
  <si>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</si>
  <si>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</si>
  <si>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</si>
  <si>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</si>
  <si>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</si>
  <si>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</si>
  <si>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</si>
  <si>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</si>
  <si>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</si>
  <si>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</si>
  <si>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</si>
  <si>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</si>
  <si>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</si>
  <si>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</si>
  <si>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</si>
  <si>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</si>
  <si>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</si>
  <si>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</si>
  <si>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</si>
  <si>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</si>
  <si>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</si>
  <si>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</si>
  <si>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</si>
  <si>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</si>
  <si>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</si>
  <si>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</si>
  <si>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</si>
  <si>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</si>
  <si>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</si>
  <si>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</si>
  <si>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</si>
  <si>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</si>
  <si>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</si>
  <si>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</si>
  <si>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</si>
  <si>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</si>
  <si>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</si>
  <si>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</si>
  <si>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</si>
  <si>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</si>
  <si>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</si>
  <si>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</si>
  <si>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</si>
  <si>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</si>
  <si>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</si>
  <si>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</si>
  <si>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</si>
  <si>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</si>
  <si>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</si>
  <si>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</si>
  <si>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</si>
  <si>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</si>
  <si>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</si>
  <si>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</si>
  <si>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</si>
  <si>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</si>
  <si>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</si>
  <si>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</si>
  <si>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</si>
  <si>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</si>
  <si>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</si>
  <si>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</si>
  <si>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</si>
  <si>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</si>
  <si>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</si>
  <si>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</si>
  <si>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</si>
  <si>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</si>
  <si>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</si>
  <si>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</si>
  <si>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</si>
  <si>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</si>
  <si>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</si>
  <si>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</si>
  <si>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</si>
  <si>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</si>
  <si>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</si>
  <si>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</si>
  <si>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</si>
  <si>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</si>
  <si>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</si>
  <si>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</si>
  <si>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</si>
  <si>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</si>
  <si>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</si>
  <si>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</si>
  <si>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</si>
  <si>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</si>
  <si>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</si>
  <si>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</si>
  <si>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</si>
  <si>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</si>
  <si>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</si>
  <si>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</si>
  <si>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</si>
  <si>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</si>
  <si>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</si>
  <si>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</si>
  <si>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</si>
  <si>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</si>
  <si>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</si>
  <si>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</si>
  <si>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</si>
  <si>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</si>
  <si>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</si>
  <si>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</si>
  <si>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</si>
  <si>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</si>
  <si>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</si>
  <si>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</si>
  <si>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</si>
  <si>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</si>
  <si>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</si>
  <si>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</si>
  <si>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</si>
  <si>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</si>
  <si>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</si>
  <si>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</si>
  <si>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</si>
  <si>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</si>
  <si>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</si>
  <si>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</si>
  <si>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</si>
  <si>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</si>
  <si>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</si>
  <si>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</si>
  <si>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</si>
  <si>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</si>
  <si>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</si>
  <si>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</si>
  <si>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</si>
  <si>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</si>
  <si>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</si>
  <si>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</si>
  <si>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</si>
  <si>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</si>
  <si>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</si>
  <si>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</si>
  <si>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</si>
  <si>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</si>
  <si>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</si>
  <si>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</si>
  <si>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</si>
  <si>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</si>
  <si>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</si>
  <si>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</si>
  <si>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</si>
  <si>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</si>
  <si>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</si>
  <si>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</si>
  <si>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</si>
  <si>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</si>
  <si>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</si>
  <si>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</si>
  <si>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</si>
  <si>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</si>
  <si>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</si>
  <si>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</si>
  <si>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</si>
  <si>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</si>
  <si>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</si>
  <si>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</si>
  <si>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</si>
  <si>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</si>
  <si>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</si>
  <si>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</si>
  <si>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</si>
  <si>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</si>
  <si>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</si>
  <si>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</si>
  <si>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</si>
  <si>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</si>
  <si>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</si>
  <si>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</si>
  <si>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</si>
  <si>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</si>
  <si>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</si>
  <si>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</si>
  <si>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</si>
  <si>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</si>
  <si>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</si>
  <si>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</si>
  <si>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</si>
  <si>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</si>
  <si>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</si>
  <si>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</si>
  <si>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</si>
  <si>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</si>
  <si>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</si>
  <si>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</si>
  <si>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</si>
  <si>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</si>
  <si>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</si>
  <si>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</si>
  <si>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</si>
  <si>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</si>
  <si>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</si>
  <si>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</si>
  <si>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</si>
  <si>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</si>
  <si>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</si>
  <si>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</si>
  <si>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</si>
  <si>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</si>
  <si>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</si>
  <si>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</si>
  <si>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</si>
  <si>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</si>
  <si>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</si>
  <si>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</si>
  <si>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</si>
  <si>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</si>
  <si>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</si>
  <si>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</si>
  <si>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</si>
  <si>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</si>
  <si>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</si>
  <si>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</si>
  <si>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</si>
  <si>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</si>
  <si>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</si>
  <si>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</si>
  <si>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</si>
  <si>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</si>
  <si>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</si>
  <si>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</si>
  <si>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</si>
  <si>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</si>
  <si>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</si>
  <si>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</si>
  <si>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</si>
  <si>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</si>
  <si>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</si>
  <si>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</si>
  <si>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</si>
  <si>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</si>
  <si>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</si>
  <si>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</si>
  <si>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</si>
  <si>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</si>
  <si>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</si>
  <si>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</si>
  <si>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</si>
  <si>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</si>
  <si>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</si>
  <si>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</si>
  <si>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</si>
  <si>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</si>
  <si>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</si>
  <si>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</si>
  <si>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</si>
  <si>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</si>
  <si>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</si>
  <si>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</si>
  <si>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</si>
  <si>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</si>
  <si>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</si>
  <si>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</si>
  <si>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</si>
  <si>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</si>
  <si>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</si>
  <si>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</si>
  <si>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</si>
  <si>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</si>
  <si>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</si>
  <si>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</si>
  <si>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</si>
  <si>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</si>
  <si>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</si>
  <si>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</si>
  <si>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</si>
  <si>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</si>
  <si>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</si>
  <si>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</si>
  <si>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</si>
  <si>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</si>
  <si>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</si>
  <si>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</si>
  <si>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</si>
  <si>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</si>
  <si>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</si>
  <si>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</si>
  <si>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</si>
  <si>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</si>
  <si>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</si>
  <si>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</si>
  <si>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</si>
  <si>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</si>
  <si>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</si>
  <si>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</si>
  <si>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</si>
  <si>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</si>
  <si>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</si>
  <si>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</si>
  <si>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</si>
  <si>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</si>
  <si>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</si>
  <si>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</si>
  <si>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</si>
  <si>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</si>
  <si>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</si>
  <si>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</si>
  <si>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</si>
  <si>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</si>
  <si>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</si>
  <si>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</si>
  <si>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</si>
  <si>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</si>
  <si>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</si>
  <si>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</si>
  <si>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</si>
  <si>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</si>
  <si>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</si>
  <si>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</si>
  <si>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</si>
  <si>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</si>
  <si>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</si>
  <si>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</si>
  <si>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</si>
  <si>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</si>
  <si>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</si>
  <si>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</si>
  <si>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</si>
  <si>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</si>
  <si>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</si>
  <si>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</si>
  <si>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</si>
  <si>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</si>
  <si>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</si>
  <si>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</si>
  <si>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</si>
  <si>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</si>
  <si>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</si>
  <si>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</si>
  <si>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</si>
  <si>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</si>
  <si>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</si>
  <si>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</si>
  <si>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</si>
  <si>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</si>
  <si>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</si>
  <si>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</si>
  <si>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</si>
  <si>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</si>
  <si>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</si>
  <si>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</si>
  <si>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</si>
  <si>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</si>
  <si>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</si>
  <si>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</si>
  <si>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</si>
  <si>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</si>
  <si>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</si>
  <si>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</si>
  <si>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</si>
  <si>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</si>
  <si>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</si>
  <si>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</si>
  <si>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</si>
  <si>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</si>
  <si>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</si>
  <si>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</si>
  <si>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</si>
  <si>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</si>
  <si>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</si>
  <si>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</si>
  <si>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</si>
  <si>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</si>
  <si>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</si>
  <si>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</si>
  <si>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</si>
  <si>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</si>
  <si>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</si>
  <si>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</si>
  <si>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</si>
  <si>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</si>
  <si>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</si>
  <si>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</si>
  <si>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</si>
  <si>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</si>
  <si>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</si>
  <si>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</si>
  <si>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</si>
  <si>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</si>
  <si>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</si>
  <si>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</si>
  <si>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</si>
  <si>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</si>
  <si>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</si>
  <si>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</si>
  <si>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</si>
  <si>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</si>
  <si>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</si>
  <si>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</si>
  <si>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</si>
  <si>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</si>
  <si>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</si>
  <si>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</si>
  <si>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</si>
  <si>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</si>
  <si>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</si>
  <si>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</si>
  <si>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</si>
  <si>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</si>
  <si>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</si>
  <si>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</si>
  <si>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</si>
  <si>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</si>
  <si>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</si>
  <si>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</si>
  <si>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</si>
  <si>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</si>
  <si>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</si>
  <si>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</si>
  <si>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</si>
  <si>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</si>
  <si>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</si>
  <si>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</si>
  <si>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</si>
  <si>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</si>
  <si>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</si>
  <si>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</si>
  <si>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</si>
  <si>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</si>
  <si>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</si>
  <si>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</si>
  <si>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</si>
  <si>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</si>
  <si>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</si>
  <si>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</si>
  <si>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</si>
  <si>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</si>
  <si>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</si>
  <si>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</si>
  <si>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</si>
  <si>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</si>
  <si>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</si>
  <si>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</si>
  <si>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</si>
  <si>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</si>
  <si>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</si>
  <si>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</si>
  <si>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</si>
  <si>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</si>
  <si>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</si>
  <si>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</si>
  <si>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</si>
  <si>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</si>
  <si>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</si>
  <si>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</si>
  <si>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</si>
  <si>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</si>
  <si>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</si>
  <si>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</si>
  <si>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</si>
  <si>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</si>
  <si>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</si>
  <si>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</si>
  <si>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</si>
  <si>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</si>
  <si>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</si>
  <si>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</si>
  <si>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</si>
  <si>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</si>
  <si>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</si>
  <si>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</si>
  <si>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</si>
  <si>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</si>
  <si>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</si>
  <si>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</si>
  <si>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</si>
  <si>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</si>
  <si>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</si>
  <si>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</si>
  <si>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</si>
  <si>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</si>
  <si>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</si>
  <si>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</si>
  <si>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</si>
  <si>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</si>
  <si>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</si>
  <si>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</si>
  <si>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</si>
  <si>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</si>
  <si>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</si>
  <si>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</si>
  <si>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</si>
  <si>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</si>
  <si>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</si>
  <si>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</si>
  <si>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</si>
  <si>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</si>
  <si>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</si>
  <si>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</si>
  <si>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</si>
  <si>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</si>
  <si>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</si>
  <si>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</si>
  <si>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</si>
  <si>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</si>
  <si>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</si>
  <si>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</si>
  <si>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</si>
  <si>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</si>
  <si>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</si>
  <si>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</si>
  <si>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</si>
  <si>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</si>
  <si>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</si>
  <si>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</si>
  <si>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</si>
  <si>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</si>
  <si>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</si>
  <si>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</si>
  <si>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</si>
  <si>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</si>
  <si>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</si>
  <si>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</si>
  <si>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</si>
  <si>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</si>
  <si>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</si>
  <si>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</si>
  <si>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</si>
  <si>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</si>
  <si>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</si>
  <si>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</si>
  <si>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</si>
  <si>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</si>
  <si>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</si>
  <si>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</si>
  <si>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</si>
  <si>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</si>
  <si>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</si>
  <si>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</si>
  <si>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</si>
  <si>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</si>
  <si>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</si>
  <si>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</si>
  <si>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</si>
  <si>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</si>
  <si>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</si>
  <si>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</si>
  <si>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</si>
  <si>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</si>
  <si>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</si>
  <si>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</si>
  <si>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</si>
  <si>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</si>
  <si>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</si>
  <si>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</si>
  <si>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</si>
  <si>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</si>
  <si>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</si>
  <si>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</si>
  <si>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</si>
  <si>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</si>
  <si>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</si>
  <si>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</si>
  <si>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</si>
  <si>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</si>
  <si>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</si>
  <si>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</si>
  <si>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</si>
  <si>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</si>
  <si>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</si>
  <si>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</si>
  <si>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</si>
  <si>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</si>
  <si>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</si>
  <si>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</si>
  <si>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</si>
  <si>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</si>
  <si>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</si>
  <si>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</si>
  <si>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</si>
  <si>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</si>
  <si>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</si>
  <si>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</si>
  <si>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</si>
  <si>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</si>
  <si>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</si>
  <si>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</si>
  <si>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</si>
  <si>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</si>
  <si>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</si>
  <si>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</si>
  <si>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</si>
  <si>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</si>
  <si>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</si>
  <si>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</si>
  <si>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</si>
  <si>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</si>
  <si>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</si>
  <si>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</si>
  <si>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</si>
  <si>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</si>
  <si>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</si>
  <si>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</si>
  <si>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</si>
  <si>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</si>
  <si>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</si>
  <si>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</si>
  <si>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</si>
  <si>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</si>
  <si>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</si>
  <si>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</si>
  <si>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</si>
  <si>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</si>
  <si>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</si>
  <si>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</si>
  <si>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</si>
  <si>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</si>
  <si>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</si>
  <si>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</si>
  <si>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</si>
  <si>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</si>
  <si>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</si>
  <si>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</si>
  <si>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</si>
  <si>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</si>
  <si>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</si>
  <si>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</si>
  <si>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</si>
  <si>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</si>
  <si>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</si>
  <si>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</si>
  <si>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</si>
  <si>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</si>
  <si>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</si>
  <si>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</si>
  <si>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</si>
  <si>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</si>
  <si>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</si>
  <si>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</si>
  <si>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</si>
  <si>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</si>
  <si>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</si>
  <si>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</si>
  <si>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</si>
  <si>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</si>
  <si>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</si>
  <si>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</si>
  <si>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</si>
  <si>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</si>
  <si>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</si>
  <si>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</si>
  <si>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</si>
  <si>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</si>
  <si>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</si>
  <si>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</si>
  <si>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</si>
  <si>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</si>
  <si>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</si>
  <si>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</si>
  <si>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</si>
  <si>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</si>
  <si>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</si>
  <si>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</si>
  <si>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</si>
  <si>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</si>
  <si>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</si>
  <si>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</si>
  <si>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</si>
  <si>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</si>
  <si>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</si>
  <si>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</si>
  <si>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</si>
  <si>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</si>
  <si>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</si>
  <si>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</si>
  <si>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</si>
  <si>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</si>
  <si>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</si>
  <si>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</si>
  <si>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</si>
  <si>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</si>
  <si>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</si>
  <si>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</si>
  <si>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</si>
  <si>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</si>
  <si>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</si>
  <si>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</si>
  <si>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</si>
  <si>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</si>
  <si>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</si>
  <si>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</si>
  <si>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</si>
  <si>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</si>
  <si>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</si>
  <si>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</si>
  <si>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</si>
  <si>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</si>
  <si>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</si>
  <si>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</si>
  <si>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</si>
  <si>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</si>
  <si>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</si>
  <si>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</si>
  <si>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</si>
  <si>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</si>
  <si>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</si>
  <si>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</si>
  <si>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</si>
  <si>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</si>
  <si>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</si>
  <si>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</si>
  <si>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</si>
  <si>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</si>
  <si>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</si>
  <si>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</si>
  <si>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</si>
  <si>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</si>
  <si>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</si>
  <si>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</si>
  <si>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</si>
  <si>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</si>
  <si>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</si>
  <si>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</si>
  <si>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</si>
  <si>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</si>
  <si>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</si>
  <si>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</si>
  <si>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</si>
  <si>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</si>
  <si>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</si>
  <si>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</si>
  <si>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</si>
  <si>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</si>
  <si>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</si>
  <si>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</si>
  <si>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</si>
  <si>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</si>
  <si>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</si>
  <si>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</si>
  <si>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</si>
  <si>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</si>
  <si>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</si>
  <si>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</si>
  <si>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</si>
  <si>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</si>
  <si>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</si>
  <si>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</si>
  <si>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</si>
  <si>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</si>
  <si>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</si>
  <si>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</si>
  <si>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</si>
  <si>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</si>
  <si>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</si>
  <si>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</si>
  <si>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</si>
  <si>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</si>
  <si>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</si>
  <si>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</si>
  <si>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</si>
  <si>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</si>
  <si>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</si>
  <si>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</si>
  <si>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</si>
  <si>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</si>
  <si>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</si>
  <si>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</si>
  <si>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</si>
  <si>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</si>
  <si>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</si>
  <si>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</si>
  <si>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</si>
  <si>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</si>
  <si>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</si>
  <si>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</si>
  <si>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</si>
  <si>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</si>
  <si>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</si>
  <si>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</si>
  <si>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</si>
  <si>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</si>
  <si>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</si>
  <si>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</si>
  <si>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</si>
  <si>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</si>
  <si>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</si>
  <si>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</si>
  <si>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</si>
  <si>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</si>
  <si>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</si>
  <si>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</si>
  <si>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</si>
  <si>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</si>
  <si>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</si>
  <si>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</si>
  <si>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</si>
  <si>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</si>
  <si>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</si>
  <si>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</si>
  <si>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</si>
  <si>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</si>
  <si>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</si>
  <si>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</si>
  <si>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</si>
  <si>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</si>
  <si>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</si>
  <si>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</si>
  <si>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</si>
  <si>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</si>
  <si>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</si>
  <si>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</si>
  <si>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</si>
  <si>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</si>
  <si>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</si>
  <si>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</si>
  <si>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</si>
  <si>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</si>
  <si>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</si>
  <si>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</si>
  <si>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</si>
  <si>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</si>
  <si>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</si>
  <si>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</si>
  <si>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</si>
  <si>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</si>
  <si>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</si>
  <si>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</si>
  <si>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</si>
  <si>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</si>
  <si>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</si>
  <si>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</si>
  <si>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</si>
  <si>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</si>
  <si>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</si>
  <si>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</si>
  <si>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</si>
  <si>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</si>
  <si>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</si>
  <si>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</si>
  <si>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</si>
  <si>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</si>
  <si>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</si>
  <si>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</si>
  <si>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</si>
  <si>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</si>
  <si>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</si>
  <si>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</si>
  <si>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</si>
  <si>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</si>
  <si>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</si>
  <si>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</si>
  <si>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</si>
  <si>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</si>
  <si>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</si>
  <si>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</si>
  <si>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</si>
  <si>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</si>
  <si>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</si>
  <si>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</si>
  <si>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</si>
  <si>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</si>
  <si>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</si>
  <si>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</si>
  <si>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</si>
  <si>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</si>
  <si>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</si>
  <si>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</si>
  <si>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</si>
  <si>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</si>
  <si>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</si>
  <si>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</si>
  <si>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</si>
  <si>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</si>
  <si>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</si>
  <si>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</si>
  <si>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</si>
  <si>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</si>
  <si>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</si>
  <si>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</si>
  <si>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</si>
  <si>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</si>
  <si>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</si>
  <si>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</si>
  <si>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</si>
  <si>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</si>
  <si>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</si>
  <si>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</si>
  <si>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</si>
  <si>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</si>
  <si>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</si>
  <si>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</si>
  <si>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</si>
  <si>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</si>
  <si>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</si>
  <si>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</si>
  <si>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</si>
  <si>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</si>
  <si>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</si>
  <si>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</si>
  <si>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</si>
  <si>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</si>
  <si>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</si>
  <si>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</si>
  <si>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</si>
  <si>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</si>
  <si>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</si>
  <si>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</si>
  <si>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</si>
  <si>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</si>
  <si>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</si>
  <si>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</si>
  <si>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</si>
  <si>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</si>
  <si>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</si>
  <si>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</si>
  <si>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</si>
  <si>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</si>
  <si>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</si>
  <si>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</si>
  <si>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</si>
  <si>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</si>
  <si>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</si>
  <si>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</si>
  <si>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</si>
  <si>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</si>
  <si>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</si>
  <si>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</si>
  <si>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</si>
  <si>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</si>
  <si>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</si>
  <si>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</si>
  <si>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</si>
  <si>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</si>
  <si>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</si>
  <si>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</si>
  <si>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</si>
  <si>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</si>
  <si>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</si>
  <si>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</si>
  <si>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</si>
  <si>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</si>
  <si>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</si>
  <si>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</si>
  <si>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</si>
  <si>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</si>
  <si>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</si>
  <si>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</si>
  <si>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</si>
  <si>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</si>
  <si>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</si>
  <si>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</si>
  <si>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</si>
  <si>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</si>
  <si>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</si>
  <si>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</si>
  <si>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</si>
  <si>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</si>
  <si>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</si>
  <si>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</si>
  <si>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</si>
  <si>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</si>
  <si>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</si>
  <si>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</si>
  <si>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</si>
  <si>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</si>
  <si>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</si>
  <si>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</si>
  <si>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</si>
  <si>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</si>
  <si>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</si>
  <si>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</si>
  <si>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</si>
  <si>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</si>
  <si>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</si>
  <si>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</si>
  <si>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</si>
  <si>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</si>
  <si>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</si>
  <si>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</si>
  <si>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</si>
  <si>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</si>
  <si>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</si>
  <si>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</si>
  <si>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</si>
  <si>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</si>
  <si>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</si>
  <si>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</si>
  <si>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</si>
  <si>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</si>
  <si>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</si>
  <si>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</si>
  <si>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</si>
  <si>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</si>
  <si>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</si>
  <si>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</si>
  <si>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</si>
  <si>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</si>
  <si>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</si>
  <si>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</si>
  <si>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</si>
  <si>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</si>
  <si>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</si>
  <si>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</si>
  <si>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</si>
  <si>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</si>
  <si>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</si>
  <si>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</si>
  <si>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</si>
  <si>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</si>
  <si>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</si>
  <si>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</si>
  <si>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</si>
  <si>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</si>
  <si>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</si>
  <si>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</si>
  <si>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</si>
  <si>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</si>
  <si>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</si>
  <si>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</si>
  <si>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</si>
  <si>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</si>
  <si>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</si>
  <si>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</si>
  <si>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</si>
  <si>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</si>
  <si>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</si>
  <si>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</si>
  <si>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</si>
  <si>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</si>
  <si>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</si>
  <si>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</si>
  <si>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</si>
  <si>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</si>
  <si>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</si>
  <si>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</si>
  <si>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</si>
  <si>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</si>
  <si>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</si>
  <si>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</si>
  <si>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</si>
  <si>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</si>
  <si>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</si>
  <si>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</si>
  <si>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</si>
  <si>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</si>
  <si>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</si>
  <si>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</si>
  <si>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</si>
  <si>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</si>
  <si>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</si>
  <si>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</si>
  <si>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</si>
  <si>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</si>
  <si>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</si>
  <si>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</si>
  <si>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</si>
  <si>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</si>
  <si>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</si>
  <si>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</si>
  <si>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</si>
  <si>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</si>
  <si>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</si>
  <si>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</si>
  <si>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</si>
  <si>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</si>
  <si>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</si>
  <si>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</si>
  <si>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</si>
  <si>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</si>
  <si>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</si>
  <si>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</si>
  <si>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</si>
  <si>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</si>
  <si>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</si>
  <si>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</si>
  <si>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</si>
  <si>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</si>
  <si>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</si>
  <si>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</si>
  <si>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</si>
  <si>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</si>
  <si>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</si>
  <si>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</si>
  <si>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</si>
  <si>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</si>
  <si>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</si>
  <si>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</si>
  <si>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</si>
  <si>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</si>
  <si>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</si>
  <si>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</si>
  <si>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</si>
  <si>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</si>
  <si>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</si>
  <si>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</si>
  <si>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</si>
  <si>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</si>
  <si>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</si>
  <si>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</si>
  <si>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</si>
  <si>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</si>
  <si>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</si>
  <si>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</si>
  <si>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</si>
  <si>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</si>
  <si>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</si>
  <si>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</si>
  <si>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</si>
  <si>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</si>
  <si>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</si>
  <si>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</si>
  <si>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</si>
  <si>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</si>
  <si>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</si>
  <si>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</si>
  <si>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</si>
  <si>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</si>
  <si>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</si>
  <si>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</si>
  <si>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</si>
  <si>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</si>
  <si>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</si>
  <si>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</si>
  <si>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</si>
  <si>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</si>
  <si>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</si>
  <si>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</si>
  <si>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</si>
  <si>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</si>
  <si>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</si>
  <si>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</si>
  <si>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</si>
  <si>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</si>
  <si>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</si>
  <si>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</si>
  <si>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</si>
  <si>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</si>
  <si>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</si>
  <si>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</si>
  <si>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</si>
  <si>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</si>
  <si>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</si>
  <si>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</si>
  <si>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</si>
  <si>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</si>
  <si>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</si>
  <si>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</si>
  <si>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</si>
  <si>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</si>
  <si>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</si>
  <si>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</si>
  <si>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</si>
  <si>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</si>
  <si>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</si>
  <si>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</si>
  <si>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</si>
  <si>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</si>
  <si>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</si>
  <si>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</si>
  <si>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</si>
  <si>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</si>
  <si>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</si>
  <si>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</si>
  <si>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</si>
  <si>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</si>
  <si>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</si>
  <si>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</si>
  <si>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</si>
  <si>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</si>
  <si>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</si>
  <si>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</si>
  <si>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</si>
  <si>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</si>
  <si>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</si>
  <si>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</si>
  <si>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</si>
  <si>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</si>
  <si>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</si>
  <si>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</si>
  <si>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</si>
  <si>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</si>
  <si>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</si>
  <si>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</si>
  <si>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</si>
  <si>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</si>
  <si>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</si>
  <si>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</si>
  <si>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</si>
  <si>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</si>
  <si>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</si>
  <si>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</si>
  <si>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</si>
  <si>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</si>
  <si>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</si>
  <si>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</si>
  <si>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</si>
  <si>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</si>
  <si>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</si>
  <si>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</si>
  <si>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</si>
  <si>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</si>
  <si>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</si>
  <si>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</si>
  <si>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</si>
  <si>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</si>
  <si>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</si>
  <si>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</si>
  <si>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</si>
  <si>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</si>
  <si>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</si>
  <si>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</si>
  <si>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</si>
  <si>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</si>
  <si>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</si>
  <si>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</si>
  <si>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</si>
  <si>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</si>
  <si>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</si>
  <si>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</si>
  <si>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</si>
  <si>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</si>
  <si>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</si>
  <si>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</si>
  <si>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</si>
  <si>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</si>
  <si>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</si>
  <si>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</si>
  <si>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</si>
  <si>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</si>
  <si>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</si>
  <si>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</si>
  <si>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</si>
  <si>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</si>
  <si>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</si>
  <si>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</si>
  <si>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</si>
  <si>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</si>
  <si>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</si>
  <si>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</si>
  <si>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</si>
  <si>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</si>
  <si>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</si>
  <si>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</si>
  <si>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</si>
  <si>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</si>
  <si>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</si>
  <si>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</si>
  <si>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</si>
  <si>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</si>
  <si>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</si>
  <si>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</si>
  <si>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</si>
  <si>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</si>
  <si>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</si>
  <si>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</si>
  <si>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</si>
  <si>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</si>
  <si>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</si>
  <si>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</si>
  <si>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</si>
  <si>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</si>
  <si>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</si>
  <si>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</si>
  <si>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</si>
  <si>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</si>
  <si>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</si>
  <si>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</si>
  <si>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</si>
  <si>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</si>
  <si>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</si>
  <si>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</si>
  <si>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</si>
  <si>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</si>
  <si>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</si>
  <si>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</si>
  <si>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</si>
  <si>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</si>
  <si>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</si>
  <si>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</si>
  <si>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</si>
  <si>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</si>
  <si>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</si>
  <si>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</si>
  <si>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</si>
  <si>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</si>
  <si>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</si>
  <si>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</si>
  <si>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</si>
  <si>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</si>
  <si>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</si>
  <si>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</si>
  <si>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</si>
  <si>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</si>
  <si>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</si>
  <si>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</si>
  <si>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</si>
  <si>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</si>
  <si>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</si>
  <si>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</si>
  <si>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</si>
  <si>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</si>
  <si>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</si>
  <si>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</si>
  <si>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</si>
  <si>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</si>
  <si>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</si>
  <si>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</si>
  <si>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</si>
  <si>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</si>
  <si>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</si>
  <si>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</si>
  <si>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</si>
  <si>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</si>
  <si>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</si>
  <si>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</si>
  <si>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</si>
  <si>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</si>
  <si>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</si>
  <si>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</si>
  <si>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</si>
  <si>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</si>
  <si>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</si>
  <si>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</si>
  <si>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</si>
  <si>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</si>
  <si>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</si>
  <si>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</si>
  <si>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</si>
  <si>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</si>
  <si>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</si>
  <si>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</si>
  <si>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</si>
  <si>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</si>
  <si>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</si>
  <si>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</si>
  <si>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</si>
  <si>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</si>
  <si>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</si>
  <si>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</si>
  <si>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</si>
  <si>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</si>
  <si>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</si>
  <si>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</si>
  <si>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</si>
  <si>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</si>
  <si>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</si>
  <si>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</si>
  <si>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</si>
  <si>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</si>
  <si>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</si>
  <si>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</si>
  <si>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</si>
  <si>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</si>
  <si>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</si>
  <si>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</si>
  <si>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</si>
  <si>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</si>
  <si>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</si>
  <si>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</si>
  <si>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</si>
  <si>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</si>
  <si>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</si>
  <si>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</si>
  <si>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</si>
  <si>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</si>
  <si>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</si>
  <si>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</si>
  <si>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</si>
  <si>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</si>
  <si>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</si>
  <si>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</si>
  <si>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</si>
  <si>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</si>
  <si>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</si>
  <si>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</si>
  <si>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</si>
  <si>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</si>
  <si>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</si>
  <si>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</si>
  <si>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</si>
  <si>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</si>
  <si>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</si>
  <si>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</si>
  <si>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</si>
  <si>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</si>
  <si>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</si>
  <si>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</si>
  <si>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</si>
  <si>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</si>
  <si>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</si>
  <si>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</si>
  <si>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</si>
  <si>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</si>
  <si>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</si>
  <si>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</si>
  <si>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</si>
  <si>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</si>
  <si>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</si>
  <si>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</si>
  <si>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</si>
  <si>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</si>
  <si>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</si>
  <si>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</si>
  <si>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</si>
  <si>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</si>
  <si>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</si>
  <si>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</si>
  <si>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</si>
  <si>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</si>
  <si>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</si>
  <si>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</si>
  <si>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</si>
  <si>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</si>
  <si>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</si>
  <si>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</si>
  <si>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</si>
  <si>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</si>
  <si>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</si>
  <si>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</si>
  <si>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</si>
  <si>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</si>
  <si>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</si>
  <si>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</si>
  <si>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</si>
  <si>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</si>
  <si>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</si>
  <si>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</si>
  <si>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</si>
  <si>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</si>
  <si>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</si>
  <si>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</si>
  <si>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</si>
  <si>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</si>
  <si>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</si>
  <si>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</si>
  <si>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</si>
  <si>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</si>
  <si>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</si>
  <si>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</si>
  <si>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</si>
  <si>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</si>
  <si>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</si>
  <si>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</si>
  <si>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</si>
  <si>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</si>
  <si>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</si>
  <si>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</si>
  <si>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</si>
  <si>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</si>
  <si>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</si>
  <si>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</si>
  <si>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</si>
  <si>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</si>
  <si>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</si>
  <si>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</si>
  <si>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</si>
  <si>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</si>
  <si>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</si>
  <si>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</si>
  <si>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</si>
  <si>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</si>
  <si>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</si>
  <si>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</si>
  <si>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</si>
  <si>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</si>
  <si>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</si>
  <si>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</si>
  <si>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</si>
  <si>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</si>
  <si>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</si>
  <si>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</si>
  <si>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</si>
  <si>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</si>
  <si>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</si>
  <si>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</si>
  <si>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</si>
  <si>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</si>
  <si>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</si>
  <si>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</si>
  <si>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</si>
  <si>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</si>
  <si>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</si>
  <si>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</si>
  <si>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</si>
  <si>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</si>
  <si>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</si>
  <si>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</si>
  <si>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</si>
  <si>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</si>
  <si>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</si>
  <si>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</si>
  <si>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</si>
  <si>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</si>
  <si>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</si>
  <si>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</si>
  <si>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</si>
  <si>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</si>
  <si>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</si>
  <si>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</si>
  <si>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</si>
  <si>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</si>
  <si>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</si>
  <si>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</si>
  <si>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</si>
  <si>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</si>
  <si>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</si>
  <si>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</si>
  <si>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</si>
  <si>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</si>
  <si>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</si>
  <si>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</si>
  <si>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</si>
  <si>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</si>
  <si>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</si>
  <si>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</si>
  <si>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</si>
  <si>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</si>
  <si>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</si>
  <si>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</si>
  <si>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</si>
  <si>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</si>
  <si>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</si>
  <si>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</si>
  <si>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</si>
  <si>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</si>
  <si>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</si>
  <si>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</si>
  <si>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</si>
  <si>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</si>
  <si>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</si>
  <si>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</si>
  <si>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</si>
  <si>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</si>
  <si>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</si>
  <si>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</si>
  <si>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</si>
  <si>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</si>
  <si>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</si>
  <si>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</si>
  <si>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</si>
  <si>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</si>
  <si>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</si>
  <si>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</si>
  <si>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</si>
  <si>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</si>
  <si>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</si>
  <si>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</si>
  <si>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</si>
  <si>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</si>
  <si>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</si>
  <si>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</si>
  <si>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</si>
  <si>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</si>
  <si>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</si>
  <si>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</si>
  <si>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</si>
  <si>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</si>
  <si>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</si>
  <si>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</si>
  <si>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</si>
  <si>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</si>
  <si>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</si>
  <si>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</si>
  <si>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</si>
  <si>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</si>
  <si>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</si>
  <si>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</si>
  <si>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</si>
  <si>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</si>
  <si>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</si>
  <si>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</si>
  <si>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</si>
  <si>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</si>
  <si>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</si>
  <si>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</si>
  <si>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</si>
  <si>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</si>
  <si>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</si>
  <si>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</si>
  <si>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</si>
  <si>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</si>
  <si>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</si>
  <si>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</si>
  <si>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</si>
  <si>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</si>
  <si>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</si>
  <si>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</si>
  <si>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</si>
  <si>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</si>
  <si>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</si>
  <si>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</si>
  <si>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</si>
  <si>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</si>
  <si>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</si>
  <si>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</si>
  <si>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</si>
  <si>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</si>
  <si>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</si>
  <si>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</si>
  <si>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</si>
  <si>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</si>
  <si>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</si>
  <si>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</si>
  <si>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</si>
  <si>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</si>
  <si>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</si>
  <si>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</si>
  <si>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</si>
  <si>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</si>
  <si>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</si>
  <si>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</si>
  <si>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</si>
  <si>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</si>
  <si>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</si>
  <si>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</si>
  <si>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</si>
  <si>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</si>
  <si>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</si>
  <si>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</si>
  <si>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</si>
  <si>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</si>
  <si>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</si>
  <si>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</si>
  <si>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</si>
  <si>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</si>
  <si>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</si>
  <si>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</si>
  <si>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</si>
  <si>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</si>
  <si>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</si>
  <si>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</si>
  <si>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</si>
  <si>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</si>
  <si>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</si>
  <si>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</si>
  <si>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</si>
  <si>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</si>
  <si>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</si>
  <si>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</si>
  <si>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</si>
  <si>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</si>
  <si>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</si>
  <si>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</si>
  <si>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</si>
  <si>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</si>
  <si>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</si>
  <si>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</si>
  <si>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</si>
  <si>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</si>
  <si>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</si>
  <si>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</si>
  <si>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</si>
  <si>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</si>
  <si>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</si>
  <si>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</si>
  <si>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</si>
  <si>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</si>
  <si>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</si>
  <si>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</si>
  <si>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</si>
  <si>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</si>
  <si>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</si>
  <si>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</si>
  <si>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</si>
  <si>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</si>
  <si>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</si>
  <si>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</si>
  <si>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</si>
  <si>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</si>
  <si>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</si>
  <si>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</si>
  <si>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</si>
  <si>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</si>
  <si>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</si>
  <si>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</si>
  <si>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</si>
  <si>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</si>
  <si>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</si>
  <si>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</si>
  <si>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</si>
  <si>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</si>
  <si>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</si>
  <si>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</si>
  <si>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</si>
  <si>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</si>
  <si>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</si>
  <si>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</si>
  <si>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</si>
  <si>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</si>
  <si>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</si>
  <si>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</si>
  <si>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</si>
  <si>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</si>
  <si>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</si>
  <si>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</si>
  <si>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</si>
  <si>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</si>
  <si>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</si>
  <si>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</si>
  <si>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</si>
  <si>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</si>
  <si>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</si>
  <si>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</si>
  <si>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</si>
  <si>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</si>
  <si>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</si>
  <si>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</si>
  <si>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</si>
  <si>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</si>
  <si>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</si>
  <si>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</si>
  <si>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</si>
  <si>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</si>
  <si>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</si>
  <si>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</si>
  <si>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</si>
  <si>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</si>
  <si>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</si>
  <si>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</si>
  <si>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</si>
  <si>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</si>
  <si>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</si>
  <si>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</si>
  <si>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</si>
  <si>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</si>
  <si>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</si>
  <si>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</si>
  <si>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</si>
  <si>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</si>
  <si>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</si>
  <si>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</si>
  <si>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</si>
  <si>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</si>
  <si>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</si>
  <si>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</si>
  <si>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</si>
  <si>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</si>
  <si>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</si>
  <si>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</si>
  <si>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</si>
  <si>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</si>
  <si>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</si>
  <si>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</si>
  <si>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</si>
  <si>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</si>
  <si>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</si>
  <si>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</si>
  <si>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</si>
  <si>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</si>
  <si>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</si>
  <si>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</si>
  <si>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</si>
  <si>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</si>
  <si>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</si>
  <si>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</si>
  <si>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</si>
  <si>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</si>
  <si>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</si>
  <si>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</si>
  <si>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</si>
  <si>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</si>
  <si>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</si>
  <si>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</si>
  <si>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</si>
  <si>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</si>
  <si>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</si>
  <si>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</si>
  <si>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</si>
  <si>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</si>
  <si>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</si>
  <si>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</si>
  <si>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</si>
  <si>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</si>
  <si>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</si>
  <si>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</si>
  <si>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</si>
  <si>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</si>
  <si>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</si>
  <si>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</si>
  <si>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</si>
  <si>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</si>
  <si>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</si>
  <si>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</si>
  <si>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</si>
  <si>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</si>
  <si>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</si>
  <si>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</si>
  <si>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</si>
  <si>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</si>
  <si>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</si>
  <si>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</si>
  <si>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</si>
  <si>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</si>
  <si>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</si>
  <si>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</si>
  <si>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</si>
  <si>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</si>
  <si>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</si>
  <si>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</si>
  <si>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</si>
  <si>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</si>
  <si>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</si>
  <si>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</si>
  <si>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</si>
  <si>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</si>
  <si>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</si>
  <si>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</si>
  <si>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</si>
  <si>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</si>
  <si>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</si>
  <si>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</si>
  <si>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</si>
  <si>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</si>
  <si>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</si>
  <si>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</si>
  <si>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</si>
  <si>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</si>
  <si>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</si>
  <si>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</si>
  <si>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</si>
  <si>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</si>
  <si>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</si>
  <si>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</si>
  <si>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</si>
  <si>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</si>
  <si>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</si>
  <si>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</si>
  <si>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</si>
  <si>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</si>
  <si>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</si>
  <si>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</si>
  <si>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</si>
  <si>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</si>
  <si>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</si>
  <si>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</si>
  <si>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</si>
  <si>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</si>
  <si>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</si>
  <si>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</si>
  <si>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</si>
  <si>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</si>
  <si>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</si>
  <si>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</si>
  <si>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</si>
  <si>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</si>
  <si>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</si>
  <si>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</si>
  <si>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</si>
  <si>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</si>
  <si>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</si>
  <si>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</si>
  <si>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</si>
  <si>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</si>
  <si>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</si>
  <si>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</si>
  <si>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</si>
  <si>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</si>
  <si>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</si>
  <si>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</si>
  <si>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</si>
  <si>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</si>
  <si>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</si>
  <si>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</si>
  <si>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</si>
  <si>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</si>
  <si>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</si>
  <si>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</si>
  <si>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</si>
  <si>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</si>
  <si>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</si>
  <si>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</si>
  <si>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</si>
  <si>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</si>
  <si>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</si>
  <si>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</si>
  <si>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</si>
  <si>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</si>
  <si>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</si>
  <si>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</si>
  <si>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</si>
  <si>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</si>
  <si>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</si>
  <si>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</si>
  <si>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</si>
  <si>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</si>
  <si>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</si>
  <si>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</si>
  <si>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</si>
  <si>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</si>
  <si>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</si>
  <si>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</si>
  <si>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</si>
  <si>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</si>
  <si>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</si>
  <si>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</si>
  <si>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</si>
  <si>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</si>
  <si>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</si>
  <si>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</si>
  <si>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</si>
  <si>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</si>
  <si>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</si>
  <si>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</si>
  <si>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</si>
  <si>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</si>
  <si>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</si>
  <si>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</si>
  <si>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</si>
  <si>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</si>
  <si>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</si>
  <si>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</si>
  <si>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</si>
  <si>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</si>
  <si>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</si>
  <si>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</si>
  <si>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</si>
  <si>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</si>
  <si>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</si>
  <si>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</si>
  <si>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</si>
  <si>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</si>
  <si>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</si>
  <si>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</si>
  <si>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</si>
  <si>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</si>
  <si>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</si>
  <si>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</si>
  <si>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</si>
  <si>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</si>
  <si>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</si>
  <si>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</si>
  <si>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</si>
  <si>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</si>
  <si>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</si>
  <si>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</si>
  <si>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</si>
  <si>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</si>
  <si>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</si>
  <si>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</si>
  <si>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</si>
  <si>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</si>
  <si>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</si>
  <si>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</si>
  <si>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</si>
  <si>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</si>
  <si>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</si>
  <si>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</si>
  <si>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</si>
  <si>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</si>
  <si>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</si>
  <si>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</si>
  <si>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</si>
  <si>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</si>
  <si>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</si>
  <si>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</si>
  <si>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</si>
  <si>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</si>
  <si>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</si>
  <si>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</si>
  <si>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</si>
  <si>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</si>
  <si>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</si>
  <si>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</si>
  <si>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</si>
  <si>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</si>
  <si>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</si>
  <si>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</si>
  <si>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</si>
  <si>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</si>
  <si>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</si>
  <si>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</si>
  <si>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</si>
  <si>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</si>
  <si>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</si>
  <si>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</si>
  <si>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</si>
  <si>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</si>
  <si>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</si>
  <si>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</si>
  <si>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</si>
  <si>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</si>
  <si>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</si>
  <si>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</si>
  <si>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</si>
  <si>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</si>
  <si>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</si>
  <si>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</si>
  <si>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</si>
  <si>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</si>
  <si>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</si>
  <si>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</si>
  <si>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</si>
  <si>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</si>
  <si>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</si>
  <si>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</si>
  <si>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</si>
  <si>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</si>
  <si>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</si>
  <si>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</si>
  <si>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</si>
  <si>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</si>
  <si>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</si>
  <si>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</si>
  <si>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</si>
  <si>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</si>
  <si>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</si>
  <si>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</si>
  <si>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</si>
  <si>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</si>
  <si>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</si>
  <si>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</si>
  <si>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</si>
  <si>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</si>
  <si>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</si>
  <si>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</si>
  <si>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</si>
  <si>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</si>
  <si>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</si>
  <si>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</si>
  <si>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</si>
  <si>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</si>
  <si>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</si>
  <si>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</si>
  <si>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</si>
  <si>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</si>
  <si>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</si>
  <si>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</si>
  <si>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</si>
  <si>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</si>
  <si>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</si>
  <si>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</si>
  <si>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</si>
  <si>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</si>
  <si>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</si>
  <si>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</si>
  <si>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</si>
  <si>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</si>
  <si>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</si>
  <si>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</si>
  <si>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</si>
  <si>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</si>
  <si>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</si>
  <si>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</si>
  <si>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</si>
  <si>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</si>
  <si>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</si>
  <si>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</si>
  <si>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</si>
  <si>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</si>
  <si>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</si>
  <si>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</si>
  <si>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</si>
  <si>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</si>
  <si>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</si>
  <si>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</si>
  <si>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</si>
  <si>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</si>
  <si>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</si>
  <si>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</si>
  <si>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</si>
  <si>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</si>
  <si>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</si>
  <si>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</si>
  <si>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</si>
  <si>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</si>
  <si>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</si>
  <si>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</si>
  <si>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</si>
  <si>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</si>
  <si>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</si>
  <si>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</si>
  <si>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</si>
  <si>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</si>
  <si>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</si>
  <si>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</si>
  <si>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</si>
  <si>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</si>
  <si>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</si>
  <si>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</si>
  <si>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</si>
  <si>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</si>
  <si>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</si>
  <si>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</si>
  <si>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</si>
  <si>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</si>
  <si>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</si>
  <si>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</si>
  <si>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</si>
  <si>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</si>
  <si>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</si>
  <si>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</si>
  <si>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</si>
  <si>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</si>
  <si>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</si>
  <si>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</si>
  <si>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</si>
  <si>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</si>
  <si>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</si>
  <si>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</si>
  <si>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</si>
  <si>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</si>
  <si>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</si>
  <si>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</si>
  <si>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</si>
  <si>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</si>
  <si>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</si>
  <si>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</si>
  <si>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</si>
  <si>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</si>
  <si>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</si>
  <si>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</si>
  <si>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</si>
  <si>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</si>
  <si>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</si>
  <si>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</si>
  <si>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</si>
  <si>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</si>
  <si>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</si>
  <si>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</si>
  <si>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</si>
  <si>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</si>
  <si>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</si>
  <si>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</si>
  <si>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</si>
  <si>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</si>
  <si>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</si>
  <si>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</si>
  <si>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</si>
  <si>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</si>
  <si>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</si>
  <si>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</si>
  <si>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</si>
  <si>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</si>
  <si>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</si>
  <si>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</si>
  <si>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</si>
  <si>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</si>
  <si>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</si>
  <si>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</si>
  <si>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</si>
  <si>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</si>
  <si>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</si>
  <si>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</si>
  <si>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</si>
  <si>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</si>
  <si>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</si>
  <si>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</si>
  <si>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</si>
  <si>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</si>
  <si>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</si>
  <si>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</si>
  <si>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</si>
  <si>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</si>
  <si>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</si>
  <si>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</si>
  <si>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</si>
  <si>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</si>
  <si>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</si>
  <si>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</si>
  <si>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</si>
  <si>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</si>
  <si>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</si>
  <si>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</si>
  <si>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</si>
  <si>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</si>
  <si>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</si>
  <si>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</si>
  <si>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</si>
  <si>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</si>
  <si>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</si>
  <si>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</si>
  <si>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</si>
  <si>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</si>
  <si>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</si>
  <si>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</si>
  <si>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</si>
  <si>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</si>
  <si>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</si>
  <si>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</si>
  <si>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</si>
  <si>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</si>
  <si>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</si>
  <si>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</si>
  <si>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</si>
  <si>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</si>
  <si>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</si>
  <si>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</si>
  <si>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</si>
  <si>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</si>
  <si>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</si>
  <si>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</si>
  <si>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</si>
  <si>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</si>
  <si>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</si>
  <si>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</si>
  <si>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</si>
  <si>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</si>
  <si>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</si>
  <si>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</si>
  <si>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</si>
  <si>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</si>
  <si>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</si>
  <si>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</si>
  <si>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</si>
  <si>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</si>
  <si>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</si>
  <si>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</si>
  <si>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</si>
  <si>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</si>
  <si>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</si>
  <si>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</si>
  <si>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</si>
  <si>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</si>
  <si>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</si>
  <si>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</si>
  <si>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</si>
  <si>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</si>
  <si>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</si>
  <si>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</si>
  <si>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</si>
  <si>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</si>
  <si>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</si>
  <si>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</si>
  <si>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</si>
  <si>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</si>
  <si>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</si>
  <si>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</si>
  <si>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</si>
  <si>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</si>
  <si>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</si>
  <si>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</si>
  <si>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</si>
  <si>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</si>
  <si>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</si>
  <si>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</si>
  <si>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</si>
  <si>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</si>
  <si>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</si>
  <si>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</si>
  <si>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</si>
  <si>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</si>
  <si>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</si>
  <si>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</si>
  <si>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</si>
  <si>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</si>
  <si>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</si>
  <si>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</si>
  <si>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</si>
  <si>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</si>
  <si>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</si>
  <si>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</si>
  <si>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</si>
  <si>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</si>
  <si>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</si>
  <si>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</si>
  <si>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</si>
  <si>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</si>
  <si>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</si>
  <si>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</si>
  <si>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</si>
  <si>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</si>
  <si>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</si>
  <si>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</si>
  <si>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</si>
  <si>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</si>
  <si>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</si>
  <si>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</si>
  <si>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</si>
  <si>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</si>
  <si>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</si>
  <si>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</si>
  <si>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</si>
  <si>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</si>
  <si>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</si>
  <si>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</si>
  <si>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</si>
  <si>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</si>
  <si>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</si>
  <si>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</si>
  <si>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</si>
  <si>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</si>
  <si>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</si>
  <si>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</si>
  <si>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</si>
  <si>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</si>
  <si>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</si>
  <si>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</si>
  <si>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</si>
  <si>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</si>
  <si>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</si>
  <si>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</si>
  <si>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</si>
  <si>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</si>
  <si>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</si>
  <si>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</si>
  <si>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</si>
  <si>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</si>
  <si>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</si>
  <si>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</si>
  <si>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</si>
  <si>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</si>
  <si>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</si>
  <si>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</si>
  <si>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</si>
  <si>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</si>
  <si>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</si>
  <si>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</si>
  <si>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</si>
  <si>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</si>
  <si>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</si>
  <si>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</si>
  <si>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</si>
  <si>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</si>
  <si>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</si>
  <si>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</si>
  <si>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</si>
  <si>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</si>
  <si>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</si>
  <si>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</si>
  <si>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</si>
  <si>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</si>
  <si>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</si>
  <si>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</si>
  <si>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</si>
  <si>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</si>
  <si>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</si>
  <si>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</si>
  <si>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</si>
  <si>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</si>
  <si>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</si>
  <si>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</si>
  <si>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</si>
  <si>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</si>
  <si>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</si>
  <si>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</si>
  <si>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</si>
  <si>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</si>
  <si>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</si>
  <si>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</si>
  <si>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</si>
  <si>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</si>
  <si>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</si>
  <si>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</si>
  <si>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</si>
  <si>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</si>
  <si>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</si>
  <si>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</si>
  <si>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</si>
  <si>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</si>
  <si>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</si>
  <si>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</si>
  <si>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</si>
  <si>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</si>
  <si>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</si>
  <si>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</si>
  <si>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</si>
  <si>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</si>
  <si>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</si>
  <si>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</si>
  <si>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</si>
  <si>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</si>
  <si>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</si>
  <si>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</si>
  <si>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</si>
  <si>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</si>
  <si>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</si>
  <si>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</si>
  <si>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</si>
  <si>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</si>
  <si>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</si>
  <si>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</si>
  <si>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</si>
  <si>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</si>
  <si>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</si>
  <si>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</si>
  <si>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</si>
  <si>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</si>
  <si>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</si>
  <si>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</si>
  <si>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</si>
  <si>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</si>
  <si>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</si>
  <si>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</si>
  <si>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</si>
  <si>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</si>
  <si>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</si>
  <si>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</si>
  <si>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</si>
  <si>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</si>
  <si>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</si>
  <si>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</si>
  <si>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</si>
  <si>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</si>
  <si>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</si>
  <si>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</si>
  <si>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</si>
  <si>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</si>
  <si>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</si>
  <si>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</si>
  <si>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</si>
  <si>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</si>
  <si>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</si>
  <si>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</si>
  <si>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</si>
  <si>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</si>
  <si>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</si>
  <si>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</si>
  <si>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</si>
  <si>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</si>
  <si>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</si>
  <si>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</si>
  <si>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</si>
  <si>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</si>
  <si>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</si>
  <si>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</si>
  <si>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</si>
  <si>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</si>
  <si>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</si>
  <si>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</si>
  <si>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</si>
  <si>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</si>
  <si>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</si>
  <si>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</si>
  <si>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</si>
  <si>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</si>
  <si>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</si>
  <si>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</si>
  <si>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</si>
  <si>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</si>
  <si>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</si>
  <si>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</si>
  <si>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</si>
  <si>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</si>
  <si>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</si>
  <si>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</si>
  <si>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</si>
  <si>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</si>
  <si>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</si>
  <si>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</si>
  <si>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</si>
  <si>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</si>
  <si>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</si>
  <si>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</si>
  <si>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</si>
  <si>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</si>
  <si>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</si>
  <si>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</si>
  <si>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</si>
  <si>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</si>
  <si>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</si>
  <si>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</si>
  <si>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</si>
  <si>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</si>
  <si>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</si>
  <si>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</si>
  <si>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</si>
  <si>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</si>
  <si>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</si>
  <si>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</si>
  <si>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</si>
  <si>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</si>
  <si>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</si>
  <si>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</si>
  <si>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</si>
  <si>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</si>
  <si>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</si>
  <si>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</si>
  <si>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</si>
  <si>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</si>
  <si>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</si>
  <si>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</si>
  <si>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</si>
  <si>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</si>
  <si>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</si>
  <si>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</si>
  <si>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</si>
  <si>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</si>
  <si>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</si>
  <si>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</si>
  <si>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</si>
  <si>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</si>
  <si>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</si>
  <si>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</si>
  <si>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</si>
  <si>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</si>
  <si>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</si>
  <si>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</si>
  <si>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</si>
  <si>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</si>
  <si>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</si>
  <si>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</si>
  <si>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</si>
  <si>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</si>
  <si>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</si>
  <si>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</si>
  <si>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</si>
  <si>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</si>
  <si>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</si>
  <si>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</si>
  <si>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</si>
  <si>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</si>
  <si>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</si>
  <si>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</si>
  <si>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</si>
  <si>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</si>
  <si>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</si>
  <si>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</si>
  <si>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</si>
  <si>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</si>
  <si>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</si>
  <si>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</si>
  <si>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</si>
  <si>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</si>
  <si>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</si>
  <si>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</si>
  <si>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</si>
  <si>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</si>
  <si>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</si>
  <si>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</si>
  <si>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</si>
  <si>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</si>
  <si>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</si>
  <si>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</si>
  <si>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</si>
  <si>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</si>
  <si>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</si>
  <si>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</si>
  <si>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</si>
  <si>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</si>
  <si>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</si>
  <si>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</si>
  <si>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</si>
  <si>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</si>
  <si>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</si>
  <si>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</si>
  <si>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</si>
  <si>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</si>
  <si>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</si>
  <si>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</si>
  <si>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</si>
  <si>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</si>
  <si>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</si>
  <si>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</si>
  <si>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</si>
  <si>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</si>
  <si>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</si>
  <si>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</si>
  <si>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</si>
  <si>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</si>
  <si>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</si>
  <si>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</si>
  <si>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</si>
  <si>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</si>
  <si>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</si>
  <si>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</si>
  <si>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</si>
  <si>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</si>
  <si>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</si>
  <si>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</si>
  <si>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</si>
  <si>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</si>
  <si>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</si>
  <si>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</si>
  <si>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</si>
  <si>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</si>
  <si>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</si>
  <si>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</si>
  <si>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</si>
  <si>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</si>
  <si>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</si>
  <si>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</si>
  <si>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</si>
  <si>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</si>
  <si>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</si>
  <si>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</si>
  <si>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</si>
  <si>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</si>
  <si>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</si>
  <si>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</si>
  <si>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</si>
  <si>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</si>
  <si>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</si>
  <si>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</si>
  <si>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</si>
  <si>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</si>
  <si>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</si>
  <si>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</si>
  <si>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</si>
  <si>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</si>
  <si>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</si>
  <si>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</si>
  <si>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</si>
  <si>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</si>
  <si>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</si>
  <si>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</si>
  <si>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</si>
  <si>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</si>
  <si>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</si>
  <si>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</si>
  <si>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</si>
  <si>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</si>
  <si>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</si>
  <si>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</si>
  <si>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</si>
  <si>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</si>
  <si>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</si>
  <si>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</si>
  <si>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</si>
  <si>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</si>
  <si>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</si>
  <si>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</si>
  <si>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</si>
  <si>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</si>
  <si>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</si>
  <si>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</si>
  <si>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</si>
  <si>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</si>
  <si>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</si>
  <si>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</si>
  <si>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</si>
  <si>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</si>
  <si>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</si>
  <si>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</si>
  <si>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</si>
  <si>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</si>
  <si>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</si>
  <si>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</si>
  <si>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</si>
  <si>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</si>
  <si>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</si>
  <si>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</si>
  <si>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</si>
  <si>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</si>
  <si>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</si>
  <si>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</si>
  <si>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</si>
  <si>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</si>
  <si>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</si>
  <si>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</si>
  <si>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</si>
  <si>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</si>
  <si>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</si>
  <si>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</si>
  <si>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</si>
  <si>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</si>
  <si>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</si>
  <si>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</si>
  <si>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</si>
  <si>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</si>
  <si>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</si>
  <si>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</si>
  <si>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</si>
  <si>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</si>
  <si>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</si>
  <si>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</si>
  <si>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</si>
  <si>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</si>
  <si>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</si>
  <si>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</si>
  <si>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</si>
  <si>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</si>
  <si>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</si>
  <si>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</si>
  <si>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</si>
  <si>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</si>
  <si>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</si>
  <si>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</si>
  <si>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</si>
  <si>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</si>
  <si>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</si>
  <si>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</si>
  <si>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</si>
  <si>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</si>
  <si>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</si>
  <si>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</si>
  <si>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</si>
  <si>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</si>
  <si>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</si>
  <si>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</si>
  <si>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</si>
  <si>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</si>
  <si>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</si>
  <si>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</si>
  <si>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</si>
  <si>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</si>
  <si>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</si>
  <si>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</si>
  <si>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</si>
  <si>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</si>
  <si>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</si>
  <si>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</si>
  <si>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</si>
  <si>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</si>
  <si>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</si>
  <si>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</si>
  <si>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</si>
  <si>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</si>
  <si>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</si>
  <si>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</si>
  <si>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</si>
  <si>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</si>
  <si>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</si>
  <si>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</si>
  <si>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</si>
  <si>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</si>
  <si>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</si>
  <si>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</si>
  <si>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</si>
  <si>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</si>
  <si>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</si>
  <si>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</si>
  <si>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</si>
  <si>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</si>
  <si>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</si>
  <si>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</si>
  <si>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</si>
  <si>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</si>
  <si>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</si>
  <si>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</si>
  <si>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</si>
  <si>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</si>
  <si>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</si>
  <si>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</si>
  <si>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</si>
  <si>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</si>
  <si>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</si>
  <si>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</si>
  <si>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</si>
  <si>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</si>
  <si>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</si>
  <si>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</si>
  <si>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</si>
  <si>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</si>
  <si>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</si>
  <si>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</si>
  <si>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</si>
  <si>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</si>
  <si>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</si>
  <si>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</si>
  <si>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</si>
  <si>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</si>
  <si>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</si>
  <si>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</si>
  <si>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</si>
  <si>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</si>
  <si>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</si>
  <si>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</si>
  <si>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</si>
  <si>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</si>
  <si>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</si>
  <si>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</si>
  <si>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</si>
  <si>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</si>
  <si>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</si>
  <si>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</si>
  <si>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</si>
  <si>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</si>
  <si>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</si>
  <si>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</si>
  <si>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</si>
  <si>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</si>
  <si>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</si>
  <si>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</si>
  <si>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</si>
  <si>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</si>
  <si>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</si>
  <si>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</si>
  <si>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</si>
  <si>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</si>
  <si>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</si>
  <si>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</si>
  <si>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</si>
  <si>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</si>
  <si>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</si>
  <si>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</si>
  <si>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</si>
  <si>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</si>
  <si>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</si>
  <si>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</si>
  <si>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</si>
  <si>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</si>
  <si>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</si>
  <si>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</si>
  <si>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</si>
  <si>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</si>
  <si>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</si>
  <si>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</si>
  <si>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</si>
  <si>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</si>
  <si>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</si>
  <si>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</si>
  <si>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</si>
  <si>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</si>
  <si>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</si>
  <si>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</si>
  <si>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</si>
  <si>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</si>
  <si>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</si>
  <si>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</si>
  <si>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</si>
  <si>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</si>
  <si>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</si>
  <si>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</si>
  <si>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</si>
  <si>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</si>
  <si>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</si>
  <si>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</si>
  <si>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</si>
  <si>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</si>
  <si>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</si>
  <si>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</si>
  <si>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</si>
  <si>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</si>
  <si>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</si>
  <si>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</si>
  <si>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</si>
  <si>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</si>
  <si>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</si>
  <si>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</si>
  <si>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</si>
  <si>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</si>
  <si>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</si>
  <si>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</si>
  <si>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</si>
  <si>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</si>
  <si>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</si>
  <si>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</si>
  <si>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</si>
  <si>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</si>
  <si>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</si>
  <si>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</si>
  <si>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</si>
  <si>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</si>
  <si>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</si>
  <si>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</si>
  <si>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</si>
  <si>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</si>
  <si>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</si>
  <si>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</si>
  <si>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</si>
  <si>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</si>
  <si>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</si>
  <si>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</si>
  <si>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</si>
  <si>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</si>
  <si>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</si>
  <si>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</si>
  <si>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</si>
  <si>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</si>
  <si>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</si>
  <si>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</si>
  <si>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</si>
  <si>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</si>
  <si>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</si>
  <si>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</si>
  <si>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</si>
  <si>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</si>
  <si>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</si>
  <si>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</si>
  <si>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</si>
  <si>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</si>
  <si>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</si>
  <si>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</si>
  <si>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</si>
  <si>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</si>
  <si>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</si>
  <si>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</si>
  <si>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</si>
  <si>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</si>
  <si>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</si>
  <si>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</si>
  <si>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</si>
  <si>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</si>
  <si>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</si>
  <si>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</si>
  <si>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</si>
  <si>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</si>
  <si>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</si>
  <si>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</si>
  <si>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</si>
  <si>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</si>
  <si>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</si>
  <si>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</si>
  <si>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</si>
  <si>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</si>
  <si>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</si>
  <si>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</si>
  <si>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</si>
  <si>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</si>
  <si>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</si>
  <si>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</si>
  <si>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</si>
  <si>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</si>
  <si>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</si>
  <si>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</si>
  <si>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</si>
  <si>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</si>
  <si>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</si>
  <si>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</si>
  <si>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</si>
  <si>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</si>
  <si>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</si>
  <si>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</si>
  <si>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</si>
  <si>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</si>
  <si>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</si>
  <si>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</si>
  <si>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</si>
  <si>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</si>
  <si>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</si>
  <si>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</si>
  <si>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</si>
  <si>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</si>
  <si>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</si>
  <si>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</si>
  <si>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</si>
  <si>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</si>
  <si>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</si>
  <si>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</si>
  <si>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</si>
  <si>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</si>
  <si>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</si>
  <si>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</si>
  <si>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</si>
  <si>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</si>
  <si>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</si>
  <si>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</si>
  <si>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</si>
  <si>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</si>
  <si>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</si>
  <si>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</si>
  <si>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</si>
  <si>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</si>
  <si>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</si>
  <si>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</si>
  <si>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</si>
  <si>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</si>
  <si>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</si>
  <si>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</si>
  <si>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</si>
  <si>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</si>
  <si>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</si>
  <si>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</si>
  <si>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</si>
  <si>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</si>
  <si>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</si>
  <si>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</si>
  <si>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</si>
  <si>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</si>
  <si>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</si>
  <si>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</si>
  <si>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</si>
  <si>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</si>
  <si>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</si>
  <si>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</si>
  <si>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</si>
  <si>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</si>
  <si>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</si>
  <si>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</si>
  <si>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</si>
  <si>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</si>
  <si>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</si>
  <si>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</si>
  <si>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</si>
  <si>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</si>
  <si>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</si>
  <si>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</si>
  <si>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</si>
  <si>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</si>
  <si>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</si>
  <si>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</si>
  <si>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</si>
  <si>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</si>
  <si>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</si>
  <si>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</si>
  <si>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</si>
  <si>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</si>
  <si>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</si>
  <si>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</si>
  <si>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</si>
  <si>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</si>
  <si>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</si>
  <si>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</si>
  <si>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</si>
  <si>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</si>
  <si>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</si>
  <si>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</si>
  <si>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</si>
  <si>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</si>
  <si>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</si>
  <si>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</si>
  <si>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</si>
  <si>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</si>
  <si>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</si>
  <si>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</si>
  <si>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</si>
  <si>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</si>
  <si>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</si>
  <si>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</si>
  <si>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</si>
  <si>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</si>
  <si>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</si>
  <si>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</si>
  <si>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</si>
  <si>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</si>
  <si>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</si>
  <si>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</si>
  <si>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</si>
  <si>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</si>
  <si>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</si>
  <si>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</si>
  <si>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</si>
  <si>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</si>
  <si>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</si>
  <si>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</si>
  <si>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</si>
  <si>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</si>
  <si>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</si>
  <si>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</si>
  <si>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</si>
  <si>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</si>
  <si>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</si>
  <si>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</si>
  <si>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</si>
  <si>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</si>
  <si>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</si>
  <si>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</si>
  <si>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</si>
  <si>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</si>
  <si>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</si>
  <si>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</si>
  <si>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</si>
  <si>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</si>
  <si>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</si>
  <si>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</si>
  <si>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</si>
  <si>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</si>
  <si>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</si>
  <si>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</si>
  <si>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</si>
  <si>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</si>
  <si>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</si>
  <si>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</si>
  <si>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</si>
  <si>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</si>
  <si>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</si>
  <si>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</si>
  <si>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</si>
  <si>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</si>
  <si>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</si>
  <si>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</si>
  <si>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</si>
  <si>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</si>
  <si>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</si>
  <si>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</si>
  <si>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</si>
  <si>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</si>
  <si>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</si>
  <si>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</si>
  <si>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</si>
  <si>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</si>
  <si>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</si>
  <si>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</si>
  <si>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</si>
  <si>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</si>
  <si>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</si>
  <si>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</si>
  <si>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</si>
  <si>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</si>
  <si>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</si>
  <si>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</si>
  <si>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</si>
  <si>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</si>
  <si>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</si>
  <si>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</si>
  <si>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</si>
  <si>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</si>
  <si>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</si>
  <si>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</si>
  <si>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</si>
  <si>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</si>
  <si>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</si>
  <si>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</si>
  <si>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</si>
  <si>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</si>
  <si>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</si>
  <si>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</si>
  <si>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</si>
  <si>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</si>
  <si>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</si>
  <si>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</si>
  <si>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</si>
  <si>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</si>
  <si>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</si>
  <si>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</si>
  <si>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</si>
  <si>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</si>
  <si>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</si>
  <si>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</si>
  <si>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</si>
  <si>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</si>
  <si>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</si>
  <si>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</si>
  <si>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</si>
  <si>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</si>
  <si>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</si>
  <si>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</si>
  <si>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</si>
  <si>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</si>
  <si>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</si>
  <si>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</si>
  <si>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</si>
  <si>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</si>
  <si>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</si>
  <si>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</si>
  <si>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</si>
  <si>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</si>
  <si>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</si>
  <si>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</si>
  <si>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</si>
  <si>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</si>
  <si>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</si>
  <si>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</si>
  <si>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</si>
  <si>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</si>
  <si>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</si>
  <si>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</si>
  <si>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</si>
  <si>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</si>
  <si>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</si>
  <si>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</si>
  <si>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</si>
  <si>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</si>
  <si>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</si>
  <si>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</si>
  <si>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</si>
  <si>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</si>
  <si>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</si>
  <si>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</si>
  <si>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</si>
  <si>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</si>
  <si>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</si>
  <si>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</si>
  <si>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</si>
  <si>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</si>
  <si>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</si>
  <si>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</si>
  <si>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</si>
  <si>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</si>
  <si>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</si>
  <si>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</si>
  <si>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</si>
  <si>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</si>
  <si>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</si>
  <si>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</si>
  <si>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</si>
  <si>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</si>
  <si>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</si>
  <si>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</si>
  <si>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</si>
  <si>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</si>
  <si>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</si>
  <si>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</si>
  <si>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</si>
  <si>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</si>
  <si>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</si>
  <si>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</si>
  <si>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</si>
  <si>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</si>
  <si>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</si>
  <si>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</si>
  <si>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</si>
  <si>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</si>
  <si>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</si>
  <si>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</si>
  <si>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</si>
  <si>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</si>
  <si>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</si>
  <si>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</si>
  <si>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</si>
  <si>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</si>
  <si>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</si>
  <si>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</si>
  <si>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</si>
  <si>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</si>
  <si>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</si>
  <si>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</si>
  <si>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</si>
  <si>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</si>
  <si>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</si>
  <si>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</si>
  <si>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</si>
  <si>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</si>
  <si>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</si>
  <si>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Count of state</t>
  </si>
  <si>
    <t>Row Labels</t>
  </si>
  <si>
    <t>(blank)</t>
  </si>
  <si>
    <t>Grand Total</t>
  </si>
  <si>
    <t>Count of name</t>
  </si>
  <si>
    <t>(All)</t>
  </si>
  <si>
    <t>Column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</si>
  <si>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</si>
  <si>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</si>
  <si>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</si>
  <si>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</si>
  <si>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</si>
  <si>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</si>
  <si>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</si>
  <si>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</si>
  <si>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</si>
  <si>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</si>
  <si>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</si>
  <si>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</si>
  <si>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</si>
  <si>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</si>
  <si>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</si>
  <si>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</si>
  <si>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</si>
  <si>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</si>
  <si>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</si>
  <si>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</si>
  <si>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</si>
  <si>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</si>
  <si>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</si>
  <si>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</si>
  <si>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</si>
  <si>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</si>
  <si>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</si>
  <si>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</si>
  <si>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</si>
  <si>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</si>
  <si>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</si>
  <si>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</si>
  <si>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 (%)</t>
  </si>
  <si>
    <t>Percentage Canceled (%)</t>
  </si>
  <si>
    <t>Percentage Successful (%)</t>
  </si>
  <si>
    <t>Number of backers of unsuccessful campaigns</t>
  </si>
  <si>
    <t>Sum of backers_count</t>
  </si>
  <si>
    <t>mean number of backers</t>
  </si>
  <si>
    <t>median number of backers</t>
  </si>
  <si>
    <t xml:space="preserve">minimum number of backers </t>
  </si>
  <si>
    <t>maximum number of backers</t>
  </si>
  <si>
    <t>variance of the number of backers</t>
  </si>
  <si>
    <t xml:space="preserve">standard deviation of the number of backers </t>
  </si>
  <si>
    <t>Average of backers_count2</t>
  </si>
  <si>
    <t>Min of backers_count2</t>
  </si>
  <si>
    <t>Max of backers_count2</t>
  </si>
  <si>
    <t>Var of backers_count2</t>
  </si>
  <si>
    <t>StdDev of backers_count2</t>
  </si>
  <si>
    <t xml:space="preserve">Median of backers </t>
  </si>
  <si>
    <t>Median of backers_count2</t>
  </si>
  <si>
    <t>Please see Word document for answers to bonus questions. Thank you!</t>
  </si>
  <si>
    <t>Count of backers_count2</t>
  </si>
  <si>
    <t>Number of backers of successful campaigns</t>
  </si>
  <si>
    <t xml:space="preserve">successful campaigns </t>
  </si>
  <si>
    <t xml:space="preserve">unsuccessful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</si>
</sst>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80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A0101"/>
      <name val="Helvetica Neue"/>
      <family val="2"/>
    </font>
    <font>
      <sz val="12"/>
      <color rgb="FF6796E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3" applyFont="1" applyAlignment="1">
      <alignment horizontal="center"/>
    </xf>
    <xf numFmtId="44" fontId="0" fillId="0" borderId="0" xfId="3" applyFont="1"/>
    <xf numFmtId="4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4" fillId="0" borderId="0" xfId="0" applyNumberFormat="1" applyFont="1"/>
    <xf numFmtId="0" fontId="0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wrapText="1"/>
    </xf>
    <xf numFmtId="1" fontId="0" fillId="0" borderId="0" xfId="1" applyNumberFormat="1" applyFon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3" borderId="0" xfId="0" applyFill="1"/>
    <xf numFmtId="0" fontId="1" fillId="3" borderId="0" xfId="0" applyFont="1" applyFill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43" fontId="1" fillId="2" borderId="1" xfId="2" applyFont="1" applyFill="1" applyBorder="1" applyAlignment="1">
      <alignment horizontal="left" wrapText="1"/>
    </xf>
    <xf numFmtId="43" fontId="0" fillId="0" borderId="1" xfId="2" applyFont="1" applyBorder="1" applyAlignment="1">
      <alignment horizontal="left" wrapText="1"/>
    </xf>
    <xf numFmtId="180" fontId="0" fillId="0" borderId="1" xfId="2" applyNumberFormat="1" applyFont="1" applyBorder="1" applyAlignment="1">
      <alignment horizontal="left" wrapText="1"/>
    </xf>
    <xf numFmtId="0" fontId="0" fillId="0" borderId="1" xfId="2" applyNumberFormat="1" applyFont="1" applyBorder="1" applyAlignment="1">
      <alignment horizontal="right" wrapText="1"/>
    </xf>
    <xf numFmtId="180" fontId="0" fillId="0" borderId="1" xfId="2" applyNumberFormat="1" applyFont="1" applyBorder="1" applyAlignment="1">
      <alignment wrapText="1"/>
    </xf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7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[ArielleEaganBell_NU-CHI-DATA-PT-06-2021-U-C-MW_1. Excel Homework.xlsx]outcomes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pivot table'!$B$6:$B$19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5-1543-8401-FA1BCFEC8187}"/>
            </c:ext>
          </c:extLst>
        </c:ser>
        <c:ser>
          <c:idx val="1"/>
          <c:order val="1"/>
          <c:tx>
            <c:strRef>
              <c:f>'outcomes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pivot table'!$C$6:$C$19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5-1543-8401-FA1BCFEC8187}"/>
            </c:ext>
          </c:extLst>
        </c:ser>
        <c:ser>
          <c:idx val="2"/>
          <c:order val="2"/>
          <c:tx>
            <c:strRef>
              <c:f>'outcomes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pivot table'!$D$6:$D$19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5-1543-8401-FA1BCFEC8187}"/>
            </c:ext>
          </c:extLst>
        </c:ser>
        <c:ser>
          <c:idx val="3"/>
          <c:order val="3"/>
          <c:tx>
            <c:strRef>
              <c:f>'outcomes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pivot table'!$E$6:$E$19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95-1543-8401-FA1BCFEC8187}"/>
            </c:ext>
          </c:extLst>
        </c:ser>
        <c:ser>
          <c:idx val="4"/>
          <c:order val="4"/>
          <c:tx>
            <c:strRef>
              <c:f>'outcomes pivot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pivot table'!$A$6:$A$19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pivot table'!$F$6:$F$19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95-1543-8401-FA1BCFEC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702575"/>
        <c:axId val="649035839"/>
      </c:lineChart>
      <c:catAx>
        <c:axId val="64870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035839"/>
        <c:crosses val="autoZero"/>
        <c:auto val="1"/>
        <c:lblAlgn val="ctr"/>
        <c:lblOffset val="100"/>
        <c:noMultiLvlLbl val="0"/>
      </c:catAx>
      <c:valAx>
        <c:axId val="64903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0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goal's amount and its chances at 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100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B-E64D-9FE6-BBEEECADA9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0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B-E64D-9FE6-BBEEECADA9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0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B-E64D-9FE6-BBEEECADA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438287"/>
        <c:axId val="677329679"/>
      </c:lineChart>
      <c:catAx>
        <c:axId val="644438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29679"/>
        <c:crosses val="autoZero"/>
        <c:auto val="1"/>
        <c:lblAlgn val="ctr"/>
        <c:lblOffset val="100"/>
        <c:noMultiLvlLbl val="0"/>
      </c:catAx>
      <c:valAx>
        <c:axId val="67732967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3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20</xdr:row>
      <xdr:rowOff>6350</xdr:rowOff>
    </xdr:from>
    <xdr:to>
      <xdr:col>6</xdr:col>
      <xdr:colOff>742950</xdr:colOff>
      <xdr:row>34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6E2FC-E04F-5143-AA00-C3C6EBA50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6350</xdr:rowOff>
    </xdr:from>
    <xdr:to>
      <xdr:col>8</xdr:col>
      <xdr:colOff>12700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A60476-C9E1-3446-A9CF-68BDEEC3F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3.39980648148" createdVersion="7" refreshedVersion="7" minRefreshableVersion="3" recordCount="4115" xr:uid="{368CAEEA-88F4-8E45-8BD7-3F6413CECAE5}">
  <cacheSource type="worksheet">
    <worksheetSource ref="A1:R1048576" sheet="original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3.454151851853" createdVersion="7" refreshedVersion="7" minRefreshableVersion="3" recordCount="4115" xr:uid="{FF5DAF00-C90F-2E42-91A4-1157E9D0CF4C}">
  <cacheSource type="worksheet">
    <worksheetSource ref="A1:T1048576" sheet="origin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 video/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 video/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 video/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 video/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 video/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 video/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 video/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 video/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 video/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 video/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 video/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 video/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 video/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 video/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 video/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 video/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 video/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 video/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 video/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 video/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 video/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 video/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 video/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 video/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 video/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 video/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 video/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 video/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 video/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 video/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 video/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 video/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 video/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 video/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 video/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 video/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 video/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 video/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 video/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 video/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 video/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 video/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 video/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 video/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 video/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 video/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 video/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 video/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 video/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 video/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 video/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 video/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 video/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 video/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 video/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 video/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 video/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 video/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 video/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 video/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 video/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 video/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 video/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 video/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 video/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 video/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 video/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 video/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 video/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 video/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 video/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 video/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 video/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 video/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 video/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 video/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 video/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 video/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 video/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 video/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 video/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 video/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 video/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 video/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 video/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 video/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 video/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 video/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 video/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 video/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 video/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 video/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 video/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 video/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 video/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 video/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 video/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 video/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 video/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 video/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 video/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 video/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 video/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 video/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 video/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 video/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 video/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 video/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 video/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 video/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 video/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 video/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 video/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 video/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 video/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 video/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 video/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 video/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 video/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 video/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 video/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 video/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 video/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 video/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 video/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 video/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 video/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 video/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 video/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 video/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 video/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 video/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 video/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 video/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 video/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 video/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 video/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 video/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 video/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 video/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 video/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 video/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 video/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 video/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 video/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 video/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 video/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 video/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 video/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 video/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 video/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 video/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 video/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 video/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 video/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 video/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 video/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 video/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 video/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 video/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 video/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 video/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 video/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 video/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 video/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 video/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 video/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 video/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 video/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 video/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 video/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 video/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 video/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 video/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 video/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 video/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 video/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 video/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 video/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 video/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 video/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 video/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 video/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 video/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 video/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 video/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 video/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 video/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 video/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 video/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 video/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 video/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 video/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 video/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 video/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 video/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 video/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 video/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 video/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 video/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 video/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 video/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 video/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 video/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 video/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 video/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 video/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 video/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 video/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 video/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 video/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 video/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 video/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 video/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 video/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 video/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 video/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 video/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 video/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 video/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 video/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 video/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 video/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 video/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 video/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 video/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 video/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 video/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 video/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 video/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 video/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 video/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 video/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 video/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 video/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 video/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 video/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 video/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 video/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 video/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 video/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 video/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 video/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 video/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 video/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 video/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 video/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 video/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 video/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 video/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 video/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 video/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 video/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 video/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 video/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 video/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 video/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 video/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 video/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 video/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 video/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 video/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 video/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 video/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 video/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 video/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 video/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 video/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 video/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 video/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 video/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 video/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 video/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 video/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 video/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 video/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 video/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 video/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 video/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 video/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 video/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 video/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 video/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 video/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 video/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 video/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 video/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 video/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 video/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 video/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 video/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 video/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 video/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 video/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 video/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 video/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 video/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 video/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 video/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 video/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 video/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 video/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 video/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 video/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 video/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 video/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 video/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 video/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 video/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 video/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 video/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 video/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 video/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 video/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 video/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 video/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 video/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 video/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 video/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 video/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 video/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 video/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 video/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 video/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 video/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 video/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 video/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 video/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 video/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 video/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 video/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 video/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 video/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 video/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 video/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 video/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 video/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 video/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 video/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 video/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 video/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 video/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 video/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 video/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 video/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 video/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 video/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 video/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 video/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 video/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 video/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 video/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 video/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 video/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 video/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 video/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 video/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 video/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 video/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 video/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 video/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 video/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 video/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 video/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 video/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 video/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 video/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 video/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 video/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 video/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 video/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 video/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 video/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 video/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 video/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 video/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 video/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 video/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 video/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 video/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 video/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 video/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 video/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 video/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 video/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 video/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 video/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 video/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 video/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 video/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 video/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 video/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 video/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 video/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 video/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 video/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 video/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 video/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 video/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 video/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 video/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 video/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 video/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 video/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 video/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 video/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 video/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 video/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 video/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 video/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 video/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 video/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 video/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 video/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 video/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 video/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 video/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 video/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 video/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 video/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 video/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 video/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 video/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 video/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 video/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 video/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 video/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 video/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 video/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 video/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 video/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 video/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 video/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 video/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 video/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 video/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 video/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 video/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 video/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 video/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 video/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 video/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 video/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 video/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 video/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 video/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 video/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 video/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 video/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 video/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 video/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 video/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 video/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 video/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 video/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 video/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 video/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 video/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 video/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 video/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 video/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 video/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 video/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 video/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 video/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 video/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 video/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 video/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 video/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 video/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 video/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 video/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 video/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 video/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 video/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 video/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 video/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 video/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 video/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 video/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 video/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 video/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 video/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 video/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 video/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 video/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 video/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 video/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 video/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 video/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 video/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 video/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 video/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 video/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 video/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 video/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 video/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 video/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 video/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 video/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 video/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 video/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 video/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 video/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 video/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 video/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 video/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 video/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 video/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 video/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 video/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 video/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 video/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 video/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 video/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 video/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 video/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 video/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 video/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 video/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m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m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m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m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m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m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m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m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m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m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m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m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m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m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m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m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m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m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m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m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m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m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m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m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m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m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m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m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m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m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m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m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m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m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m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m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m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m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m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m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m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m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m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m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m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m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m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m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m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m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m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m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m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m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m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m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m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m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m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m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m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m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m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m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m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m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m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m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m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m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m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m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m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m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m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m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m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m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m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m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m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m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m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m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m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m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m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m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m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m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m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m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m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m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m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m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m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m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m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m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m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m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m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m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m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m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m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m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m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m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m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m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m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m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m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m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m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m/>
    <x v="637"/>
    <d v="2017-02-25T23:04:00"/>
  </r>
  <r>
    <n v="638"/>
    <x v="638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m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m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3"/>
    <m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3"/>
    <m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3"/>
    <m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3"/>
    <m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3"/>
    <m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3"/>
    <m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3"/>
    <m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3"/>
    <m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3"/>
    <m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3"/>
    <m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3"/>
    <m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3"/>
    <m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3"/>
    <m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3"/>
    <m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3"/>
    <m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3"/>
    <m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3"/>
    <m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3"/>
    <m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3"/>
    <m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3"/>
    <m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3"/>
    <m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3"/>
    <m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3"/>
    <m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3"/>
    <m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3"/>
    <m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3"/>
    <m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3"/>
    <m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3"/>
    <m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3"/>
    <m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3"/>
    <m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3"/>
    <m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3"/>
    <m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3"/>
    <m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3"/>
    <m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3"/>
    <m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3"/>
    <m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3"/>
    <m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3"/>
    <m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3"/>
    <m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3"/>
    <m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3"/>
    <m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3"/>
    <m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3"/>
    <m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3"/>
    <m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3"/>
    <m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3"/>
    <m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3"/>
    <m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3"/>
    <m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3"/>
    <m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3"/>
    <m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3"/>
    <m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3"/>
    <m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3"/>
    <m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3"/>
    <m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3"/>
    <m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3"/>
    <m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3"/>
    <m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3"/>
    <m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3"/>
    <m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3"/>
    <m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3"/>
    <m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3"/>
    <m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3"/>
    <m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3"/>
    <m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3"/>
    <m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3"/>
    <m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3"/>
    <m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3"/>
    <m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3"/>
    <m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3"/>
    <m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3"/>
    <m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3"/>
    <m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3"/>
    <m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3"/>
    <m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3"/>
    <m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3"/>
    <m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3"/>
    <m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3"/>
    <m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3"/>
    <m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3"/>
    <m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4"/>
    <m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4"/>
    <m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4"/>
    <m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4"/>
    <m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4"/>
    <m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4"/>
    <m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4"/>
    <m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4"/>
    <m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4"/>
    <m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4"/>
    <m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4"/>
    <m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4"/>
    <m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4"/>
    <m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4"/>
    <m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4"/>
    <m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4"/>
    <m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4"/>
    <m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4"/>
    <m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4"/>
    <m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4"/>
    <m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4"/>
    <m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4"/>
    <m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4"/>
    <m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4"/>
    <m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4"/>
    <m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4"/>
    <m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4"/>
    <m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4"/>
    <m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4"/>
    <m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4"/>
    <m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4"/>
    <m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4"/>
    <m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4"/>
    <m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4"/>
    <m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4"/>
    <m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4"/>
    <m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4"/>
    <m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4"/>
    <m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4"/>
    <m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4"/>
    <m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5"/>
    <m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5"/>
    <m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5"/>
    <m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5"/>
    <m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5"/>
    <m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5"/>
    <m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5"/>
    <m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5"/>
    <m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5"/>
    <m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5"/>
    <m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5"/>
    <m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5"/>
    <m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5"/>
    <m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5"/>
    <m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5"/>
    <m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5"/>
    <m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5"/>
    <m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5"/>
    <m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5"/>
    <m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5"/>
    <m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6"/>
    <m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6"/>
    <m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6"/>
    <m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6"/>
    <m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6"/>
    <m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6"/>
    <m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6"/>
    <m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6"/>
    <m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6"/>
    <m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6"/>
    <m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6"/>
    <m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6"/>
    <m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6"/>
    <m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6"/>
    <m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6"/>
    <m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6"/>
    <m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6"/>
    <m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6"/>
    <m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6"/>
    <m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6"/>
    <m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6"/>
    <m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6"/>
    <m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6"/>
    <m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6"/>
    <m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6"/>
    <m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6"/>
    <m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6"/>
    <m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6"/>
    <m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6"/>
    <m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6"/>
    <m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6"/>
    <m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6"/>
    <m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6"/>
    <m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6"/>
    <m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6"/>
    <m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6"/>
    <m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6"/>
    <m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6"/>
    <m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6"/>
    <m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6"/>
    <m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6"/>
    <m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6"/>
    <m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6"/>
    <m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6"/>
    <m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6"/>
    <m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6"/>
    <m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6"/>
    <m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6"/>
    <m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6"/>
    <m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6"/>
    <m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6"/>
    <m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6"/>
    <m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6"/>
    <m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6"/>
    <m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6"/>
    <m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6"/>
    <m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6"/>
    <m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6"/>
    <m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6"/>
    <m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6"/>
    <m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7"/>
    <m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7"/>
    <m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7"/>
    <m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7"/>
    <m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7"/>
    <m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7"/>
    <m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7"/>
    <m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7"/>
    <m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7"/>
    <m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7"/>
    <m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7"/>
    <m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7"/>
    <m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7"/>
    <m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7"/>
    <m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7"/>
    <m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7"/>
    <m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7"/>
    <m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7"/>
    <m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7"/>
    <m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7"/>
    <m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8"/>
    <m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8"/>
    <m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8"/>
    <m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8"/>
    <m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8"/>
    <m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8"/>
    <m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8"/>
    <m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8"/>
    <m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8"/>
    <m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8"/>
    <m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8"/>
    <m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8"/>
    <m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8"/>
    <m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8"/>
    <m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8"/>
    <m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8"/>
    <m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8"/>
    <m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8"/>
    <m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8"/>
    <m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8"/>
    <m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9"/>
    <m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9"/>
    <m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9"/>
    <m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9"/>
    <m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9"/>
    <m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9"/>
    <m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9"/>
    <m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9"/>
    <m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9"/>
    <m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9"/>
    <m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9"/>
    <m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9"/>
    <m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9"/>
    <m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9"/>
    <m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9"/>
    <m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9"/>
    <m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9"/>
    <m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9"/>
    <m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9"/>
    <m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9"/>
    <m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8"/>
    <m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8"/>
    <m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8"/>
    <m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8"/>
    <m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8"/>
    <m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8"/>
    <m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8"/>
    <m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8"/>
    <m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8"/>
    <m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8"/>
    <m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8"/>
    <m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8"/>
    <m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8"/>
    <m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8"/>
    <m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8"/>
    <m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8"/>
    <m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8"/>
    <m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8"/>
    <m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8"/>
    <m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8"/>
    <m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8"/>
    <m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8"/>
    <m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8"/>
    <m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8"/>
    <m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8"/>
    <m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8"/>
    <m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8"/>
    <m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8"/>
    <m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8"/>
    <m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8"/>
    <m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8"/>
    <m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8"/>
    <m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8"/>
    <m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8"/>
    <m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8"/>
    <m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8"/>
    <m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8"/>
    <m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8"/>
    <m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8"/>
    <m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8"/>
    <m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3"/>
    <m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3"/>
    <m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3"/>
    <m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3"/>
    <m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3"/>
    <m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3"/>
    <m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3"/>
    <m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3"/>
    <m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3"/>
    <m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3"/>
    <m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3"/>
    <m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3"/>
    <m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3"/>
    <m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3"/>
    <m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3"/>
    <m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3"/>
    <m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3"/>
    <m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3"/>
    <m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3"/>
    <m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3"/>
    <m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3"/>
    <m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3"/>
    <m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3"/>
    <m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3"/>
    <m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3"/>
    <m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3"/>
    <m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3"/>
    <m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3"/>
    <m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3"/>
    <m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3"/>
    <m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3"/>
    <m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3"/>
    <m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3"/>
    <m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3"/>
    <m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3"/>
    <m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3"/>
    <m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3"/>
    <m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3"/>
    <m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3"/>
    <m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3"/>
    <m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3"/>
    <m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3"/>
    <m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3"/>
    <m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3"/>
    <m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3"/>
    <m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3"/>
    <m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3"/>
    <m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3"/>
    <m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3"/>
    <m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3"/>
    <m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3"/>
    <m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3"/>
    <m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3"/>
    <m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3"/>
    <m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3"/>
    <m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3"/>
    <m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3"/>
    <m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3"/>
    <m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3"/>
    <m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3"/>
    <m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3"/>
    <m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3"/>
    <m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3"/>
    <m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3"/>
    <m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3"/>
    <m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3"/>
    <m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3"/>
    <m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3"/>
    <m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3"/>
    <m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3"/>
    <m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3"/>
    <m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3"/>
    <m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3"/>
    <m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3"/>
    <m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3"/>
    <m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3"/>
    <m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3"/>
    <m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3"/>
    <m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3"/>
    <m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3"/>
    <m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10"/>
    <m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10"/>
    <m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10"/>
    <m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10"/>
    <m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10"/>
    <m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10"/>
    <m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10"/>
    <m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10"/>
    <m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10"/>
    <m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10"/>
    <m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10"/>
    <m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10"/>
    <m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10"/>
    <m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10"/>
    <m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10"/>
    <m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10"/>
    <m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10"/>
    <m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10"/>
    <m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10"/>
    <m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10"/>
    <m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11"/>
    <m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11"/>
    <m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11"/>
    <m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11"/>
    <m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11"/>
    <m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11"/>
    <m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11"/>
    <m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11"/>
    <m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11"/>
    <m/>
    <x v="1048"/>
    <d v="2016-09-25T01:16:29"/>
  </r>
  <r>
    <n v="1049"/>
    <x v="1049"/>
    <s v="------"/>
    <n v="12000"/>
    <n v="0"/>
    <x v="1"/>
    <s v="US"/>
    <s v="USD"/>
    <n v="1455272445"/>
    <n v="1452680445"/>
    <b v="0"/>
    <x v="78"/>
    <b v="0"/>
    <s v="journalism/audio"/>
    <n v="0"/>
    <e v="#DIV/0!"/>
    <x v="11"/>
    <m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11"/>
    <m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11"/>
    <m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11"/>
    <m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11"/>
    <m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11"/>
    <m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11"/>
    <m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11"/>
    <m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11"/>
    <m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11"/>
    <m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11"/>
    <m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11"/>
    <m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11"/>
    <m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11"/>
    <m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11"/>
    <m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12"/>
    <m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12"/>
    <m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12"/>
    <m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12"/>
    <m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12"/>
    <m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12"/>
    <m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12"/>
    <m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12"/>
    <m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12"/>
    <m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12"/>
    <m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12"/>
    <m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12"/>
    <m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12"/>
    <m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12"/>
    <m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12"/>
    <m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12"/>
    <m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12"/>
    <m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12"/>
    <m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12"/>
    <m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12"/>
    <m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12"/>
    <m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12"/>
    <m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12"/>
    <m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12"/>
    <m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12"/>
    <m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12"/>
    <m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12"/>
    <m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12"/>
    <m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12"/>
    <m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12"/>
    <m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12"/>
    <m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12"/>
    <m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12"/>
    <m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12"/>
    <m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12"/>
    <m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12"/>
    <m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12"/>
    <m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12"/>
    <m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12"/>
    <m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12"/>
    <m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12"/>
    <m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12"/>
    <m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12"/>
    <m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12"/>
    <m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12"/>
    <m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12"/>
    <m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12"/>
    <m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12"/>
    <m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12"/>
    <m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12"/>
    <m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12"/>
    <m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12"/>
    <m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12"/>
    <m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12"/>
    <m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12"/>
    <m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12"/>
    <m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12"/>
    <m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12"/>
    <m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12"/>
    <m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12"/>
    <m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13"/>
    <m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13"/>
    <m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13"/>
    <m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13"/>
    <m/>
    <x v="1127"/>
    <d v="2014-11-14T21:30:00"/>
  </r>
  <r>
    <n v="1128"/>
    <x v="1128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13"/>
    <m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13"/>
    <m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13"/>
    <m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13"/>
    <m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13"/>
    <m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13"/>
    <m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13"/>
    <m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13"/>
    <m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13"/>
    <m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13"/>
    <m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13"/>
    <m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13"/>
    <m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13"/>
    <m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13"/>
    <m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13"/>
    <m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13"/>
    <m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14"/>
    <m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14"/>
    <m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14"/>
    <m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14"/>
    <m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14"/>
    <m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14"/>
    <m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14"/>
    <m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14"/>
    <m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14"/>
    <m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14"/>
    <m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14"/>
    <m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14"/>
    <m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14"/>
    <m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14"/>
    <m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14"/>
    <m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14"/>
    <m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14"/>
    <m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14"/>
    <m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14"/>
    <m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14"/>
    <m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14"/>
    <m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14"/>
    <m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14"/>
    <m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14"/>
    <m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14"/>
    <m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14"/>
    <m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14"/>
    <m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14"/>
    <m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14"/>
    <m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14"/>
    <m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14"/>
    <m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14"/>
    <m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14"/>
    <m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14"/>
    <m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14"/>
    <m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14"/>
    <m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14"/>
    <m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14"/>
    <m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14"/>
    <m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14"/>
    <m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15"/>
    <m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15"/>
    <m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15"/>
    <m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15"/>
    <m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15"/>
    <m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15"/>
    <m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15"/>
    <m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15"/>
    <m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15"/>
    <m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15"/>
    <m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15"/>
    <m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15"/>
    <m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15"/>
    <m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15"/>
    <m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15"/>
    <m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15"/>
    <m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15"/>
    <m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15"/>
    <m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15"/>
    <m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15"/>
    <m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15"/>
    <m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15"/>
    <m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15"/>
    <m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15"/>
    <m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15"/>
    <m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15"/>
    <m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15"/>
    <m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15"/>
    <m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15"/>
    <m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15"/>
    <m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15"/>
    <m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15"/>
    <m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15"/>
    <m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15"/>
    <m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15"/>
    <m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15"/>
    <m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15"/>
    <m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15"/>
    <m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15"/>
    <m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15"/>
    <m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16"/>
    <m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16"/>
    <m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16"/>
    <m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16"/>
    <m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16"/>
    <m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16"/>
    <m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16"/>
    <m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16"/>
    <m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16"/>
    <m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16"/>
    <m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16"/>
    <m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16"/>
    <m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16"/>
    <m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16"/>
    <m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16"/>
    <m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16"/>
    <m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16"/>
    <m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16"/>
    <m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16"/>
    <m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16"/>
    <m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6"/>
    <m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6"/>
    <m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6"/>
    <m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6"/>
    <m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6"/>
    <m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6"/>
    <m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6"/>
    <m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6"/>
    <m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6"/>
    <m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6"/>
    <m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6"/>
    <m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6"/>
    <m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6"/>
    <m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6"/>
    <m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6"/>
    <m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6"/>
    <m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6"/>
    <m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6"/>
    <m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6"/>
    <m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6"/>
    <m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6"/>
    <m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6"/>
    <m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6"/>
    <m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6"/>
    <m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6"/>
    <m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6"/>
    <m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6"/>
    <m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6"/>
    <m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6"/>
    <m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6"/>
    <m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6"/>
    <m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6"/>
    <m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6"/>
    <m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6"/>
    <m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6"/>
    <m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6"/>
    <m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6"/>
    <m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6"/>
    <m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6"/>
    <m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6"/>
    <m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m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m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m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m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m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m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m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m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m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m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m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m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m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m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m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m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m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m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m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m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3"/>
    <m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3"/>
    <m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3"/>
    <m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3"/>
    <m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3"/>
    <m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3"/>
    <m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3"/>
    <m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3"/>
    <m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3"/>
    <m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3"/>
    <m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3"/>
    <m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3"/>
    <m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3"/>
    <m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3"/>
    <m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3"/>
    <m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3"/>
    <m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3"/>
    <m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3"/>
    <m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3"/>
    <m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3"/>
    <m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3"/>
    <m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3"/>
    <m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3"/>
    <m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3"/>
    <m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3"/>
    <m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3"/>
    <m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3"/>
    <m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3"/>
    <m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3"/>
    <m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3"/>
    <m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3"/>
    <m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3"/>
    <m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3"/>
    <m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3"/>
    <m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3"/>
    <m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3"/>
    <m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3"/>
    <m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3"/>
    <m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3"/>
    <m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3"/>
    <m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4"/>
    <m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4"/>
    <m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4"/>
    <m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4"/>
    <m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4"/>
    <m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4"/>
    <m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4"/>
    <m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4"/>
    <m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4"/>
    <m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4"/>
    <m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4"/>
    <m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4"/>
    <m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4"/>
    <m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4"/>
    <m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4"/>
    <m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4"/>
    <m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4"/>
    <m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4"/>
    <m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4"/>
    <m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4"/>
    <m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6"/>
    <m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6"/>
    <m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6"/>
    <m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6"/>
    <m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6"/>
    <m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6"/>
    <m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6"/>
    <m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6"/>
    <m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6"/>
    <m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6"/>
    <m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6"/>
    <m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6"/>
    <m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6"/>
    <m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6"/>
    <m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6"/>
    <m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6"/>
    <m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6"/>
    <m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6"/>
    <m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6"/>
    <m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6"/>
    <m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6"/>
    <m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6"/>
    <m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6"/>
    <m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6"/>
    <m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6"/>
    <m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6"/>
    <m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6"/>
    <m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6"/>
    <m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6"/>
    <m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6"/>
    <m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6"/>
    <m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6"/>
    <m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6"/>
    <m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6"/>
    <m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6"/>
    <m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6"/>
    <m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6"/>
    <m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6"/>
    <m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6"/>
    <m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6"/>
    <m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17"/>
    <m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17"/>
    <m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17"/>
    <m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17"/>
    <m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17"/>
    <m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17"/>
    <m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17"/>
    <m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17"/>
    <m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17"/>
    <m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17"/>
    <m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17"/>
    <m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17"/>
    <m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17"/>
    <m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17"/>
    <m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17"/>
    <m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17"/>
    <m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17"/>
    <m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17"/>
    <m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17"/>
    <m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17"/>
    <m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17"/>
    <m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17"/>
    <m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17"/>
    <m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17"/>
    <m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17"/>
    <m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17"/>
    <m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17"/>
    <m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17"/>
    <m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17"/>
    <m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17"/>
    <m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17"/>
    <m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17"/>
    <m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17"/>
    <m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17"/>
    <m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17"/>
    <m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17"/>
    <m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17"/>
    <m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17"/>
    <m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17"/>
    <m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17"/>
    <m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17"/>
    <m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17"/>
    <m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17"/>
    <m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17"/>
    <m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17"/>
    <m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17"/>
    <m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17"/>
    <m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17"/>
    <m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17"/>
    <m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17"/>
    <m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17"/>
    <m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17"/>
    <m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17"/>
    <m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17"/>
    <m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17"/>
    <m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17"/>
    <m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17"/>
    <m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18"/>
    <s v="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18"/>
    <s v="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18"/>
    <s v="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18"/>
    <s v="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18"/>
    <s v="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18"/>
    <s v="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18"/>
    <s v="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18"/>
    <s v="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18"/>
    <s v="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18"/>
    <s v="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18"/>
    <s v="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18"/>
    <s v="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18"/>
    <s v="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18"/>
    <s v="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18"/>
    <s v="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18"/>
    <s v="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18"/>
    <s v="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18"/>
    <s v="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18"/>
    <s v="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18"/>
    <s v="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5"/>
    <m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5"/>
    <m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5"/>
    <m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5"/>
    <m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5"/>
    <m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5"/>
    <m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5"/>
    <m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5"/>
    <m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5"/>
    <m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5"/>
    <m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5"/>
    <m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5"/>
    <m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5"/>
    <m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5"/>
    <m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5"/>
    <m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5"/>
    <m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5"/>
    <m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5"/>
    <m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5"/>
    <m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5"/>
    <m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15"/>
    <m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15"/>
    <m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15"/>
    <m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15"/>
    <m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15"/>
    <m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15"/>
    <m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15"/>
    <m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15"/>
    <m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15"/>
    <m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15"/>
    <m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15"/>
    <m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15"/>
    <m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15"/>
    <m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15"/>
    <m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15"/>
    <m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15"/>
    <m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15"/>
    <m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15"/>
    <m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15"/>
    <m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15"/>
    <m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15"/>
    <m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15"/>
    <m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15"/>
    <m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15"/>
    <m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15"/>
    <m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15"/>
    <m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15"/>
    <m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15"/>
    <m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15"/>
    <m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15"/>
    <m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15"/>
    <m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15"/>
    <m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15"/>
    <m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15"/>
    <m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15"/>
    <m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15"/>
    <m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15"/>
    <m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15"/>
    <m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15"/>
    <m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15"/>
    <m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19"/>
    <m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19"/>
    <m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19"/>
    <m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19"/>
    <m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19"/>
    <m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19"/>
    <m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19"/>
    <m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19"/>
    <m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19"/>
    <m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19"/>
    <m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19"/>
    <m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19"/>
    <m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19"/>
    <m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19"/>
    <m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19"/>
    <m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19"/>
    <m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19"/>
    <m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19"/>
    <m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19"/>
    <m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19"/>
    <m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20"/>
    <m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20"/>
    <m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20"/>
    <m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20"/>
    <m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20"/>
    <m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20"/>
    <m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20"/>
    <m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20"/>
    <m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20"/>
    <m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20"/>
    <m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20"/>
    <m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20"/>
    <m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20"/>
    <m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20"/>
    <m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20"/>
    <m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20"/>
    <m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20"/>
    <m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20"/>
    <m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20"/>
    <m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20"/>
    <m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21"/>
    <m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21"/>
    <m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21"/>
    <m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21"/>
    <m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21"/>
    <m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21"/>
    <m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21"/>
    <m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21"/>
    <m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21"/>
    <m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21"/>
    <m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21"/>
    <m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21"/>
    <m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21"/>
    <m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21"/>
    <m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21"/>
    <m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21"/>
    <m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21"/>
    <m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21"/>
    <m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21"/>
    <m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21"/>
    <m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6"/>
    <m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6"/>
    <m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6"/>
    <m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6"/>
    <m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6"/>
    <m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6"/>
    <m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6"/>
    <m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6"/>
    <m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6"/>
    <m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6"/>
    <m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6"/>
    <m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6"/>
    <m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6"/>
    <m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6"/>
    <m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6"/>
    <m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6"/>
    <m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6"/>
    <m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6"/>
    <m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6"/>
    <m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6"/>
    <m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6"/>
    <m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6"/>
    <m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6"/>
    <m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6"/>
    <m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6"/>
    <m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6"/>
    <m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6"/>
    <m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6"/>
    <m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6"/>
    <m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6"/>
    <m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6"/>
    <m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6"/>
    <m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6"/>
    <m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6"/>
    <m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6"/>
    <m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6"/>
    <m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6"/>
    <m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6"/>
    <m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6"/>
    <m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6"/>
    <m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22"/>
    <m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22"/>
    <m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22"/>
    <m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22"/>
    <m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22"/>
    <m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22"/>
    <m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22"/>
    <m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22"/>
    <m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22"/>
    <m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22"/>
    <m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22"/>
    <m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22"/>
    <m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22"/>
    <m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22"/>
    <m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22"/>
    <m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22"/>
    <m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22"/>
    <m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22"/>
    <m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22"/>
    <m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22"/>
    <m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22"/>
    <m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22"/>
    <m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22"/>
    <m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22"/>
    <m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22"/>
    <m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22"/>
    <m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22"/>
    <m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22"/>
    <m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22"/>
    <m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22"/>
    <m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22"/>
    <m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22"/>
    <m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22"/>
    <m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22"/>
    <m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22"/>
    <m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22"/>
    <m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22"/>
    <m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22"/>
    <m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22"/>
    <m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22"/>
    <m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23"/>
    <m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23"/>
    <m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23"/>
    <m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23"/>
    <m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23"/>
    <m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23"/>
    <m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23"/>
    <m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23"/>
    <m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23"/>
    <m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23"/>
    <m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23"/>
    <m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23"/>
    <m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23"/>
    <m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23"/>
    <m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23"/>
    <m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23"/>
    <m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23"/>
    <m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23"/>
    <m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23"/>
    <m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23"/>
    <m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23"/>
    <m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23"/>
    <m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23"/>
    <m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23"/>
    <m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23"/>
    <m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23"/>
    <m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23"/>
    <m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23"/>
    <m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23"/>
    <m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23"/>
    <m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23"/>
    <m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23"/>
    <m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23"/>
    <m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23"/>
    <m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23"/>
    <m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23"/>
    <m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23"/>
    <m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23"/>
    <m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23"/>
    <m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23"/>
    <m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23"/>
    <m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23"/>
    <m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23"/>
    <m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23"/>
    <m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23"/>
    <m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23"/>
    <m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23"/>
    <m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23"/>
    <m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23"/>
    <m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23"/>
    <m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23"/>
    <m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23"/>
    <m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23"/>
    <m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23"/>
    <m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23"/>
    <m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23"/>
    <m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23"/>
    <m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23"/>
    <m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23"/>
    <m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23"/>
    <m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15"/>
    <m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15"/>
    <m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15"/>
    <m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15"/>
    <m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15"/>
    <m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15"/>
    <m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15"/>
    <m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15"/>
    <m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15"/>
    <m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15"/>
    <m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15"/>
    <m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15"/>
    <m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15"/>
    <m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15"/>
    <m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15"/>
    <m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15"/>
    <m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15"/>
    <m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15"/>
    <m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15"/>
    <m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15"/>
    <m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15"/>
    <m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15"/>
    <m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15"/>
    <m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15"/>
    <m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15"/>
    <m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15"/>
    <m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15"/>
    <m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15"/>
    <m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15"/>
    <m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15"/>
    <m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15"/>
    <m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15"/>
    <m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15"/>
    <m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15"/>
    <m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15"/>
    <m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15"/>
    <m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15"/>
    <m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15"/>
    <m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15"/>
    <m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15"/>
    <m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15"/>
    <m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15"/>
    <m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15"/>
    <m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15"/>
    <m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15"/>
    <m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15"/>
    <m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15"/>
    <m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15"/>
    <m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15"/>
    <m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15"/>
    <m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15"/>
    <m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15"/>
    <m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15"/>
    <m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15"/>
    <m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15"/>
    <m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15"/>
    <m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15"/>
    <m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15"/>
    <m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15"/>
    <m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15"/>
    <m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15"/>
    <m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15"/>
    <m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15"/>
    <m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15"/>
    <m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15"/>
    <m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15"/>
    <m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15"/>
    <m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15"/>
    <m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15"/>
    <m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15"/>
    <m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15"/>
    <m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15"/>
    <m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15"/>
    <m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15"/>
    <m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15"/>
    <m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15"/>
    <m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15"/>
    <m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15"/>
    <m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15"/>
    <m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15"/>
    <m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6"/>
    <m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6"/>
    <m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6"/>
    <m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6"/>
    <m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6"/>
    <m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6"/>
    <m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6"/>
    <m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6"/>
    <m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6"/>
    <m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6"/>
    <m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6"/>
    <m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6"/>
    <m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6"/>
    <m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6"/>
    <m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6"/>
    <m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6"/>
    <m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6"/>
    <m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6"/>
    <m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6"/>
    <m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6"/>
    <m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6"/>
    <m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6"/>
    <m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6"/>
    <m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6"/>
    <m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6"/>
    <m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6"/>
    <m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6"/>
    <m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6"/>
    <m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6"/>
    <m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6"/>
    <m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6"/>
    <m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6"/>
    <m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6"/>
    <m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6"/>
    <m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6"/>
    <m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6"/>
    <m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6"/>
    <m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6"/>
    <m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6"/>
    <m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6"/>
    <m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13"/>
    <m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13"/>
    <m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13"/>
    <m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13"/>
    <m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13"/>
    <m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13"/>
    <m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13"/>
    <m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13"/>
    <m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13"/>
    <m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13"/>
    <m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13"/>
    <m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13"/>
    <m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13"/>
    <m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13"/>
    <m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13"/>
    <m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13"/>
    <m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13"/>
    <m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13"/>
    <m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13"/>
    <m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13"/>
    <m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9"/>
    <m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9"/>
    <m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9"/>
    <m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9"/>
    <m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9"/>
    <m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9"/>
    <m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9"/>
    <m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9"/>
    <m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9"/>
    <m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9"/>
    <m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9"/>
    <m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9"/>
    <m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9"/>
    <m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9"/>
    <m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9"/>
    <m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9"/>
    <m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9"/>
    <m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9"/>
    <m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9"/>
    <m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9"/>
    <m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4"/>
    <m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4"/>
    <m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4"/>
    <m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4"/>
    <m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4"/>
    <m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4"/>
    <m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4"/>
    <m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4"/>
    <m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4"/>
    <m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4"/>
    <m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4"/>
    <m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4"/>
    <m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4"/>
    <m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4"/>
    <m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4"/>
    <m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4"/>
    <m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4"/>
    <m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4"/>
    <m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4"/>
    <m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4"/>
    <m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9"/>
    <m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9"/>
    <m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9"/>
    <m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9"/>
    <m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9"/>
    <m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9"/>
    <m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9"/>
    <m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9"/>
    <m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9"/>
    <m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9"/>
    <m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9"/>
    <m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9"/>
    <m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9"/>
    <m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9"/>
    <m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9"/>
    <m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9"/>
    <m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9"/>
    <m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9"/>
    <m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9"/>
    <m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9"/>
    <m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5"/>
    <m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5"/>
    <m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5"/>
    <m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5"/>
    <m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5"/>
    <m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5"/>
    <m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5"/>
    <m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5"/>
    <m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5"/>
    <m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5"/>
    <m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5"/>
    <m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5"/>
    <m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5"/>
    <m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5"/>
    <m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5"/>
    <m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5"/>
    <m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5"/>
    <m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5"/>
    <m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5"/>
    <m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5"/>
    <m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5"/>
    <m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5"/>
    <m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5"/>
    <m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5"/>
    <m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5"/>
    <m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5"/>
    <m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5"/>
    <m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5"/>
    <m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5"/>
    <m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5"/>
    <m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5"/>
    <m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5"/>
    <m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5"/>
    <m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5"/>
    <m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5"/>
    <m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5"/>
    <m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5"/>
    <m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5"/>
    <m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5"/>
    <m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5"/>
    <m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26"/>
    <m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26"/>
    <m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26"/>
    <m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26"/>
    <m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26"/>
    <m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26"/>
    <m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26"/>
    <m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26"/>
    <m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26"/>
    <m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26"/>
    <m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26"/>
    <m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26"/>
    <m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26"/>
    <m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26"/>
    <m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26"/>
    <m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26"/>
    <m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26"/>
    <m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26"/>
    <m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26"/>
    <m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26"/>
    <m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5"/>
    <m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5"/>
    <m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5"/>
    <m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5"/>
    <m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5"/>
    <m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5"/>
    <m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5"/>
    <m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5"/>
    <m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5"/>
    <m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5"/>
    <m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5"/>
    <m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5"/>
    <m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5"/>
    <m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5"/>
    <m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5"/>
    <m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5"/>
    <m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5"/>
    <m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5"/>
    <m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5"/>
    <m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5"/>
    <m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5"/>
    <m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5"/>
    <m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5"/>
    <m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5"/>
    <m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5"/>
    <m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5"/>
    <m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5"/>
    <m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5"/>
    <m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5"/>
    <m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5"/>
    <m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5"/>
    <m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5"/>
    <m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5"/>
    <m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5"/>
    <m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5"/>
    <m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5"/>
    <m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5"/>
    <m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5"/>
    <m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5"/>
    <m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5"/>
    <m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5"/>
    <m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5"/>
    <m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5"/>
    <m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5"/>
    <m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5"/>
    <m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5"/>
    <m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5"/>
    <m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5"/>
    <m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5"/>
    <m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5"/>
    <m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5"/>
    <m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5"/>
    <m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5"/>
    <m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5"/>
    <m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5"/>
    <m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5"/>
    <m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5"/>
    <m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5"/>
    <m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5"/>
    <m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5"/>
    <m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5"/>
    <m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5"/>
    <m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5"/>
    <m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5"/>
    <m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5"/>
    <m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5"/>
    <m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5"/>
    <m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5"/>
    <m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5"/>
    <m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5"/>
    <m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5"/>
    <m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5"/>
    <m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5"/>
    <m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5"/>
    <m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5"/>
    <m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5"/>
    <m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5"/>
    <m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5"/>
    <m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5"/>
    <m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5"/>
    <m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9"/>
    <m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9"/>
    <m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9"/>
    <m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9"/>
    <m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9"/>
    <m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9"/>
    <m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9"/>
    <m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9"/>
    <m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9"/>
    <m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9"/>
    <m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9"/>
    <m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9"/>
    <m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9"/>
    <m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9"/>
    <m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9"/>
    <m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9"/>
    <m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9"/>
    <m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9"/>
    <m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9"/>
    <m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9"/>
    <m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9"/>
    <m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9"/>
    <m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9"/>
    <m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9"/>
    <m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9"/>
    <m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9"/>
    <m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9"/>
    <m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9"/>
    <m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9"/>
    <m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9"/>
    <m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9"/>
    <m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9"/>
    <m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9"/>
    <m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9"/>
    <m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9"/>
    <m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9"/>
    <m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9"/>
    <m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9"/>
    <m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9"/>
    <m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9"/>
    <m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12"/>
    <m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12"/>
    <m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12"/>
    <m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12"/>
    <m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12"/>
    <m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12"/>
    <m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12"/>
    <m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12"/>
    <m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12"/>
    <m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12"/>
    <m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12"/>
    <m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12"/>
    <m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12"/>
    <m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12"/>
    <m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12"/>
    <m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12"/>
    <m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12"/>
    <m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12"/>
    <m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12"/>
    <m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12"/>
    <m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12"/>
    <m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12"/>
    <m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12"/>
    <m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12"/>
    <m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12"/>
    <m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12"/>
    <m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12"/>
    <m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12"/>
    <m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12"/>
    <m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12"/>
    <m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12"/>
    <m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12"/>
    <m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12"/>
    <m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12"/>
    <m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12"/>
    <m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12"/>
    <m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12"/>
    <m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12"/>
    <m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12"/>
    <m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12"/>
    <m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6"/>
    <m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6"/>
    <m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6"/>
    <m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6"/>
    <m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6"/>
    <m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6"/>
    <m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6"/>
    <m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6"/>
    <m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6"/>
    <m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6"/>
    <m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6"/>
    <m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6"/>
    <m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6"/>
    <m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6"/>
    <m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6"/>
    <m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6"/>
    <m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6"/>
    <m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6"/>
    <m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6"/>
    <m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6"/>
    <m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27"/>
    <m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27"/>
    <m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27"/>
    <m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27"/>
    <m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27"/>
    <m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27"/>
    <m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27"/>
    <m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27"/>
    <m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27"/>
    <m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27"/>
    <m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27"/>
    <m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27"/>
    <m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27"/>
    <m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27"/>
    <m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27"/>
    <m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27"/>
    <m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27"/>
    <m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27"/>
    <m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27"/>
    <m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27"/>
    <m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10"/>
    <m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10"/>
    <m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10"/>
    <m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10"/>
    <m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10"/>
    <m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10"/>
    <m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10"/>
    <m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10"/>
    <m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10"/>
    <m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10"/>
    <m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10"/>
    <m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10"/>
    <m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10"/>
    <m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10"/>
    <m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10"/>
    <m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10"/>
    <m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10"/>
    <m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10"/>
    <m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10"/>
    <m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10"/>
    <m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27"/>
    <m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27"/>
    <m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27"/>
    <m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27"/>
    <m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27"/>
    <m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27"/>
    <m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27"/>
    <m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27"/>
    <m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27"/>
    <m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27"/>
    <m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27"/>
    <m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27"/>
    <m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27"/>
    <m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27"/>
    <m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27"/>
    <m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27"/>
    <m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27"/>
    <m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27"/>
    <m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27"/>
    <m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27"/>
    <m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27"/>
    <m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27"/>
    <m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27"/>
    <m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27"/>
    <m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27"/>
    <m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27"/>
    <m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27"/>
    <m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27"/>
    <m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27"/>
    <m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27"/>
    <m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27"/>
    <m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27"/>
    <m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27"/>
    <m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27"/>
    <m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27"/>
    <m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27"/>
    <m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27"/>
    <m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27"/>
    <m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27"/>
    <m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27"/>
    <m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27"/>
    <m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27"/>
    <m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27"/>
    <m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27"/>
    <m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27"/>
    <m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27"/>
    <m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27"/>
    <m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27"/>
    <m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27"/>
    <m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27"/>
    <m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27"/>
    <m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27"/>
    <m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27"/>
    <m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27"/>
    <m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27"/>
    <m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27"/>
    <m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27"/>
    <m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27"/>
    <m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27"/>
    <m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27"/>
    <m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6"/>
    <m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6"/>
    <m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6"/>
    <m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6"/>
    <m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6"/>
    <m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6"/>
    <m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6"/>
    <m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6"/>
    <m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6"/>
    <m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6"/>
    <m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6"/>
    <m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6"/>
    <m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6"/>
    <m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6"/>
    <m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6"/>
    <m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6"/>
    <m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6"/>
    <m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6"/>
    <m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6"/>
    <m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6"/>
    <m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9"/>
    <m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9"/>
    <m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9"/>
    <m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9"/>
    <m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9"/>
    <m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9"/>
    <m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9"/>
    <m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9"/>
    <m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9"/>
    <m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9"/>
    <m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9"/>
    <m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9"/>
    <m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9"/>
    <m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9"/>
    <m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9"/>
    <m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9"/>
    <m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9"/>
    <m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9"/>
    <m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9"/>
    <m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9"/>
    <m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28"/>
    <m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28"/>
    <m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28"/>
    <m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28"/>
    <m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28"/>
    <m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28"/>
    <m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28"/>
    <m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28"/>
    <m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28"/>
    <m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28"/>
    <m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28"/>
    <m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28"/>
    <m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28"/>
    <m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28"/>
    <m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28"/>
    <m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28"/>
    <m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28"/>
    <m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28"/>
    <m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28"/>
    <m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28"/>
    <m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m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m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m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m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m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m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m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m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m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m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m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m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m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m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m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m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m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m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m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m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m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m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m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m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m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m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m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m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m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m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m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m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m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m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m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m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m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m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m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m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m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m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m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m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m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m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m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m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m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m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m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m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m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m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m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m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m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m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m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m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14"/>
    <m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14"/>
    <m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14"/>
    <m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14"/>
    <m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14"/>
    <m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14"/>
    <m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14"/>
    <m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14"/>
    <m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14"/>
    <m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14"/>
    <m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14"/>
    <m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14"/>
    <m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14"/>
    <m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14"/>
    <m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14"/>
    <m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14"/>
    <m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14"/>
    <m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14"/>
    <m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14"/>
    <m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14"/>
    <m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14"/>
    <m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14"/>
    <m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14"/>
    <m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14"/>
    <m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14"/>
    <m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14"/>
    <m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14"/>
    <m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14"/>
    <m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14"/>
    <m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14"/>
    <m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14"/>
    <m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14"/>
    <m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14"/>
    <m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14"/>
    <m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14"/>
    <m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14"/>
    <m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14"/>
    <m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14"/>
    <m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14"/>
    <m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14"/>
    <m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28"/>
    <m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28"/>
    <m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28"/>
    <m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28"/>
    <m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28"/>
    <m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28"/>
    <m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28"/>
    <m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28"/>
    <m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28"/>
    <m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28"/>
    <m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28"/>
    <m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28"/>
    <m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28"/>
    <m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28"/>
    <m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28"/>
    <m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28"/>
    <m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28"/>
    <m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28"/>
    <m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28"/>
    <m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28"/>
    <m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9"/>
    <m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9"/>
    <m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9"/>
    <m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9"/>
    <m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9"/>
    <m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9"/>
    <m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9"/>
    <m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9"/>
    <m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9"/>
    <m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9"/>
    <m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9"/>
    <m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9"/>
    <m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9"/>
    <m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9"/>
    <m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9"/>
    <m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9"/>
    <m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9"/>
    <m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9"/>
    <m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9"/>
    <m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9"/>
    <m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9"/>
    <m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9"/>
    <m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9"/>
    <m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9"/>
    <m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9"/>
    <m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9"/>
    <m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9"/>
    <m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9"/>
    <m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9"/>
    <m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9"/>
    <m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9"/>
    <m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9"/>
    <m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9"/>
    <m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9"/>
    <m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9"/>
    <m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9"/>
    <m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9"/>
    <m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9"/>
    <m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9"/>
    <m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9"/>
    <m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29"/>
    <m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29"/>
    <m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29"/>
    <m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29"/>
    <m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29"/>
    <m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29"/>
    <m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29"/>
    <m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29"/>
    <m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29"/>
    <m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29"/>
    <m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29"/>
    <m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29"/>
    <m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29"/>
    <m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29"/>
    <m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29"/>
    <m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29"/>
    <m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29"/>
    <m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29"/>
    <m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29"/>
    <m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29"/>
    <m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30"/>
    <m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30"/>
    <m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30"/>
    <m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30"/>
    <m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30"/>
    <m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30"/>
    <m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30"/>
    <m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30"/>
    <m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30"/>
    <m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30"/>
    <m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30"/>
    <m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30"/>
    <m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30"/>
    <m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30"/>
    <m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30"/>
    <m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30"/>
    <m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30"/>
    <m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30"/>
    <m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30"/>
    <m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30"/>
    <m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30"/>
    <m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30"/>
    <m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30"/>
    <m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30"/>
    <m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30"/>
    <m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30"/>
    <m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30"/>
    <m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30"/>
    <m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30"/>
    <m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30"/>
    <m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30"/>
    <m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30"/>
    <m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30"/>
    <m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30"/>
    <m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30"/>
    <m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30"/>
    <m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30"/>
    <m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30"/>
    <m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30"/>
    <m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30"/>
    <m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14"/>
    <m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14"/>
    <m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14"/>
    <m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14"/>
    <m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14"/>
    <m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14"/>
    <m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14"/>
    <m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14"/>
    <m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14"/>
    <m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14"/>
    <m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14"/>
    <m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14"/>
    <m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14"/>
    <m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14"/>
    <m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14"/>
    <m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14"/>
    <m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14"/>
    <m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14"/>
    <m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14"/>
    <m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14"/>
    <m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14"/>
    <m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14"/>
    <m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14"/>
    <m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14"/>
    <m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14"/>
    <m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14"/>
    <m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14"/>
    <m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14"/>
    <m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14"/>
    <m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14"/>
    <m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14"/>
    <m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14"/>
    <m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14"/>
    <m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14"/>
    <m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14"/>
    <m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14"/>
    <m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14"/>
    <m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14"/>
    <m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14"/>
    <m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14"/>
    <m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31"/>
    <m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31"/>
    <m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31"/>
    <m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31"/>
    <m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31"/>
    <m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31"/>
    <m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31"/>
    <m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31"/>
    <m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31"/>
    <m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31"/>
    <m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31"/>
    <m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31"/>
    <m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31"/>
    <m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31"/>
    <m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31"/>
    <m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31"/>
    <m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31"/>
    <m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31"/>
    <m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31"/>
    <m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31"/>
    <m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31"/>
    <m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31"/>
    <m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31"/>
    <m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31"/>
    <m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31"/>
    <m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31"/>
    <m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31"/>
    <m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31"/>
    <m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31"/>
    <m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31"/>
    <m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31"/>
    <m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31"/>
    <m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31"/>
    <m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31"/>
    <m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31"/>
    <m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31"/>
    <m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31"/>
    <m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31"/>
    <m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31"/>
    <m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31"/>
    <m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31"/>
    <m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31"/>
    <m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31"/>
    <m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31"/>
    <m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31"/>
    <m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31"/>
    <m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31"/>
    <m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31"/>
    <m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31"/>
    <m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31"/>
    <m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31"/>
    <m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31"/>
    <m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31"/>
    <m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31"/>
    <m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31"/>
    <m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31"/>
    <m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31"/>
    <m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31"/>
    <m/>
    <x v="2658"/>
    <d v="2016-07-30T21:13:14"/>
  </r>
  <r>
    <n v="2659"/>
    <x v="2658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31"/>
    <m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31"/>
    <m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32"/>
    <m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32"/>
    <m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32"/>
    <m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32"/>
    <m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32"/>
    <m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32"/>
    <m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32"/>
    <m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32"/>
    <m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32"/>
    <m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32"/>
    <m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32"/>
    <m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32"/>
    <m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32"/>
    <m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32"/>
    <m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32"/>
    <m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32"/>
    <m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32"/>
    <m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32"/>
    <m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32"/>
    <m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32"/>
    <m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14"/>
    <m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14"/>
    <m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14"/>
    <m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14"/>
    <m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14"/>
    <m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14"/>
    <m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14"/>
    <m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14"/>
    <m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14"/>
    <m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14"/>
    <m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14"/>
    <m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14"/>
    <m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14"/>
    <m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14"/>
    <m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14"/>
    <m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14"/>
    <m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14"/>
    <m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14"/>
    <m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14"/>
    <m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14"/>
    <m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33"/>
    <m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33"/>
    <m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33"/>
    <m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33"/>
    <m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33"/>
    <m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33"/>
    <m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33"/>
    <m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33"/>
    <m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33"/>
    <m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33"/>
    <m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33"/>
    <m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33"/>
    <m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33"/>
    <m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33"/>
    <m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33"/>
    <m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33"/>
    <m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33"/>
    <m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33"/>
    <m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33"/>
    <m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33"/>
    <m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5"/>
    <m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5"/>
    <m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5"/>
    <m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5"/>
    <m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5"/>
    <m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5"/>
    <m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5"/>
    <m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5"/>
    <m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5"/>
    <m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5"/>
    <m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5"/>
    <m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5"/>
    <m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5"/>
    <m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5"/>
    <m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5"/>
    <m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5"/>
    <m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5"/>
    <m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5"/>
    <m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5"/>
    <m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5"/>
    <m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4"/>
    <m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4"/>
    <m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4"/>
    <m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4"/>
    <m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4"/>
    <m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4"/>
    <m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4"/>
    <m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4"/>
    <m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4"/>
    <m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4"/>
    <m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4"/>
    <m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4"/>
    <m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4"/>
    <m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4"/>
    <m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4"/>
    <m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4"/>
    <m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4"/>
    <m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4"/>
    <m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4"/>
    <m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4"/>
    <m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4"/>
    <m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4"/>
    <m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4"/>
    <m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4"/>
    <m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4"/>
    <m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4"/>
    <m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4"/>
    <m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4"/>
    <m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4"/>
    <m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4"/>
    <m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4"/>
    <m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4"/>
    <m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4"/>
    <m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4"/>
    <m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4"/>
    <m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4"/>
    <m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4"/>
    <m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4"/>
    <m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4"/>
    <m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4"/>
    <m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m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m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m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m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m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m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m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m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m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m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m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m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m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m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m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m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m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m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m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m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m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m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m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m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m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m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m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m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m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m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m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m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m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m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m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m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m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m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m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m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m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m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m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m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m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m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m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m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m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m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m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m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m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m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m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m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m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m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m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m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m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m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m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m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m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m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m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m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m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m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m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m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m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m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m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m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m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m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m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m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m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m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m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m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m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m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m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m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m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m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m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m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m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m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m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m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m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m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m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m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m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m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m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m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m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m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m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m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m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m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m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m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m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m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m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m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m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m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m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m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m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m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m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m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m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m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m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m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m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m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m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m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m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m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m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m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m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m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m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m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35"/>
    <m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35"/>
    <m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35"/>
    <m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35"/>
    <m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35"/>
    <m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35"/>
    <m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35"/>
    <m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35"/>
    <m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35"/>
    <m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35"/>
    <m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35"/>
    <m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35"/>
    <m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35"/>
    <m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35"/>
    <m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35"/>
    <m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35"/>
    <m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35"/>
    <m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35"/>
    <m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35"/>
    <m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35"/>
    <m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33"/>
    <m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33"/>
    <m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33"/>
    <m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33"/>
    <m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33"/>
    <m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33"/>
    <m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33"/>
    <m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33"/>
    <m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33"/>
    <m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33"/>
    <m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33"/>
    <m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33"/>
    <m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33"/>
    <m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33"/>
    <m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33"/>
    <m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33"/>
    <m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33"/>
    <m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33"/>
    <m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33"/>
    <m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33"/>
    <m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m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m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m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m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m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m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m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m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m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m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m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m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m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m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m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m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m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m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m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m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33"/>
    <m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33"/>
    <m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33"/>
    <m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33"/>
    <m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33"/>
    <m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33"/>
    <m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33"/>
    <m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33"/>
    <m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33"/>
    <m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33"/>
    <m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33"/>
    <m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33"/>
    <m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33"/>
    <m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33"/>
    <m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33"/>
    <m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33"/>
    <m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33"/>
    <m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33"/>
    <m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33"/>
    <m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33"/>
    <m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33"/>
    <m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33"/>
    <m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33"/>
    <m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33"/>
    <m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33"/>
    <m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33"/>
    <m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33"/>
    <m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33"/>
    <m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33"/>
    <m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33"/>
    <m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33"/>
    <m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33"/>
    <m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33"/>
    <m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33"/>
    <m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33"/>
    <m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33"/>
    <m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33"/>
    <m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33"/>
    <m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33"/>
    <m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33"/>
    <m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33"/>
    <m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33"/>
    <m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33"/>
    <m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33"/>
    <m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33"/>
    <m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33"/>
    <m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33"/>
    <m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33"/>
    <m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33"/>
    <m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33"/>
    <m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33"/>
    <m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33"/>
    <m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33"/>
    <m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33"/>
    <m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33"/>
    <m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33"/>
    <m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33"/>
    <m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33"/>
    <m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33"/>
    <m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33"/>
    <m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33"/>
    <m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33"/>
    <m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33"/>
    <m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33"/>
    <m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33"/>
    <m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33"/>
    <m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33"/>
    <m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33"/>
    <m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33"/>
    <m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33"/>
    <m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33"/>
    <m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33"/>
    <m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33"/>
    <m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33"/>
    <m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33"/>
    <m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33"/>
    <m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33"/>
    <m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33"/>
    <m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33"/>
    <m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33"/>
    <m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33"/>
    <m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33"/>
    <m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33"/>
    <m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33"/>
    <m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33"/>
    <m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33"/>
    <m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33"/>
    <m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33"/>
    <m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33"/>
    <m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33"/>
    <m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33"/>
    <m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33"/>
    <m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33"/>
    <m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33"/>
    <m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33"/>
    <m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33"/>
    <m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33"/>
    <m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33"/>
    <m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33"/>
    <m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33"/>
    <m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33"/>
    <m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33"/>
    <m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33"/>
    <m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33"/>
    <m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33"/>
    <m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33"/>
    <m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33"/>
    <m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33"/>
    <m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33"/>
    <m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33"/>
    <m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33"/>
    <m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33"/>
    <m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33"/>
    <m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33"/>
    <m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33"/>
    <m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33"/>
    <m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33"/>
    <m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33"/>
    <m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33"/>
    <m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33"/>
    <m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33"/>
    <m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33"/>
    <m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33"/>
    <m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33"/>
    <m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33"/>
    <m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33"/>
    <m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33"/>
    <m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33"/>
    <m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33"/>
    <m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33"/>
    <m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33"/>
    <m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33"/>
    <m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33"/>
    <m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33"/>
    <m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33"/>
    <m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33"/>
    <m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33"/>
    <m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33"/>
    <m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33"/>
    <m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33"/>
    <m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33"/>
    <m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33"/>
    <m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33"/>
    <m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33"/>
    <m/>
    <x v="3124"/>
    <d v="2015-02-02T18:43:21"/>
  </r>
  <r>
    <n v="3125"/>
    <x v="3124"/>
    <s v="N/A"/>
    <n v="1500000"/>
    <n v="0"/>
    <x v="1"/>
    <s v="US"/>
    <s v="USD"/>
    <n v="1452142672"/>
    <n v="1449550672"/>
    <b v="0"/>
    <x v="78"/>
    <b v="0"/>
    <s v="theater/spaces"/>
    <n v="0"/>
    <e v="#DIV/0!"/>
    <x v="33"/>
    <m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33"/>
    <m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33"/>
    <m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m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m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m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m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m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m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m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m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m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m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m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m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m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m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m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m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m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m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m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m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m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m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m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m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m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m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m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m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m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m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m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m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m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m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m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m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m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m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m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m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m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m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m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m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m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m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m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m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m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m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m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m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m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m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m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m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m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m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m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m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35"/>
    <m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35"/>
    <m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35"/>
    <m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35"/>
    <m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35"/>
    <m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35"/>
    <m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35"/>
    <m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35"/>
    <m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35"/>
    <m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35"/>
    <m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35"/>
    <m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35"/>
    <m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35"/>
    <m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35"/>
    <m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35"/>
    <m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35"/>
    <m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35"/>
    <m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35"/>
    <m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35"/>
    <m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35"/>
    <m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m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m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m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m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m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m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m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m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m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m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m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m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m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m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m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m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m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m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m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m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m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m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m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m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m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m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m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m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m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m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m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m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m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m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m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m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m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m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m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m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m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m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m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m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m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m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m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m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m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m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m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m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m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m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m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m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m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m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m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m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m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m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m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m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m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m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m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m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m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m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m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m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m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m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m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m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m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m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m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m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m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m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m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m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m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m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m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m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m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m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m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m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m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m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m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m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m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m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m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m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m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m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m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m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m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m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m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m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m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m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m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m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m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m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m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m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m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m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m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m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m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m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m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m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m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m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m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m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m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m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m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m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m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m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m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m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m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m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m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m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m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m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m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m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m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m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m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m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m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m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m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m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m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m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m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m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m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m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m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m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m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m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m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m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m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m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m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m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m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m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m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m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m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m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m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m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m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m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m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m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m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m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m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m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m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m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m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m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m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m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m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m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m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m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m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m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m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m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m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m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m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m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m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m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m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m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m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m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m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m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m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m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m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m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m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m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m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m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m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m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m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m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m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m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m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m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m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m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m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m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m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m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m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m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m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m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m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m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m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m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m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m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m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m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m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m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m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m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m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m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m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m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m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m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m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m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m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m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m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m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m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m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m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m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m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m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m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m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m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m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m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m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m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m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m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m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m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m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m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m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m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m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m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m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m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m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m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m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m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m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m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m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m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m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m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m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m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m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m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m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m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m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m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m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m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m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m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m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m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m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m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m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m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m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m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m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m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m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m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m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m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m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m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m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m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m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m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m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m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m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m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m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m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m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m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m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m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m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m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m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m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m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m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m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m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m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m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m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m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m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m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m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m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m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m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m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m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m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m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m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m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m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m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m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m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m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m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m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m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m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m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m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m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m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m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m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m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m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m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m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m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m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m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m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m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m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m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m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m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m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m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m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m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m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m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m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m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m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m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m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m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m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m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m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m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m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m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m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m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m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m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m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m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m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m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m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m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m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m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m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35"/>
    <m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35"/>
    <m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35"/>
    <m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35"/>
    <m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35"/>
    <m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35"/>
    <m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35"/>
    <m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35"/>
    <m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35"/>
    <m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35"/>
    <m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35"/>
    <m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35"/>
    <m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35"/>
    <m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35"/>
    <m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35"/>
    <m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35"/>
    <m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35"/>
    <m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35"/>
    <m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35"/>
    <m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35"/>
    <m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m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m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m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m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m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m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m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m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m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m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m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m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m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m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m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m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m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m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m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m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m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m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m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m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m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m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m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m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m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m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m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m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m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m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m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m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m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m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m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m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m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m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m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m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m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m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m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m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m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m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m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m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m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m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m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m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m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m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m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m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m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m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m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m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m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m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m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m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m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m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m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m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m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m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m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m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m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m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m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m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m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m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m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m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m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m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m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m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m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m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m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m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m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m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m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m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m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m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m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m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35"/>
    <m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35"/>
    <m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35"/>
    <m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35"/>
    <m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35"/>
    <m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35"/>
    <m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35"/>
    <m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35"/>
    <m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35"/>
    <m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35"/>
    <m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35"/>
    <m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35"/>
    <m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35"/>
    <m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35"/>
    <m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35"/>
    <m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35"/>
    <m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35"/>
    <m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35"/>
    <m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35"/>
    <m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35"/>
    <m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35"/>
    <m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35"/>
    <m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35"/>
    <m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35"/>
    <m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35"/>
    <m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35"/>
    <m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35"/>
    <m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35"/>
    <m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35"/>
    <m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35"/>
    <m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35"/>
    <m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35"/>
    <m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35"/>
    <m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35"/>
    <m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35"/>
    <m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35"/>
    <m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35"/>
    <m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35"/>
    <m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35"/>
    <m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35"/>
    <m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35"/>
    <m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35"/>
    <m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35"/>
    <m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35"/>
    <m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35"/>
    <m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35"/>
    <m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35"/>
    <m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35"/>
    <m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35"/>
    <m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35"/>
    <m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35"/>
    <m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35"/>
    <m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35"/>
    <m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35"/>
    <m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35"/>
    <m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35"/>
    <m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35"/>
    <m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35"/>
    <m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35"/>
    <m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35"/>
    <m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m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m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m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m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m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m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m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m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m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m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m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m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m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m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m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m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m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m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m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m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m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m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m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m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m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m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m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m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m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m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m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m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m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m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m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m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m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m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m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m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m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m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m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m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m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m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m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m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m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m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m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m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m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m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m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m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m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m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m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m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35"/>
    <m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35"/>
    <m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35"/>
    <m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35"/>
    <m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35"/>
    <m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35"/>
    <m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35"/>
    <m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35"/>
    <m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35"/>
    <m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35"/>
    <m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35"/>
    <m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35"/>
    <m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35"/>
    <m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35"/>
    <m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35"/>
    <m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35"/>
    <m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35"/>
    <m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35"/>
    <m/>
    <x v="3885"/>
    <d v="2016-05-09T22:49:51"/>
  </r>
  <r>
    <n v="3886"/>
    <x v="3881"/>
    <n v="1"/>
    <n v="10000"/>
    <n v="0"/>
    <x v="1"/>
    <s v="AU"/>
    <s v="AUD"/>
    <n v="1418275702"/>
    <n v="1415683702"/>
    <b v="0"/>
    <x v="78"/>
    <b v="0"/>
    <s v="theater/musical"/>
    <n v="0"/>
    <e v="#DIV/0!"/>
    <x v="35"/>
    <m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35"/>
    <m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m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m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m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m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m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m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m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m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m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m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m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m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m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m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m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m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m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m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m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m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m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m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m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m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m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m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m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m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m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m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m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m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m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m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m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m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m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m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m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m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m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m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m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m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m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m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m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m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m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m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m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m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m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m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m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m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m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m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m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m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m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m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m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m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m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m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m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m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m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m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m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m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m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m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m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m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m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m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m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m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m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m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m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m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m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m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m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m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m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m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m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m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m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m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m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m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m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m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m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m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m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m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m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m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m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m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m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m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m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m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m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m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m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m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m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m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m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m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m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m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m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m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m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m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m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m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m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m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m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m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m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m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m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m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m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m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m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m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m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m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m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m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m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m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m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m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m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m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m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m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m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m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m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m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m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m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m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m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m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m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m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m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m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m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m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m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m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m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m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m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m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m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m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m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m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m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m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m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m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m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m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m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m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m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m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m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m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m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m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m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m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m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m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m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m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m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m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m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m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m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m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m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m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m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m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m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m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m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m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m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m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m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m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m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m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m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m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m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m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m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m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m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m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m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m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m/>
    <x v="4113"/>
    <d v="2016-01-08T06:34:00"/>
  </r>
  <r>
    <m/>
    <x v="4107"/>
    <m/>
    <m/>
    <m/>
    <x v="4"/>
    <m/>
    <m/>
    <m/>
    <m/>
    <m/>
    <x v="502"/>
    <m/>
    <m/>
    <m/>
    <m/>
    <x v="36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4FD9D-A7F4-E942-ACD6-54591F0697A1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9" firstHeaderRow="1" firstDataRow="1" firstDataCol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descending">
      <items count="6">
        <item x="4"/>
        <item x="0"/>
        <item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2">
    <field x="16"/>
    <field x="5"/>
  </rowFields>
  <rowItems count="96">
    <i>
      <x/>
    </i>
    <i r="1">
      <x v="1"/>
    </i>
    <i r="1">
      <x v="3"/>
    </i>
    <i r="1">
      <x v="4"/>
    </i>
    <i>
      <x v="1"/>
    </i>
    <i r="1">
      <x v="3"/>
    </i>
    <i r="1">
      <x v="4"/>
    </i>
    <i>
      <x v="2"/>
    </i>
    <i r="1">
      <x v="3"/>
    </i>
    <i>
      <x v="3"/>
    </i>
    <i r="1">
      <x v="1"/>
    </i>
    <i r="1">
      <x v="2"/>
    </i>
    <i>
      <x v="4"/>
    </i>
    <i r="1">
      <x v="3"/>
    </i>
    <i>
      <x v="5"/>
    </i>
    <i r="1">
      <x v="1"/>
    </i>
    <i>
      <x v="6"/>
    </i>
    <i r="1">
      <x v="3"/>
    </i>
    <i>
      <x v="7"/>
    </i>
    <i r="1">
      <x v="4"/>
    </i>
    <i>
      <x v="8"/>
    </i>
    <i r="1">
      <x v="1"/>
    </i>
    <i>
      <x v="9"/>
    </i>
    <i r="1">
      <x v="1"/>
    </i>
    <i>
      <x v="10"/>
    </i>
    <i r="1">
      <x v="2"/>
    </i>
    <i r="1">
      <x v="3"/>
    </i>
    <i>
      <x v="11"/>
    </i>
    <i r="1">
      <x v="1"/>
    </i>
    <i r="1">
      <x v="3"/>
    </i>
    <i>
      <x v="12"/>
    </i>
    <i r="1">
      <x v="3"/>
    </i>
    <i>
      <x v="13"/>
    </i>
    <i r="1">
      <x v="1"/>
    </i>
    <i>
      <x v="14"/>
    </i>
    <i r="1">
      <x v="1"/>
    </i>
    <i>
      <x v="15"/>
    </i>
    <i r="1">
      <x v="1"/>
    </i>
    <i>
      <x v="16"/>
    </i>
    <i r="1">
      <x v="4"/>
    </i>
    <i>
      <x v="17"/>
    </i>
    <i r="1">
      <x v="3"/>
    </i>
    <i>
      <x v="18"/>
    </i>
    <i r="1">
      <x v="3"/>
    </i>
    <i>
      <x v="19"/>
    </i>
    <i r="1">
      <x v="1"/>
    </i>
    <i r="1">
      <x v="3"/>
    </i>
    <i>
      <x v="20"/>
    </i>
    <i r="1">
      <x v="3"/>
    </i>
    <i>
      <x v="21"/>
    </i>
    <i r="1">
      <x v="4"/>
    </i>
    <i>
      <x v="22"/>
    </i>
    <i r="1">
      <x v="3"/>
    </i>
    <i>
      <x v="23"/>
    </i>
    <i r="1">
      <x v="3"/>
    </i>
    <i>
      <x v="24"/>
    </i>
    <i r="1">
      <x v="1"/>
    </i>
    <i>
      <x v="25"/>
    </i>
    <i r="1">
      <x v="1"/>
    </i>
    <i>
      <x v="26"/>
    </i>
    <i r="1">
      <x v="3"/>
    </i>
    <i r="1">
      <x v="4"/>
    </i>
    <i>
      <x v="27"/>
    </i>
    <i r="1">
      <x v="3"/>
    </i>
    <i>
      <x v="28"/>
    </i>
    <i r="1">
      <x v="1"/>
    </i>
    <i>
      <x v="29"/>
    </i>
    <i r="1">
      <x v="1"/>
    </i>
    <i r="1">
      <x v="3"/>
    </i>
    <i>
      <x v="30"/>
    </i>
    <i r="1">
      <x v="1"/>
    </i>
    <i r="1">
      <x v="3"/>
    </i>
    <i r="1">
      <x v="4"/>
    </i>
    <i>
      <x v="31"/>
    </i>
    <i r="1">
      <x v="1"/>
    </i>
    <i r="1">
      <x v="3"/>
    </i>
    <i r="1">
      <x v="4"/>
    </i>
    <i>
      <x v="32"/>
    </i>
    <i r="1">
      <x v="3"/>
    </i>
    <i r="1">
      <x v="4"/>
    </i>
    <i>
      <x v="33"/>
    </i>
    <i r="1">
      <x v="1"/>
    </i>
    <i r="1">
      <x v="3"/>
    </i>
    <i r="1">
      <x v="4"/>
    </i>
    <i>
      <x v="34"/>
    </i>
    <i r="1">
      <x v="1"/>
    </i>
    <i r="1">
      <x v="2"/>
    </i>
    <i r="1">
      <x v="3"/>
    </i>
    <i>
      <x v="35"/>
    </i>
    <i r="1">
      <x v="1"/>
    </i>
    <i r="1">
      <x v="2"/>
    </i>
    <i r="1">
      <x v="3"/>
    </i>
    <i r="1">
      <x v="4"/>
    </i>
    <i>
      <x v="36"/>
    </i>
    <i r="1">
      <x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DD84C-7A7A-C645-8410-EDF2296BFC8A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99" firstHeaderRow="1" firstDataRow="1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2">
    <field x="16"/>
    <field x="5"/>
  </rowFields>
  <rowItems count="96">
    <i>
      <x/>
    </i>
    <i r="1">
      <x/>
    </i>
    <i r="1">
      <x v="1"/>
    </i>
    <i r="1">
      <x v="3"/>
    </i>
    <i>
      <x v="1"/>
    </i>
    <i r="1">
      <x/>
    </i>
    <i r="1">
      <x v="1"/>
    </i>
    <i>
      <x v="2"/>
    </i>
    <i r="1">
      <x v="1"/>
    </i>
    <i>
      <x v="3"/>
    </i>
    <i r="1">
      <x v="2"/>
    </i>
    <i r="1">
      <x v="3"/>
    </i>
    <i>
      <x v="4"/>
    </i>
    <i r="1">
      <x v="1"/>
    </i>
    <i>
      <x v="5"/>
    </i>
    <i r="1">
      <x v="3"/>
    </i>
    <i>
      <x v="6"/>
    </i>
    <i r="1">
      <x v="1"/>
    </i>
    <i>
      <x v="7"/>
    </i>
    <i r="1">
      <x/>
    </i>
    <i>
      <x v="8"/>
    </i>
    <i r="1">
      <x v="3"/>
    </i>
    <i>
      <x v="9"/>
    </i>
    <i r="1">
      <x v="3"/>
    </i>
    <i>
      <x v="10"/>
    </i>
    <i r="1">
      <x v="1"/>
    </i>
    <i r="1">
      <x v="2"/>
    </i>
    <i>
      <x v="11"/>
    </i>
    <i r="1">
      <x v="1"/>
    </i>
    <i r="1">
      <x v="3"/>
    </i>
    <i>
      <x v="12"/>
    </i>
    <i r="1">
      <x v="1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/>
    </i>
    <i>
      <x v="17"/>
    </i>
    <i r="1">
      <x v="1"/>
    </i>
    <i>
      <x v="18"/>
    </i>
    <i r="1">
      <x v="1"/>
    </i>
    <i>
      <x v="19"/>
    </i>
    <i r="1">
      <x v="1"/>
    </i>
    <i r="1">
      <x v="3"/>
    </i>
    <i>
      <x v="20"/>
    </i>
    <i r="1">
      <x v="1"/>
    </i>
    <i>
      <x v="21"/>
    </i>
    <i r="1">
      <x/>
    </i>
    <i>
      <x v="22"/>
    </i>
    <i r="1">
      <x v="1"/>
    </i>
    <i>
      <x v="23"/>
    </i>
    <i r="1">
      <x v="1"/>
    </i>
    <i>
      <x v="24"/>
    </i>
    <i r="1">
      <x v="3"/>
    </i>
    <i>
      <x v="25"/>
    </i>
    <i r="1">
      <x v="3"/>
    </i>
    <i>
      <x v="26"/>
    </i>
    <i r="1">
      <x/>
    </i>
    <i r="1">
      <x v="1"/>
    </i>
    <i>
      <x v="27"/>
    </i>
    <i r="1">
      <x v="1"/>
    </i>
    <i>
      <x v="28"/>
    </i>
    <i r="1">
      <x v="3"/>
    </i>
    <i>
      <x v="29"/>
    </i>
    <i r="1">
      <x v="1"/>
    </i>
    <i r="1">
      <x v="3"/>
    </i>
    <i>
      <x v="30"/>
    </i>
    <i r="1">
      <x/>
    </i>
    <i r="1">
      <x v="1"/>
    </i>
    <i r="1">
      <x v="3"/>
    </i>
    <i>
      <x v="31"/>
    </i>
    <i r="1">
      <x/>
    </i>
    <i r="1">
      <x v="1"/>
    </i>
    <i r="1">
      <x v="3"/>
    </i>
    <i>
      <x v="32"/>
    </i>
    <i r="1">
      <x/>
    </i>
    <i r="1">
      <x v="1"/>
    </i>
    <i>
      <x v="33"/>
    </i>
    <i r="1">
      <x/>
    </i>
    <i r="1">
      <x v="1"/>
    </i>
    <i r="1">
      <x v="3"/>
    </i>
    <i>
      <x v="34"/>
    </i>
    <i r="1">
      <x v="1"/>
    </i>
    <i r="1">
      <x v="2"/>
    </i>
    <i r="1">
      <x v="3"/>
    </i>
    <i>
      <x v="35"/>
    </i>
    <i r="1">
      <x/>
    </i>
    <i r="1">
      <x v="1"/>
    </i>
    <i r="1">
      <x v="2"/>
    </i>
    <i r="1">
      <x v="3"/>
    </i>
    <i>
      <x v="36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name" fld="1" subtotal="count" baseField="0" baseItem="0"/>
  </dataFields>
  <chartFormats count="5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9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0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3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4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5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5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36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2055E-E621-9741-B2A0-C4C6B5575C0A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4" firstHeaderRow="1" firstDataRow="1" firstDataCol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2">
    <field x="17"/>
    <field x="5"/>
  </rowFields>
  <rowItems count="21">
    <i>
      <x/>
    </i>
    <i r="1">
      <x v="3"/>
    </i>
    <i>
      <x v="1"/>
    </i>
    <i r="1">
      <x v="1"/>
    </i>
    <i>
      <x v="2"/>
    </i>
    <i r="1">
      <x v="3"/>
    </i>
    <i>
      <x v="3"/>
    </i>
    <i r="1">
      <x v="1"/>
    </i>
    <i>
      <x v="4"/>
    </i>
    <i r="1">
      <x/>
    </i>
    <i>
      <x v="5"/>
    </i>
    <i r="1">
      <x v="3"/>
    </i>
    <i>
      <x v="6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2C9DA-729F-034A-A830-CED2944401C4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25" firstHeaderRow="1" firstDataRow="1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2">
    <field x="17"/>
    <field x="5"/>
  </rowFields>
  <rowItems count="21">
    <i>
      <x/>
    </i>
    <i r="1">
      <x v="3"/>
    </i>
    <i>
      <x v="1"/>
    </i>
    <i r="1">
      <x v="1"/>
    </i>
    <i>
      <x v="2"/>
    </i>
    <i r="1">
      <x v="3"/>
    </i>
    <i>
      <x v="3"/>
    </i>
    <i r="1">
      <x v="1"/>
    </i>
    <i>
      <x v="4"/>
    </i>
    <i r="1">
      <x/>
    </i>
    <i>
      <x v="5"/>
    </i>
    <i r="1">
      <x v="3"/>
    </i>
    <i>
      <x v="6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9505D-B3F2-1E46-B964-296460B30078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324BC-519E-BC49-832A-BEF4D7DE6A31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9" firstHeaderRow="0" firstDataRow="1" firstDataCol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 sortType="descending">
      <items count="6">
        <item x="0"/>
        <item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name" fld="1" subtotal="count" baseField="0" baseItem="0"/>
    <dataField name="Sum of backers_count" fld="11" baseField="0" baseItem="0"/>
    <dataField name="Count of backers_count2" fld="11" subtotal="count" baseField="0" baseItem="0"/>
    <dataField name="Average of backers_count2" fld="11" subtotal="average" baseField="0" baseItem="0" numFmtId="1"/>
    <dataField name="Min of backers_count2" fld="11" subtotal="min" baseField="0" baseItem="0"/>
    <dataField name="Max of backers_count2" fld="11" subtotal="max" baseField="0" baseItem="0"/>
    <dataField name="Var of backers_count2" fld="11" subtotal="var" baseField="0" baseItem="0" numFmtId="2"/>
    <dataField name="StdDev of backers_count2" fld="11" subtotal="stdDev" baseField="0" baseItem="0" numFmtId="2"/>
  </dataFields>
  <formats count="3"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44213-3627-4B4F-8F87-C9EB828CAD10}" name="PivotTable9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19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sd="0" x="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5"/>
    <field x="11"/>
  </rowFields>
  <rowItems count="7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50"/>
    </i>
    <i r="1">
      <x v="52"/>
    </i>
    <i r="1">
      <x v="58"/>
    </i>
    <i r="1">
      <x v="59"/>
    </i>
    <i r="1">
      <x v="67"/>
    </i>
    <i r="1">
      <x v="70"/>
    </i>
    <i r="1">
      <x v="76"/>
    </i>
    <i r="1">
      <x v="81"/>
    </i>
    <i r="1">
      <x v="86"/>
    </i>
    <i r="1">
      <x v="90"/>
    </i>
    <i r="1">
      <x v="95"/>
    </i>
    <i r="1">
      <x v="100"/>
    </i>
    <i r="1">
      <x v="101"/>
    </i>
    <i r="1">
      <x v="104"/>
    </i>
    <i r="1">
      <x v="121"/>
    </i>
    <i r="1">
      <x v="122"/>
    </i>
    <i r="1">
      <x v="135"/>
    </i>
    <i r="1">
      <x v="140"/>
    </i>
    <i r="1">
      <x v="152"/>
    </i>
    <i r="1">
      <x v="160"/>
    </i>
    <i r="1">
      <x v="216"/>
    </i>
    <i r="1">
      <x v="231"/>
    </i>
    <i r="1">
      <x v="248"/>
    </i>
    <i r="1">
      <x v="261"/>
    </i>
    <i r="1">
      <x v="284"/>
    </i>
    <i r="1">
      <x v="298"/>
    </i>
    <i r="1">
      <x v="304"/>
    </i>
    <i r="1">
      <x v="305"/>
    </i>
    <i r="1">
      <x v="323"/>
    </i>
    <i r="1">
      <x v="365"/>
    </i>
    <i r="1">
      <x v="411"/>
    </i>
    <i r="1">
      <x v="46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55"/>
    </i>
    <i r="1">
      <x v="56"/>
    </i>
    <i r="1">
      <x v="57"/>
    </i>
    <i r="1">
      <x v="59"/>
    </i>
    <i r="1">
      <x v="60"/>
    </i>
    <i r="1">
      <x v="66"/>
    </i>
    <i r="1">
      <x v="67"/>
    </i>
    <i r="1">
      <x v="68"/>
    </i>
    <i r="1">
      <x v="70"/>
    </i>
    <i r="1">
      <x v="72"/>
    </i>
    <i r="1">
      <x v="73"/>
    </i>
    <i r="1">
      <x v="75"/>
    </i>
    <i r="1">
      <x v="76"/>
    </i>
    <i r="1">
      <x v="79"/>
    </i>
    <i r="1">
      <x v="81"/>
    </i>
    <i r="1">
      <x v="83"/>
    </i>
    <i r="1">
      <x v="84"/>
    </i>
    <i r="1">
      <x v="85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3"/>
    </i>
    <i r="1">
      <x v="105"/>
    </i>
    <i r="1">
      <x v="108"/>
    </i>
    <i r="1">
      <x v="110"/>
    </i>
    <i r="1">
      <x v="113"/>
    </i>
    <i r="1">
      <x v="114"/>
    </i>
    <i r="1">
      <x v="117"/>
    </i>
    <i r="1">
      <x v="118"/>
    </i>
    <i r="1">
      <x v="121"/>
    </i>
    <i r="1">
      <x v="122"/>
    </i>
    <i r="1">
      <x v="123"/>
    </i>
    <i r="1">
      <x v="124"/>
    </i>
    <i r="1">
      <x v="125"/>
    </i>
    <i r="1">
      <x v="129"/>
    </i>
    <i r="1">
      <x v="135"/>
    </i>
    <i r="1">
      <x v="139"/>
    </i>
    <i r="1">
      <x v="140"/>
    </i>
    <i r="1">
      <x v="147"/>
    </i>
    <i r="1">
      <x v="148"/>
    </i>
    <i r="1">
      <x v="152"/>
    </i>
    <i r="1">
      <x v="165"/>
    </i>
    <i r="1">
      <x v="168"/>
    </i>
    <i r="1">
      <x v="169"/>
    </i>
    <i r="1">
      <x v="177"/>
    </i>
    <i r="1">
      <x v="183"/>
    </i>
    <i r="1">
      <x v="186"/>
    </i>
    <i r="1">
      <x v="192"/>
    </i>
    <i r="1">
      <x v="193"/>
    </i>
    <i r="1">
      <x v="196"/>
    </i>
    <i r="1">
      <x v="197"/>
    </i>
    <i r="1">
      <x v="208"/>
    </i>
    <i r="1">
      <x v="219"/>
    </i>
    <i r="1">
      <x v="223"/>
    </i>
    <i r="1">
      <x v="256"/>
    </i>
    <i r="1">
      <x v="264"/>
    </i>
    <i r="1">
      <x v="275"/>
    </i>
    <i r="1">
      <x v="276"/>
    </i>
    <i r="1">
      <x v="277"/>
    </i>
    <i r="1">
      <x v="290"/>
    </i>
    <i r="1">
      <x v="292"/>
    </i>
    <i r="1">
      <x v="309"/>
    </i>
    <i r="1">
      <x v="346"/>
    </i>
    <i r="1">
      <x v="364"/>
    </i>
    <i r="1">
      <x v="422"/>
    </i>
    <i r="1">
      <x v="434"/>
    </i>
    <i r="1">
      <x v="454"/>
    </i>
    <i>
      <x v="2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22"/>
    </i>
    <i r="1">
      <x v="23"/>
    </i>
    <i r="1">
      <x v="26"/>
    </i>
    <i r="1">
      <x v="30"/>
    </i>
    <i r="1">
      <x v="38"/>
    </i>
    <i r="1">
      <x v="39"/>
    </i>
    <i r="1">
      <x v="45"/>
    </i>
    <i r="1">
      <x v="46"/>
    </i>
    <i r="1">
      <x v="61"/>
    </i>
    <i r="1">
      <x v="64"/>
    </i>
    <i r="1">
      <x v="79"/>
    </i>
    <i r="1">
      <x v="101"/>
    </i>
    <i r="1">
      <x v="117"/>
    </i>
    <i r="1">
      <x v="420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1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>
      <x v="4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5" zoomScaleNormal="55" workbookViewId="0">
      <selection activeCell="C16" sqref="C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9.5" style="8" bestFit="1" customWidth="1"/>
    <col min="5" max="5" width="11.6640625" style="8" customWidth="1"/>
    <col min="6" max="6" width="12.6640625" customWidth="1"/>
    <col min="7" max="7" width="6.33203125" customWidth="1"/>
    <col min="8" max="8" width="6.6640625" customWidth="1"/>
    <col min="9" max="9" width="12.6640625" customWidth="1"/>
    <col min="10" max="10" width="14.5" customWidth="1"/>
    <col min="11" max="11" width="10.5" customWidth="1"/>
    <col min="12" max="12" width="14.5" customWidth="1"/>
    <col min="13" max="13" width="11.83203125" customWidth="1"/>
    <col min="14" max="14" width="26.1640625" customWidth="1"/>
    <col min="15" max="15" width="17.6640625" style="6" customWidth="1"/>
    <col min="16" max="16" width="14.5" customWidth="1"/>
    <col min="17" max="17" width="13.1640625" customWidth="1"/>
    <col min="18" max="18" width="17.33203125" customWidth="1"/>
    <col min="19" max="19" width="18.1640625" style="16" customWidth="1"/>
    <col min="20" max="20" width="17.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10" t="s">
        <v>8309</v>
      </c>
      <c r="S1" s="10" t="s">
        <v>8326</v>
      </c>
      <c r="T1" s="10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9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9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9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9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9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8271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8271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8271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8271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8271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8271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8271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8271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8271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8271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8271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8271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8271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8271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8271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8271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8271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8271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8271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8271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8272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8272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8272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8272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8272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8272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8272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8272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8272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8272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8272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8272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8272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8272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8272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8272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8272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8272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8272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8272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8272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8272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8272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8272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8272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8272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8272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8272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8272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8272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8272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8272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8272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8272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8272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8272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8272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9">
        <f t="shared" ref="P579:P642" si="37">E579/L579</f>
        <v>10</v>
      </c>
      <c r="Q579" t="s">
        <v>8272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8272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8272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8272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8272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8272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8272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8272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8272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8272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8272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8272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8272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8272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8272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8272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8272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8272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8272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8272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8272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8272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8272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8272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8272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8272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8272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8272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8272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8272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8272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8272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8272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8272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8272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8272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8272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8272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8272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8272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8272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8272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8272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8272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8272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8272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8272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8272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8272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8272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8272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8272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8272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8272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8272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8272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8272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8272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8272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8272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8272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8272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8272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8273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9">
        <f t="shared" ref="P643:P706" si="41">E643/L643</f>
        <v>151.31746031746033</v>
      </c>
      <c r="Q643" t="s">
        <v>8273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8273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8273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8273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8273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8273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8273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8273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8273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8273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8273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8273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8273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8273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8273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8273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8273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8273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8273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8273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8273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8273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8273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8273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8273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8273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8273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8273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8273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8273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8273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8273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8273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8273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8273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8273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8273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8273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8273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8273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8273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8273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8273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8273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8273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8273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8273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8273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8273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8273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8273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8273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8273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8273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8273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8273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8273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8273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8273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8273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8273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8273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8273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8273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9">
        <f t="shared" ref="P707:P770" si="45">E707/L707</f>
        <v>195.4</v>
      </c>
      <c r="Q707" t="s">
        <v>8273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8273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8273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8273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8273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8273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8273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8273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8273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8273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8273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8273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8273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8273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8273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8274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8274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8274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8274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8274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8274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8274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8274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8274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8274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8274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8274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8274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8274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8274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8274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8274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8274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8274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8274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8274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8274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8274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8274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8274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8274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8274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8274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8274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8274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8274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8274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8274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8274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8274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8274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8274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8274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8274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8274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8275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8275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8275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8275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8275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8275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8275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8275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8275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9">
        <f t="shared" ref="P771:P834" si="49">E771/L771</f>
        <v>31.846153846153847</v>
      </c>
      <c r="Q771" t="s">
        <v>8275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8275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8275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8275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8275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8275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8275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8275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8275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8275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8275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8276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8276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8276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8276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8276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8276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8276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8276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8276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8276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8276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8276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8276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8276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8276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8276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8276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8276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8276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8276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8276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8276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8276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8276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8276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8276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8276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8276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8276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8276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8276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8276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8276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8276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8276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8276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8276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8276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8276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8276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8276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8276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8276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8276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8276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8276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8276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8276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8276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8276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8276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8276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8276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9">
        <f t="shared" ref="P835:P898" si="53">E835/L835</f>
        <v>148.78048780487805</v>
      </c>
      <c r="Q835" t="s">
        <v>8276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8276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8276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8276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8276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8276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8276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8277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8277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8277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8277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8277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8277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8277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8277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8277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8277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8277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8277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8277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8277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8277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8277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8277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8277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8277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8277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8278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8278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8278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8278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8278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8278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8278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8278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8278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8278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8278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8278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8278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8278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8278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8278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8278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8278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8278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8278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8279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8279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8279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8279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8279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8279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8279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8279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8279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8279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8279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8279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8279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8279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8279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8279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8279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9" t="e">
        <f t="shared" ref="P899:P962" si="57">E899/L899</f>
        <v>#DIV/0!</v>
      </c>
      <c r="Q899" t="s">
        <v>8279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8279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8279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8278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8278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8278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8278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8278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8278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8278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8278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8278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8278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8278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8278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8278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8278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8278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8278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8278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8278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8278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8278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8278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8278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8278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8278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8278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8278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8278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8278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8278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8278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8278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8278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8278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8278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8278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8278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8278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8278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8278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8278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8273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8273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8273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8273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8273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8273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8273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8273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8273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8273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8273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8273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8273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8273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8273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8273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8273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8273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8273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8273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8273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9">
        <f t="shared" ref="P963:P1026" si="61">E963/L963</f>
        <v>364.35454545454547</v>
      </c>
      <c r="Q963" t="s">
        <v>8273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8273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8273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8273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8273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8273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8273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8273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8273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8273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8273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8273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8273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8273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8273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8273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8273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8273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8273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8273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8273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8273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8273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8273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8273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8273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8273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8273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8273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8273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8273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8273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8273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8273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8273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8273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8273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8273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8273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8273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8273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8273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8273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8273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8273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8273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8273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8273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8273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8273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8273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8273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8273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8273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8273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8273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8273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8273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8273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8280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8280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8280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8280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8280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9">
        <f t="shared" ref="P1027:P1090" si="65">E1027/L1027</f>
        <v>71.848571428571432</v>
      </c>
      <c r="Q1027" t="s">
        <v>8280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8280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8280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8280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8280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8280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8280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8280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8280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8280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8280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8280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8280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8280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8280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8281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8281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8281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8281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8281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8281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8281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8281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8281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8281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8281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8281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8281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8281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8281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8281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8281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8281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8281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8281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8281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8281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8281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8281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8282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8282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8282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8282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8282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8282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8282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8282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8282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8282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8282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8282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8282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8282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8282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8282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8282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8282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8282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8282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8282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8282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8282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8282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8282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9">
        <f t="shared" ref="P1091:P1154" si="69">E1091/L1091</f>
        <v>23.959183673469386</v>
      </c>
      <c r="Q1091" t="s">
        <v>8282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8282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8282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8282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8282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8282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8282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8282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8282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8282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8282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8282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8282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8282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8282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8282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8282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8282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8282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8282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8282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8282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8282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8282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8282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8282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8282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8282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8282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8282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8282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8282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8282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8282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8282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8283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8283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8283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8283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8283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8283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8283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8283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8283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8283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8283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8283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8283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8283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8283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8283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8283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8283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8283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8283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8284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8284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8284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8284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8284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8284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8284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8284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8284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9">
        <f t="shared" ref="P1155:P1218" si="73">E1155/L1155</f>
        <v>50</v>
      </c>
      <c r="Q1155" t="s">
        <v>8284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8284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8284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8284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8284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8284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8284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8284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8284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8284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8284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8284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8284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8284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8284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8284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8284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8284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8284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8284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8284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8284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8284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8284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8284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8284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8284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8284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8284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8284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8284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8285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8285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8285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8285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8285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8285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8285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8285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8285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8285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8285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8285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8285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8285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8285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8285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8285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8285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8285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8285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8285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8285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8285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8285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8285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8285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8285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8285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8285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8285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8285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8285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8285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9">
        <f t="shared" ref="P1219:P1282" si="77">E1219/L1219</f>
        <v>148.57377049180329</v>
      </c>
      <c r="Q1219" t="s">
        <v>8285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8285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8285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8285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8285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8285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8285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8286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8286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8286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8286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8286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8286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8286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8286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8286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8286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8286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8286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8286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8286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8286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8286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8286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8286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8286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8286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8276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8276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8276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8276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8276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8276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8276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8276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8276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8276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8276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8276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8276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8276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8276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8276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8276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8276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8276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8276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8276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8276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8276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8276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8276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8276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8276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8276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8276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8276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8276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8276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8276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8276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8276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8276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8276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9">
        <f t="shared" ref="P1283:P1346" si="81">E1283/L1283</f>
        <v>104.72972972972973</v>
      </c>
      <c r="Q1283" t="s">
        <v>8276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8276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8276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8271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8271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8271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8271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8271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8271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8271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8271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8271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8271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8271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8271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8271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8271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8271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8271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8271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8271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8271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8271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8273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8273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8273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8273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8273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8273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8273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8273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8273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8273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8273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8273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8273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8273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8273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8273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8273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8273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8273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8273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8273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8273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8273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8273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8273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8273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8273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8273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8273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8273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8273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8273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8273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8273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8273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8273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8273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8273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8273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8273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8274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9">
        <f t="shared" ref="P1347:P1410" si="85">E1347/L1347</f>
        <v>53.571428571428569</v>
      </c>
      <c r="Q1347" t="s">
        <v>8274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8274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8274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8274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8274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8274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8274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8274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8274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8274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8274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8274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8274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8274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8274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8274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8274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8274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8274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8276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8276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8276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8276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8276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8276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8276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8276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8276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8276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8276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8276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8276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8276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8276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8276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8276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8276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8276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8276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8276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8276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8276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8276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8276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8276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8276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8276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8276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8276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8276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8276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8276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8276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8276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8276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8276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8276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8276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8276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8287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8287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8287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8287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8287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9" t="e">
        <f t="shared" ref="P1411:P1474" si="89">E1411/L1411</f>
        <v>#DIV/0!</v>
      </c>
      <c r="Q1411" t="s">
        <v>8287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8287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8287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8287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8287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8287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8287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8287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8287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8287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8287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8287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8287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8287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8287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8287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8287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8287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8287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8287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8287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8287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8287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8287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8287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8287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8287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8287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8287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8287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8287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8287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8287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8287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8287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8287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8287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8287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8287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8287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8287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8287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8287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8287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8287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8287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8287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8287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8287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8287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8287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8287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8317</v>
      </c>
      <c r="R1463" t="s">
        <v>8318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8317</v>
      </c>
      <c r="R1464" t="s">
        <v>8318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8317</v>
      </c>
      <c r="R1465" t="s">
        <v>8318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8317</v>
      </c>
      <c r="R1466" t="s">
        <v>8318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8317</v>
      </c>
      <c r="R1467" t="s">
        <v>8318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8317</v>
      </c>
      <c r="R1468" t="s">
        <v>8318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8317</v>
      </c>
      <c r="R1469" t="s">
        <v>8318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8317</v>
      </c>
      <c r="R1470" t="s">
        <v>8318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8317</v>
      </c>
      <c r="R1471" t="s">
        <v>8318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8317</v>
      </c>
      <c r="R1472" t="s">
        <v>8318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8317</v>
      </c>
      <c r="R1473" t="s">
        <v>8318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8317</v>
      </c>
      <c r="R1474" t="s">
        <v>8318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9">
        <f t="shared" ref="P1475:P1538" si="93">E1475/L1475</f>
        <v>38.462553191489363</v>
      </c>
      <c r="Q1475" t="s">
        <v>8317</v>
      </c>
      <c r="R1475" t="s">
        <v>8318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8317</v>
      </c>
      <c r="R1476" t="s">
        <v>8318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8317</v>
      </c>
      <c r="R1477" t="s">
        <v>8318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8317</v>
      </c>
      <c r="R1478" t="s">
        <v>8318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8317</v>
      </c>
      <c r="R1479" t="s">
        <v>8318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8317</v>
      </c>
      <c r="R1480" t="s">
        <v>8318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8317</v>
      </c>
      <c r="R1481" t="s">
        <v>8318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8317</v>
      </c>
      <c r="R1482" t="s">
        <v>8318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8275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8275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8275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8275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8275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8275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8275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8275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8275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8275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8275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8275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8275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8275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8275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8275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8275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8275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8275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8275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8285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8285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8285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8285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8285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8285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8285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8285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8285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8285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8285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8285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8285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8285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8285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8285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8285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8285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8285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8285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8285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8285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8285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8285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8285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8285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8285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8285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8285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8285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8285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8285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8285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8285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8285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8285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9">
        <f t="shared" ref="P1539:P1602" si="97">E1539/L1539</f>
        <v>96.375</v>
      </c>
      <c r="Q1539" t="s">
        <v>8285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8285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8285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8285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8289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8289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8289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8289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8289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8289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8289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8289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8289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8289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8289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8289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8289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8289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8289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8289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8289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8289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8289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8289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8290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8290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8290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8290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8290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8290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8290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8290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8290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8290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8290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8290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8290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8290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8290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8290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8290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8290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8290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8290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8291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8291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8291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8291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8291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8291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8291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8291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8291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8291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8291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8291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8291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8291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8291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8291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8291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8291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8291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8291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9">
        <f t="shared" ref="P1603:P1666" si="101">E1603/L1603</f>
        <v>48.325535714285714</v>
      </c>
      <c r="Q1603" t="s">
        <v>8276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8276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8276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8276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8276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8276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8276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8276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8276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8276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8276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8276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8276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8276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8276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8276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8276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8276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8276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8276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8276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8276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8276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8276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8276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8276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8276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8276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8276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8276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8276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8276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8276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8276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8276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8276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8276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8276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8276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8276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8292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8292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8292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8292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8292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8292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8292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8292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8292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8292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8292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8292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8292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8292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8292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8292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8292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8292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8292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8292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8292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8292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8292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8292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9">
        <f t="shared" ref="P1667:P1730" si="105">E1667/L1667</f>
        <v>44.956989247311824</v>
      </c>
      <c r="Q1667" t="s">
        <v>8292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8292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8292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8292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8292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8292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8292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8292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8292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8292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8292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8292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8292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8292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8292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8292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8293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8293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8293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8293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8293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8293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8293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8293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8293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8293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8293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8293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8293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8293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8293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8293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8293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8293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8293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8293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8293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8293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8293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8293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8293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8293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8293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8293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8293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8293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8293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8293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8293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8293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8293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8293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8293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8293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8293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8293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8293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8293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8293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8293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8293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8293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8293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8293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9" t="e">
        <f t="shared" ref="P1731:P1794" si="109">E1731/L1731</f>
        <v>#DIV/0!</v>
      </c>
      <c r="Q1731" t="s">
        <v>8293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8293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8293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8293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8293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8293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8293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8293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8293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8293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8293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8293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8285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8285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8285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8285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8285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8285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8285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8285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8285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8285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8285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8285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8285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8285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8285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8285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8285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8285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8285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8285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8285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8285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8285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8285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8285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8285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8285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8285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8285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8285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8285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8285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8285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8285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8285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8285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8285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8285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8285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8285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8285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8285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8285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8285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8285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8285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8285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8285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8285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8285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8285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8285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9">
        <f t="shared" ref="P1795:P1858" si="113">E1795/L1795</f>
        <v>20</v>
      </c>
      <c r="Q1795" t="s">
        <v>8285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8285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8285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8285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8285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8285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8285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8285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8285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8285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8285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8285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8285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8285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8285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8285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8285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8285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8285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8285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8285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8285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8285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8285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8285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8285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8285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8285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8276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8276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8276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8276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8276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8276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8276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8276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8276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8276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8276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8276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8276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8276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8276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8276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8276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8276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8276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8276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8276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8276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8276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8276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8276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8276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8276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8276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8276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8276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8276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8276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8276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8276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8276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8276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9">
        <f t="shared" ref="P1859:P1922" si="117">E1859/L1859</f>
        <v>136.36363636363637</v>
      </c>
      <c r="Q1859" t="s">
        <v>8276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8276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8276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8276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8283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8283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8283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8283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8283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8283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8283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8283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8283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8283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8283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8283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8283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8283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8283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8283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8283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8283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8283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8283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8279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8279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8279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8279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8279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8279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8279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8279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8279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8279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8279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8279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8279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8279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8279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8279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8279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8279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8279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8279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8294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8294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8294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8294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8294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8294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8294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8294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8294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8294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8294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8294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8294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8294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8294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8294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8294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8294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8294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8294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9">
        <f t="shared" ref="P1923:P1986" si="121">E1923/L1923</f>
        <v>54</v>
      </c>
      <c r="Q1923" t="s">
        <v>8279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8279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8279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8279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8279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8279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8279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8279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8279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8279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8279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8279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8279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8279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8279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8279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8279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8279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8279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8279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8295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8295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8295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8295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8295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8295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8295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8295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8295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8295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8295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8295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8295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8295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8295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8295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8295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8295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8295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8295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8295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8295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8295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8295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8295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8295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8295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8295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8295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8295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8295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8295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8295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8295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8295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8295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8295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8295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8295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8295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8296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8296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8296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8296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9">
        <f t="shared" ref="P1987:P2050" si="125">E1987/L1987</f>
        <v>12.75</v>
      </c>
      <c r="Q1987" t="s">
        <v>8296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8296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8296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8296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8296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8296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8296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8296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8296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8296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8296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8296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8296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8296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8296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8296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8295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8295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8295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8295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8295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8295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8295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8295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8295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8295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8295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8295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8295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8295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8295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8295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8295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8295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8295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8295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8295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8295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8295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8295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8295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8295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8295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8295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8295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8295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8295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8295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8295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8295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8295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8295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8295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8295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8295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8295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8295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8295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8295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8295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8295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8295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8295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8295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9">
        <f t="shared" ref="P2051:P2114" si="129">E2051/L2051</f>
        <v>80.991037735849048</v>
      </c>
      <c r="Q2051" t="s">
        <v>8295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8295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8295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8295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8295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8295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8295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8295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8295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8295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8295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8295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8295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8295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8295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8295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8295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8295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8295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8295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8295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8295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8295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8295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8295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8295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8295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8295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8295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8295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8295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8295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8279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8279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8279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8279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8279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8279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8279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8279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8279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8279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8279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8279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8279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8279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8279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8279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8279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8279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8279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8279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8279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8279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8279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8279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8279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8279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8279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8279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8279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8279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8279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8279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9">
        <f t="shared" ref="P2115:P2178" si="133">E2115/L2115</f>
        <v>68.598130841121488</v>
      </c>
      <c r="Q2115" t="s">
        <v>8279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8279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8279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8279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8279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8279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8279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8279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8282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8282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8282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8282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8282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8282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8282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8282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8282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8282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8282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8282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8282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8282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8282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8282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8282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8282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8282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8282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8282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8282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8282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8282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8282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8282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8282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8282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8282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8282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8282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8282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8282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8282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8282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8282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8282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8282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8282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8282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8276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8276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8276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8276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8276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8276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8276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8276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8276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8276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8276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8276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8276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8276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8276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8276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9">
        <f t="shared" ref="P2179:P2242" si="137">E2179/L2179</f>
        <v>65.868421052631575</v>
      </c>
      <c r="Q2179" t="s">
        <v>8276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8276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8276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8276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8297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8297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8297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8297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8297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8297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8297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8297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8297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8297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8297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8297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8297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8297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8297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8297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8297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8297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8297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8297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8280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8280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8280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8280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8280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8280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8280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8280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8280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8280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8280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8280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8280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8280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8280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8280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8280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8280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8280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8280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8297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8297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8297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8297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8297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8297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8297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8297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8297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8297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8297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8297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8297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8297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8297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8297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8297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8297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8297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8297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9">
        <f t="shared" ref="P2243:P2306" si="141">E2243/L2243</f>
        <v>49.472392638036808</v>
      </c>
      <c r="Q2243" t="s">
        <v>8297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8297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8297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8297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8297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8297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8297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8297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8297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8297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8297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8297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8297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8297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8297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8297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8297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8297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8297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8297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8297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8297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8297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8297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8297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8297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8297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8297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8297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8297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8297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8297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8297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8297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8297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8297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8297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8297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8297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8297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8276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8276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8276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8276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8276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8276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8276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8276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8276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8276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8276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8276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8276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8276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8276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8276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8276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8276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8276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8276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8279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8279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8279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8279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9">
        <f t="shared" ref="P2307:P2370" si="145">E2307/L2307</f>
        <v>109.10778443113773</v>
      </c>
      <c r="Q2307" t="s">
        <v>8279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8279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8279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8279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8279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8279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8279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8279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8279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8279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8279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8279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8279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8279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8279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8279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8298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8298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8298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8298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8298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8298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8298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8298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8298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8298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8298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8298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8298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8298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8298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8298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8298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8298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8298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8298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8272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8272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8272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8272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8272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8272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8272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8272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8272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8272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8272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8272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8272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8272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8272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8272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8272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8272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8272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8272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8272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8272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8272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8272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8272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8272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8272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8272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9" t="e">
        <f t="shared" ref="P2371:P2434" si="149">E2371/L2371</f>
        <v>#DIV/0!</v>
      </c>
      <c r="Q2371" t="s">
        <v>8272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8272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8272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8272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8272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8272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8272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8272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8272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8272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8272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8272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8272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8272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8272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8272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8272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8272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8272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8272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8272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8272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8272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8272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8272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8272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8272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8272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8272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8272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8272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8272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8284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8284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8284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8284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8284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8284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8284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8284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8284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8284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8284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8284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8284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8284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8284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8284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8284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8284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8284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8284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8284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8284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8284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8284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8284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8284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8284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8284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8284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8284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8284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8284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9" t="e">
        <f t="shared" ref="P2435:P2498" si="153">E2435/L2435</f>
        <v>#DIV/0!</v>
      </c>
      <c r="Q2435" t="s">
        <v>8284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8284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8284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8284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8284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8284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8284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8284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8298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8298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8298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8298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8298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8298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8298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8298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8298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8298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8298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8298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8298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8298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8298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8298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8298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8298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8298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8298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8279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8279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8279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8279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8279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8279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8279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8279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8279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8279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8279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8279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8279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8279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8279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8279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8279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8279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8279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8279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8279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8279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8279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8279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8279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8279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8279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8279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8279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8279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8279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8279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8279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8279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8279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8279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9">
        <f t="shared" ref="P2499:P2562" si="157">E2499/L2499</f>
        <v>80.551071428571419</v>
      </c>
      <c r="Q2499" t="s">
        <v>8279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8279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8279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8279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8299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8299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8299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8299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8299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8299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8299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8299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8299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8299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8299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8299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8299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8299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8299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8299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8299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8299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8299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8299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8300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8300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8300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8300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8300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8300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8300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8300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8300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8300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8300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8300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8300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8300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8300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8300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8300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8300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8300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8300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8300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8300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8300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8300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8300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8300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8300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8300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8300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8300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8300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8300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8300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8300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8300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8300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8300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8300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8300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8300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9" t="e">
        <f t="shared" ref="P2563:P2626" si="161">E2563/L2563</f>
        <v>#DIV/0!</v>
      </c>
      <c r="Q2563" t="s">
        <v>8284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8284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8284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8284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8284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8284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8284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8284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8284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8284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8284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8284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8284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8284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8284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8284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8284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8284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8284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8284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8284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8284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8284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8284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8284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8284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8284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8284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8284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8284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8284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8284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8284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8284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8284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8284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8284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8284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8284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8284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8301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8301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8301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8301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8301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8301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8301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8301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8301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8301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8301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8301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8301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8301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8301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8301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8301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8301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8301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8301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8301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8301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8301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8301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9">
        <f t="shared" ref="P2627:P2690" si="165">E2627/L2627</f>
        <v>27.576923076923077</v>
      </c>
      <c r="Q2627" t="s">
        <v>8301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8301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8301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8301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8301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8301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8301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8301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8301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8301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8301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8301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8301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8301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8301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8301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8301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8301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8301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8301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8301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8301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8301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8301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8301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8301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8301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8301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8301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8301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8301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8301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8301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8301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8301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8301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8302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8302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8302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8302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8302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8302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8302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8302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8302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8302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8302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8302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8302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8302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8302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8302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8302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8302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8302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8302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8284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8284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8284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8284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8284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8284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8284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8284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9">
        <f t="shared" ref="P2691:P2754" si="169">E2691/L2691</f>
        <v>1</v>
      </c>
      <c r="Q2691" t="s">
        <v>8284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8284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8284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8284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8284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8284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8284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8284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8284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8284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8284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8284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8303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8303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8303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8303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8303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8303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8303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8303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8303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8303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8303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8303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8303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8303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8303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8303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8303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8303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8303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8303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8295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8295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8295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8295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8295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8295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8295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8295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8295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8295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8295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8295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8295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8295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8295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8295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8295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8295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8295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8295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8304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8304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8304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8304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8304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8304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8304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8304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8304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8304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8304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8304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9">
        <f t="shared" ref="P2755:P2818" si="173">E2755/L2755</f>
        <v>47.5</v>
      </c>
      <c r="Q2755" t="s">
        <v>8304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8304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8304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8304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8304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8304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8304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8304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8304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8304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8304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8304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8304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8304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8304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8304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8304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8304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8304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8304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8304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8304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8304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8304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8304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8304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8304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8304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8271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8271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8271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8271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8271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8271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8271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8271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8271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8271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8271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8271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8271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8271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8271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8271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8271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8271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8271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8271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8271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8271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8271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8271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8271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8271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8271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8271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8271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8271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8271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8271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8271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8271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8271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8271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9">
        <f t="shared" ref="P2819:P2882" si="177">E2819/L2819</f>
        <v>23.636363636363637</v>
      </c>
      <c r="Q2819" t="s">
        <v>8271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8271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8271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8271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8271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8271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8271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8271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8271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8271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8271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8271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8271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8271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8271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8271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8271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8271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8271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8271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8271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8271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8271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8271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8271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8271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8271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8271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8271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8271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8271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8271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8271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8271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8271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8271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8271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8271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8271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8271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8271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8271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8271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8271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8271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8271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8271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8271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8271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8271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8271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8271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8271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8271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8271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8271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8271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8271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8271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8271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8271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8271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8271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8271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9" t="e">
        <f t="shared" ref="P2883:P2946" si="181">E2883/L2883</f>
        <v>#DIV/0!</v>
      </c>
      <c r="Q2883" t="s">
        <v>8271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8271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8271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8271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8271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8271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8271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8271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8271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8271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8271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8271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8271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8271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8271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8271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8271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8271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8271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8271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8271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8271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8271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8271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8271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8271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8271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8271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8271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8271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8271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8271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8271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8271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8271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8271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8271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8271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8271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8271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8305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8305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8305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8305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8305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8305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8305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8305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8305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8305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8305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8305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8305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8305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8305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8305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8305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8305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8305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8305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8303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8303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8303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8303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9" t="e">
        <f t="shared" ref="P2947:P3010" si="185">E2947/L2947</f>
        <v>#DIV/0!</v>
      </c>
      <c r="Q2947" t="s">
        <v>8303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8303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8303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8303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8303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8303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8303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8303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8303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8303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8303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8303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8303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8303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8303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8303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8271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8271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8271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8271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8271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8271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8271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8271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8271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8271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8271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8271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8271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8271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8271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8271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8271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8271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8271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8271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8303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8303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8303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8303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8303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8303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8303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8303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8303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8303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8303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8303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8303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8303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8303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8303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8303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8303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8303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8303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8303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8303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8303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8303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8303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8303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8303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8303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9">
        <f t="shared" ref="P3011:P3074" si="189">E3011/L3011</f>
        <v>233.8984375</v>
      </c>
      <c r="Q3011" t="s">
        <v>8303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8303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8303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8303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8303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8303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8303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8303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8303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8303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8303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8303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8303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8303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8303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8303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8303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8303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8303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8303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8303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8303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8303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8303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8303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8303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8303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8303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8303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8303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8303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8303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8303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8303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8303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8303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8303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8303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8303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8303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8303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8303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8303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8303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8303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8303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8303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8303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8303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8303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8303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8303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8303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8303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8303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8303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8303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8303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8303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8303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8303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8303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8303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8303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9">
        <f t="shared" ref="P3075:P3138" si="193">E3075/L3075</f>
        <v>92.142857142857139</v>
      </c>
      <c r="Q3075" t="s">
        <v>8303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8303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8303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8303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8303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8303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8303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8303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8303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8303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8303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8303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8303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8303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8303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8303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8303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8303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8303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8303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8303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8303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8303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8303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8303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8303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8303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8303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8303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8303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8303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8303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8303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8303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8303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8303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8303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8303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8303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8303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8303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8303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8303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8303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8303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8303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8303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8303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8303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8303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8303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8303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8303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8303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8303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8271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8271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8271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8271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8271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8271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8271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8271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8271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9">
        <f t="shared" ref="P3139:P3202" si="197">E3139/L3139</f>
        <v>50</v>
      </c>
      <c r="Q3139" t="s">
        <v>8271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8271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8271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8271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8271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8271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8271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8271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8271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8271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8271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8271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8271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8271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8271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8271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8271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8271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8271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8271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8271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8271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8271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8271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8271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8271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8271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8271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8271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8271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8271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8271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8271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8271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8271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8271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8271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8271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8271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8271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8271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8271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8271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8271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8271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8271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8271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8271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8271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8271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8271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8305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8305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8305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8305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8305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8305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8305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8305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8305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8305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8305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8305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8305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9">
        <f t="shared" ref="P3203:P3266" si="201">E3203/L3203</f>
        <v>12.5</v>
      </c>
      <c r="Q3203" t="s">
        <v>8305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8305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8305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8305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8305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8305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8305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8271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8271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8271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8271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8271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8271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8271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8271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8271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8271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8271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8271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8271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8271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8271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8271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8271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8271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8271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8271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8271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8271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8271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8271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8271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8271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8271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8271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8271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8271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8271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8271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8271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8271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8271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8271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8271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8271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8271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8271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8271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8271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8271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8271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8271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8271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8271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8271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8271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8271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8271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8271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8271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8271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8271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8271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8271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9">
        <f t="shared" ref="P3267:P3330" si="205">E3267/L3267</f>
        <v>70.285714285714292</v>
      </c>
      <c r="Q3267" t="s">
        <v>8271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8271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8271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8271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8271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8271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8271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8271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8271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8271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8271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8271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8271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8271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8271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8271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8271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8271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8271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8271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8271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8271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8271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8271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8271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8271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8271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8271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8271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8271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8271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8271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8271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8271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8271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8271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8271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8271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8271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8271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8271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8271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8271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8271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8271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8271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8271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8271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8271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8271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8271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8271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8271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8271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8271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8271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8271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8271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8271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8271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8271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8271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8271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8271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9">
        <f t="shared" ref="P3331:P3394" si="209">E3331/L3331</f>
        <v>44.92307692307692</v>
      </c>
      <c r="Q3331" t="s">
        <v>8271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8271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8271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8271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8271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8271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8271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8271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8271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8271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8271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8271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8271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8271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8271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8271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8271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8271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8271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8271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8271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8271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8271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8271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8271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8271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8271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8271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8271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8271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8271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8271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8271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8271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8271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8271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8271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8271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8271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8271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8271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8271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8271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8271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8271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8271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8271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8271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8271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8271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8271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8271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8271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8271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8271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8271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8271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8271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8271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8271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8271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8271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8271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8271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9">
        <f t="shared" ref="P3395:P3458" si="213">E3395/L3395</f>
        <v>36.06818181818182</v>
      </c>
      <c r="Q3395" t="s">
        <v>8271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8271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8271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8271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8271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8271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8271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8271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8271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8271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8271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8271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8271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8271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8271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8271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8271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8271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8271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8271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8271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8271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8271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8271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8271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8271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8271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8271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8271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8271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8271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8271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8271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8271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8271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8271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8271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8271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8271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8271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8271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8271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8271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8271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8271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8271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8271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8271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8271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8271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8271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8271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8271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8271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8271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8271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8271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8271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8271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8271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8271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8271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8271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8271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9">
        <f t="shared" ref="P3459:P3522" si="217">E3459/L3459</f>
        <v>50.981818181818184</v>
      </c>
      <c r="Q3459" t="s">
        <v>8271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8271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8271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8271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8271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8271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8271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8271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8271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8271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8271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8271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8271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8271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8271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8271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8271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8271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8271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8271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8271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8271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8271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8271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8271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8271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8271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8271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8271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8271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8271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8271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8271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8271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8271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8271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8271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8271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8271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8271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8271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8271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8271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8271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8271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8271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8271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8271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8271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8271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8271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8271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8271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8271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8271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8271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8271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8271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8271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8271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8271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8271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8271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8271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9">
        <f t="shared" ref="P3523:P3586" si="221">E3523/L3523</f>
        <v>45.615384615384613</v>
      </c>
      <c r="Q3523" t="s">
        <v>8271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8271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8271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8271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8271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8271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8271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8271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8271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8271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8271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8271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8271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8271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8271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8271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8271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8271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8271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8271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8271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8271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8271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8271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8271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8271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8271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8271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8271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8271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8271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8271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8271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8271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8271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8271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8271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8271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8271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8271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8271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8271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8271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8271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8271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8271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8271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8271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8271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8271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8271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8271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8271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8271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8271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8271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8271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8271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8271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8271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8271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8271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8271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8271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9">
        <f t="shared" ref="P3587:P3650" si="225">E3587/L3587</f>
        <v>176.08695652173913</v>
      </c>
      <c r="Q3587" t="s">
        <v>8271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8271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8271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8271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8271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8271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8271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8271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8271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8271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8271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8271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8271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8271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8271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8271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8271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8271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8271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8271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8271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8271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8271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8271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8271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8271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8271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8271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8271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8271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8271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8271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8271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8271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8271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8271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8271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8271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8271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8271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8271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8271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8271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8305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8305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8305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8305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8305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8305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8305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8305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8305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8305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8305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8305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8305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8305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8305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8305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8305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8305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8305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8305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8271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9">
        <f t="shared" ref="P3651:P3714" si="229">E3651/L3651</f>
        <v>97.5</v>
      </c>
      <c r="Q3651" t="s">
        <v>8271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8271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8271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8271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8271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8271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8271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8271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8271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8271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8271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8271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8271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8271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8271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8271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8271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8271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8271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8271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8271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8271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8271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8271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8271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8271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8271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8271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8271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8271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8271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8271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8271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8271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8271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8271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8271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8271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8271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8271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8271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8271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8271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8271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8271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8271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8271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8271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8271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8271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8271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8271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8271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8271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8271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8271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8271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8271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8271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8271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8271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8271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8271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8271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9">
        <f t="shared" ref="P3715:P3778" si="233">E3715/L3715</f>
        <v>106.84210526315789</v>
      </c>
      <c r="Q3715" t="s">
        <v>8271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8271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8271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8271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8271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8271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8271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8271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8271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8271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8271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8271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8271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8271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8271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8271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8271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8271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8271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8271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8271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8271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8271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8271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8271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8271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8271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8271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8271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8271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8271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8271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8271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8271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8271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8305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8305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8305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8305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8305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8305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8305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8305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8305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8305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8305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8305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8305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8305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8305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8305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8305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8305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8305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8305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8305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8305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8305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8305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8305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8305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8305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8305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8305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9">
        <f t="shared" ref="P3779:P3842" si="237">E3779/L3779</f>
        <v>48.542372881355931</v>
      </c>
      <c r="Q3779" t="s">
        <v>8305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8305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8305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8305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8305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8305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8305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8305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8305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8305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8305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8305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8305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8305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8305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8305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8305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8305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8305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8305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8305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8305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8305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8305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8305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8305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8305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8305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8305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8305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8305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8271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8271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8271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8271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8271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8271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8271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8271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8271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8271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8271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8271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8271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8271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8271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8271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8271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8271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8271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8271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8271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8271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8271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8271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8271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8271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8271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8271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8271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8271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8271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8271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8271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9">
        <f t="shared" ref="P3843:P3906" si="241">E3843/L3843</f>
        <v>25.647058823529413</v>
      </c>
      <c r="Q3843" t="s">
        <v>8271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8271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8271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8271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8271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8271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8271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8271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8271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8271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8271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8271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8271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8271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8271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8271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8271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8271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8271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8271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8271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8271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8271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8271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8271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8271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8271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8305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8305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8305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8305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8305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8305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8305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8305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8305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8305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8305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8305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8305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8305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8305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8305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8305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8305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8305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8305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8271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8271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8271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8271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8271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8271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8271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8271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8271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8271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8271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8271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8271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8271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8271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8271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8271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9">
        <f t="shared" ref="P3907:P3970" si="245">E3907/L3907</f>
        <v>24.714285714285715</v>
      </c>
      <c r="Q3907" t="s">
        <v>8271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8271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8271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8271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8271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8271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8271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8271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8271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8271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8271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8271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8271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8271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8271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8271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8271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8271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8271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8271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8271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8271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8271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8271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8271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8271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8271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8271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8271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8271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8271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8271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8271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8271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8271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8271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8271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8271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8271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8271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8271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8271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8271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8271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8271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8271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8271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8271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8271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8271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8271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8271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8271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8271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8271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8271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8271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8271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8271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8271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8271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8271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8271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8271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9">
        <f t="shared" ref="P3971:P4034" si="249">E3971/L3971</f>
        <v>35.166666666666664</v>
      </c>
      <c r="Q3971" t="s">
        <v>8271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8271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8271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8271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8271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8271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8271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8271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8271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8271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8271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8271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8271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8271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8271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8271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8271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8271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8271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8271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8271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8271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8271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8271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8271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8271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8271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8271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8271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8271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8271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8271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8271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8271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8271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8271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8271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8271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8271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8271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8271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8271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8271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8271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8271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8271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8271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8271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8271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8271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8271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8271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8271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8271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8271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8271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8271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8271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8271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8271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8271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8271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8271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8271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9">
        <f t="shared" ref="P4035:P4098" si="253">E4035/L4035</f>
        <v>65.340319148936175</v>
      </c>
      <c r="Q4035" t="s">
        <v>8271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8271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8271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8271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8271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8271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8271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8271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8271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8271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8271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8271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8271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8271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8271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8271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8271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8271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8271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8271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8271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8271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8271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8271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8271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8271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8271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8271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8271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8271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8271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8271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8271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8271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8271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8271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8271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8271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8271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8271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8271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8271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8271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8271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8271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8271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8271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8271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8271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8271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8271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8271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8271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8271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8271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8271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8271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8271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8271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8271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8271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8271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8271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8271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9" t="e">
        <f t="shared" ref="P4099:P4115" si="257">E4099/L4099</f>
        <v>#DIV/0!</v>
      </c>
      <c r="Q4099" t="s">
        <v>8271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8271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8271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8271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8271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8271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8271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8271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8271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8271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8271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8271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8271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8271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8271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8271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8271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theme="9"/>
        <color theme="8"/>
      </colorScale>
    </cfRule>
  </conditionalFormatting>
  <conditionalFormatting sqref="P1">
    <cfRule type="colorScale" priority="2">
      <colorScale>
        <cfvo type="num" val="0"/>
        <cfvo type="num" val="1"/>
        <cfvo type="num" val="2"/>
        <color rgb="FFC00000"/>
        <color theme="9"/>
        <color theme="8"/>
      </colorScale>
    </cfRule>
  </conditionalFormatting>
  <conditionalFormatting sqref="Q1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3295-5100-9C4E-A8DF-9A683460A459}">
  <dimension ref="A3:B99"/>
  <sheetViews>
    <sheetView workbookViewId="0">
      <selection activeCell="A7" sqref="A7"/>
    </sheetView>
  </sheetViews>
  <sheetFormatPr baseColWidth="10" defaultRowHeight="15" x14ac:dyDescent="0.2"/>
  <cols>
    <col min="1" max="1" width="26.33203125" bestFit="1" customWidth="1"/>
    <col min="2" max="2" width="12.3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3" spans="1:2" x14ac:dyDescent="0.2">
      <c r="A3" s="12" t="s">
        <v>8320</v>
      </c>
      <c r="B3" t="s">
        <v>8323</v>
      </c>
    </row>
    <row r="4" spans="1:2" x14ac:dyDescent="0.2">
      <c r="A4" s="13" t="s">
        <v>8310</v>
      </c>
      <c r="B4" s="11">
        <v>520</v>
      </c>
    </row>
    <row r="5" spans="1:2" x14ac:dyDescent="0.2">
      <c r="A5" s="14" t="s">
        <v>8219</v>
      </c>
      <c r="B5" s="11">
        <v>300</v>
      </c>
    </row>
    <row r="6" spans="1:2" x14ac:dyDescent="0.2">
      <c r="A6" s="14" t="s">
        <v>8221</v>
      </c>
      <c r="B6" s="11">
        <v>180</v>
      </c>
    </row>
    <row r="7" spans="1:2" x14ac:dyDescent="0.2">
      <c r="A7" s="14" t="s">
        <v>8220</v>
      </c>
      <c r="B7" s="11">
        <v>40</v>
      </c>
    </row>
    <row r="8" spans="1:2" x14ac:dyDescent="0.2">
      <c r="A8" s="13" t="s">
        <v>8284</v>
      </c>
      <c r="B8" s="11">
        <v>140</v>
      </c>
    </row>
    <row r="9" spans="1:2" x14ac:dyDescent="0.2">
      <c r="A9" s="14" t="s">
        <v>8221</v>
      </c>
      <c r="B9" s="11">
        <v>120</v>
      </c>
    </row>
    <row r="10" spans="1:2" x14ac:dyDescent="0.2">
      <c r="A10" s="14" t="s">
        <v>8220</v>
      </c>
      <c r="B10" s="11">
        <v>20</v>
      </c>
    </row>
    <row r="11" spans="1:2" x14ac:dyDescent="0.2">
      <c r="A11" s="13" t="s">
        <v>8299</v>
      </c>
      <c r="B11" s="11">
        <v>20</v>
      </c>
    </row>
    <row r="12" spans="1:2" x14ac:dyDescent="0.2">
      <c r="A12" s="14" t="s">
        <v>8221</v>
      </c>
      <c r="B12" s="11">
        <v>20</v>
      </c>
    </row>
    <row r="13" spans="1:2" x14ac:dyDescent="0.2">
      <c r="A13" s="13" t="s">
        <v>8298</v>
      </c>
      <c r="B13" s="11">
        <v>40</v>
      </c>
    </row>
    <row r="14" spans="1:2" x14ac:dyDescent="0.2">
      <c r="A14" s="14" t="s">
        <v>8219</v>
      </c>
      <c r="B14" s="11">
        <v>34</v>
      </c>
    </row>
    <row r="15" spans="1:2" x14ac:dyDescent="0.2">
      <c r="A15" s="14" t="s">
        <v>8222</v>
      </c>
      <c r="B15" s="11">
        <v>6</v>
      </c>
    </row>
    <row r="16" spans="1:2" x14ac:dyDescent="0.2">
      <c r="A16" s="13" t="s">
        <v>8283</v>
      </c>
      <c r="B16" s="11">
        <v>40</v>
      </c>
    </row>
    <row r="17" spans="1:2" x14ac:dyDescent="0.2">
      <c r="A17" s="14" t="s">
        <v>8221</v>
      </c>
      <c r="B17" s="11">
        <v>40</v>
      </c>
    </row>
    <row r="18" spans="1:2" x14ac:dyDescent="0.2">
      <c r="A18" s="13" t="s">
        <v>8297</v>
      </c>
      <c r="B18" s="11">
        <v>80</v>
      </c>
    </row>
    <row r="19" spans="1:2" x14ac:dyDescent="0.2">
      <c r="A19" s="14" t="s">
        <v>8219</v>
      </c>
      <c r="B19" s="11">
        <v>80</v>
      </c>
    </row>
    <row r="20" spans="1:2" x14ac:dyDescent="0.2">
      <c r="A20" s="13" t="s">
        <v>8282</v>
      </c>
      <c r="B20" s="11">
        <v>100</v>
      </c>
    </row>
    <row r="21" spans="1:2" x14ac:dyDescent="0.2">
      <c r="A21" s="14" t="s">
        <v>8221</v>
      </c>
      <c r="B21" s="11">
        <v>100</v>
      </c>
    </row>
    <row r="22" spans="1:2" x14ac:dyDescent="0.2">
      <c r="A22" s="13" t="s">
        <v>8281</v>
      </c>
      <c r="B22" s="11">
        <v>24</v>
      </c>
    </row>
    <row r="23" spans="1:2" x14ac:dyDescent="0.2">
      <c r="A23" s="14" t="s">
        <v>8220</v>
      </c>
      <c r="B23" s="11">
        <v>24</v>
      </c>
    </row>
    <row r="24" spans="1:2" x14ac:dyDescent="0.2">
      <c r="A24" s="13" t="s">
        <v>8300</v>
      </c>
      <c r="B24" s="11">
        <v>40</v>
      </c>
    </row>
    <row r="25" spans="1:2" x14ac:dyDescent="0.2">
      <c r="A25" s="14" t="s">
        <v>8219</v>
      </c>
      <c r="B25" s="11">
        <v>40</v>
      </c>
    </row>
    <row r="26" spans="1:2" x14ac:dyDescent="0.2">
      <c r="A26" s="13" t="s">
        <v>8280</v>
      </c>
      <c r="B26" s="11">
        <v>40</v>
      </c>
    </row>
    <row r="27" spans="1:2" x14ac:dyDescent="0.2">
      <c r="A27" s="14" t="s">
        <v>8219</v>
      </c>
      <c r="B27" s="11">
        <v>40</v>
      </c>
    </row>
    <row r="28" spans="1:2" x14ac:dyDescent="0.2">
      <c r="A28" s="13" t="s">
        <v>8293</v>
      </c>
      <c r="B28" s="11">
        <v>60</v>
      </c>
    </row>
    <row r="29" spans="1:2" x14ac:dyDescent="0.2">
      <c r="A29" s="14" t="s">
        <v>8222</v>
      </c>
      <c r="B29" s="11">
        <v>20</v>
      </c>
    </row>
    <row r="30" spans="1:2" x14ac:dyDescent="0.2">
      <c r="A30" s="14" t="s">
        <v>8221</v>
      </c>
      <c r="B30" s="11">
        <v>40</v>
      </c>
    </row>
    <row r="31" spans="1:2" x14ac:dyDescent="0.2">
      <c r="A31" s="13" t="s">
        <v>8279</v>
      </c>
      <c r="B31" s="11">
        <v>160</v>
      </c>
    </row>
    <row r="32" spans="1:2" x14ac:dyDescent="0.2">
      <c r="A32" s="14" t="s">
        <v>8219</v>
      </c>
      <c r="B32" s="11">
        <v>140</v>
      </c>
    </row>
    <row r="33" spans="1:2" x14ac:dyDescent="0.2">
      <c r="A33" s="14" t="s">
        <v>8221</v>
      </c>
      <c r="B33" s="11">
        <v>20</v>
      </c>
    </row>
    <row r="34" spans="1:2" x14ac:dyDescent="0.2">
      <c r="A34" s="13" t="s">
        <v>8278</v>
      </c>
      <c r="B34" s="11">
        <v>60</v>
      </c>
    </row>
    <row r="35" spans="1:2" x14ac:dyDescent="0.2">
      <c r="A35" s="14" t="s">
        <v>8221</v>
      </c>
      <c r="B35" s="11">
        <v>60</v>
      </c>
    </row>
    <row r="36" spans="1:2" x14ac:dyDescent="0.2">
      <c r="A36" s="13" t="s">
        <v>8277</v>
      </c>
      <c r="B36" s="11">
        <v>20</v>
      </c>
    </row>
    <row r="37" spans="1:2" x14ac:dyDescent="0.2">
      <c r="A37" s="14" t="s">
        <v>8219</v>
      </c>
      <c r="B37" s="11">
        <v>20</v>
      </c>
    </row>
    <row r="38" spans="1:2" x14ac:dyDescent="0.2">
      <c r="A38" s="13" t="s">
        <v>8292</v>
      </c>
      <c r="B38" s="11">
        <v>40</v>
      </c>
    </row>
    <row r="39" spans="1:2" x14ac:dyDescent="0.2">
      <c r="A39" s="14" t="s">
        <v>8219</v>
      </c>
      <c r="B39" s="11">
        <v>40</v>
      </c>
    </row>
    <row r="40" spans="1:2" x14ac:dyDescent="0.2">
      <c r="A40" s="13" t="s">
        <v>8276</v>
      </c>
      <c r="B40" s="11">
        <v>260</v>
      </c>
    </row>
    <row r="41" spans="1:2" x14ac:dyDescent="0.2">
      <c r="A41" s="14" t="s">
        <v>8219</v>
      </c>
      <c r="B41" s="11">
        <v>260</v>
      </c>
    </row>
    <row r="42" spans="1:2" x14ac:dyDescent="0.2">
      <c r="A42" s="13" t="s">
        <v>8286</v>
      </c>
      <c r="B42" s="11">
        <v>20</v>
      </c>
    </row>
    <row r="43" spans="1:2" x14ac:dyDescent="0.2">
      <c r="A43" s="14" t="s">
        <v>8220</v>
      </c>
      <c r="B43" s="11">
        <v>20</v>
      </c>
    </row>
    <row r="44" spans="1:2" x14ac:dyDescent="0.2">
      <c r="A44" s="13" t="s">
        <v>8289</v>
      </c>
      <c r="B44" s="11">
        <v>20</v>
      </c>
    </row>
    <row r="45" spans="1:2" x14ac:dyDescent="0.2">
      <c r="A45" s="14" t="s">
        <v>8221</v>
      </c>
      <c r="B45" s="11">
        <v>20</v>
      </c>
    </row>
    <row r="46" spans="1:2" x14ac:dyDescent="0.2">
      <c r="A46" s="13" t="s">
        <v>8296</v>
      </c>
      <c r="B46" s="11">
        <v>20</v>
      </c>
    </row>
    <row r="47" spans="1:2" x14ac:dyDescent="0.2">
      <c r="A47" s="14" t="s">
        <v>8221</v>
      </c>
      <c r="B47" s="11">
        <v>20</v>
      </c>
    </row>
    <row r="48" spans="1:2" x14ac:dyDescent="0.2">
      <c r="A48" s="13" t="s">
        <v>8285</v>
      </c>
      <c r="B48" s="11">
        <v>160</v>
      </c>
    </row>
    <row r="49" spans="1:2" x14ac:dyDescent="0.2">
      <c r="A49" s="14" t="s">
        <v>8219</v>
      </c>
      <c r="B49" s="11">
        <v>103</v>
      </c>
    </row>
    <row r="50" spans="1:2" x14ac:dyDescent="0.2">
      <c r="A50" s="14" t="s">
        <v>8221</v>
      </c>
      <c r="B50" s="11">
        <v>57</v>
      </c>
    </row>
    <row r="51" spans="1:2" x14ac:dyDescent="0.2">
      <c r="A51" s="13" t="s">
        <v>8291</v>
      </c>
      <c r="B51" s="11">
        <v>20</v>
      </c>
    </row>
    <row r="52" spans="1:2" x14ac:dyDescent="0.2">
      <c r="A52" s="14" t="s">
        <v>8221</v>
      </c>
      <c r="B52" s="11">
        <v>20</v>
      </c>
    </row>
    <row r="53" spans="1:2" x14ac:dyDescent="0.2">
      <c r="A53" s="13" t="s">
        <v>8290</v>
      </c>
      <c r="B53" s="11">
        <v>20</v>
      </c>
    </row>
    <row r="54" spans="1:2" x14ac:dyDescent="0.2">
      <c r="A54" s="14" t="s">
        <v>8220</v>
      </c>
      <c r="B54" s="11">
        <v>20</v>
      </c>
    </row>
    <row r="55" spans="1:2" x14ac:dyDescent="0.2">
      <c r="A55" s="13" t="s">
        <v>8304</v>
      </c>
      <c r="B55" s="11">
        <v>40</v>
      </c>
    </row>
    <row r="56" spans="1:2" x14ac:dyDescent="0.2">
      <c r="A56" s="14" t="s">
        <v>8221</v>
      </c>
      <c r="B56" s="11">
        <v>40</v>
      </c>
    </row>
    <row r="57" spans="1:2" x14ac:dyDescent="0.2">
      <c r="A57" s="13" t="s">
        <v>8275</v>
      </c>
      <c r="B57" s="11">
        <v>40</v>
      </c>
    </row>
    <row r="58" spans="1:2" x14ac:dyDescent="0.2">
      <c r="A58" s="14" t="s">
        <v>8221</v>
      </c>
      <c r="B58" s="11">
        <v>40</v>
      </c>
    </row>
    <row r="59" spans="1:2" x14ac:dyDescent="0.2">
      <c r="A59" s="13" t="s">
        <v>8274</v>
      </c>
      <c r="B59" s="11">
        <v>60</v>
      </c>
    </row>
    <row r="60" spans="1:2" x14ac:dyDescent="0.2">
      <c r="A60" s="14" t="s">
        <v>8219</v>
      </c>
      <c r="B60" s="11">
        <v>60</v>
      </c>
    </row>
    <row r="61" spans="1:2" x14ac:dyDescent="0.2">
      <c r="A61" s="13" t="s">
        <v>8317</v>
      </c>
      <c r="B61" s="11">
        <v>20</v>
      </c>
    </row>
    <row r="62" spans="1:2" x14ac:dyDescent="0.2">
      <c r="A62" s="14" t="s">
        <v>8219</v>
      </c>
      <c r="B62" s="11">
        <v>20</v>
      </c>
    </row>
    <row r="63" spans="1:2" x14ac:dyDescent="0.2">
      <c r="A63" s="13" t="s">
        <v>8287</v>
      </c>
      <c r="B63" s="11">
        <v>57</v>
      </c>
    </row>
    <row r="64" spans="1:2" x14ac:dyDescent="0.2">
      <c r="A64" s="14" t="s">
        <v>8221</v>
      </c>
      <c r="B64" s="11">
        <v>47</v>
      </c>
    </row>
    <row r="65" spans="1:2" x14ac:dyDescent="0.2">
      <c r="A65" s="14" t="s">
        <v>8220</v>
      </c>
      <c r="B65" s="11">
        <v>10</v>
      </c>
    </row>
    <row r="66" spans="1:2" x14ac:dyDescent="0.2">
      <c r="A66" s="13" t="s">
        <v>8294</v>
      </c>
      <c r="B66" s="11">
        <v>20</v>
      </c>
    </row>
    <row r="67" spans="1:2" x14ac:dyDescent="0.2">
      <c r="A67" s="14" t="s">
        <v>8221</v>
      </c>
      <c r="B67" s="11">
        <v>20</v>
      </c>
    </row>
    <row r="68" spans="1:2" x14ac:dyDescent="0.2">
      <c r="A68" s="13" t="s">
        <v>8295</v>
      </c>
      <c r="B68" s="11">
        <v>140</v>
      </c>
    </row>
    <row r="69" spans="1:2" x14ac:dyDescent="0.2">
      <c r="A69" s="14" t="s">
        <v>8219</v>
      </c>
      <c r="B69" s="11">
        <v>140</v>
      </c>
    </row>
    <row r="70" spans="1:2" x14ac:dyDescent="0.2">
      <c r="A70" s="13" t="s">
        <v>8302</v>
      </c>
      <c r="B70" s="11">
        <v>20</v>
      </c>
    </row>
    <row r="71" spans="1:2" x14ac:dyDescent="0.2">
      <c r="A71" s="14" t="s">
        <v>8219</v>
      </c>
      <c r="B71" s="11">
        <v>9</v>
      </c>
    </row>
    <row r="72" spans="1:2" x14ac:dyDescent="0.2">
      <c r="A72" s="14" t="s">
        <v>8221</v>
      </c>
      <c r="B72" s="11">
        <v>11</v>
      </c>
    </row>
    <row r="73" spans="1:2" x14ac:dyDescent="0.2">
      <c r="A73" s="13" t="s">
        <v>8301</v>
      </c>
      <c r="B73" s="11">
        <v>60</v>
      </c>
    </row>
    <row r="74" spans="1:2" x14ac:dyDescent="0.2">
      <c r="A74" s="14" t="s">
        <v>8219</v>
      </c>
      <c r="B74" s="11">
        <v>40</v>
      </c>
    </row>
    <row r="75" spans="1:2" x14ac:dyDescent="0.2">
      <c r="A75" s="14" t="s">
        <v>8221</v>
      </c>
      <c r="B75" s="11">
        <v>2</v>
      </c>
    </row>
    <row r="76" spans="1:2" x14ac:dyDescent="0.2">
      <c r="A76" s="14" t="s">
        <v>8220</v>
      </c>
      <c r="B76" s="11">
        <v>18</v>
      </c>
    </row>
    <row r="77" spans="1:2" x14ac:dyDescent="0.2">
      <c r="A77" s="13" t="s">
        <v>8273</v>
      </c>
      <c r="B77" s="11">
        <v>200</v>
      </c>
    </row>
    <row r="78" spans="1:2" x14ac:dyDescent="0.2">
      <c r="A78" s="14" t="s">
        <v>8219</v>
      </c>
      <c r="B78" s="11">
        <v>20</v>
      </c>
    </row>
    <row r="79" spans="1:2" x14ac:dyDescent="0.2">
      <c r="A79" s="14" t="s">
        <v>8221</v>
      </c>
      <c r="B79" s="11">
        <v>120</v>
      </c>
    </row>
    <row r="80" spans="1:2" x14ac:dyDescent="0.2">
      <c r="A80" s="14" t="s">
        <v>8220</v>
      </c>
      <c r="B80" s="11">
        <v>60</v>
      </c>
    </row>
    <row r="81" spans="1:2" x14ac:dyDescent="0.2">
      <c r="A81" s="13" t="s">
        <v>8272</v>
      </c>
      <c r="B81" s="11">
        <v>160</v>
      </c>
    </row>
    <row r="82" spans="1:2" x14ac:dyDescent="0.2">
      <c r="A82" s="14" t="s">
        <v>8221</v>
      </c>
      <c r="B82" s="11">
        <v>60</v>
      </c>
    </row>
    <row r="83" spans="1:2" x14ac:dyDescent="0.2">
      <c r="A83" s="14" t="s">
        <v>8220</v>
      </c>
      <c r="B83" s="11">
        <v>100</v>
      </c>
    </row>
    <row r="84" spans="1:2" x14ac:dyDescent="0.2">
      <c r="A84" s="13" t="s">
        <v>8305</v>
      </c>
      <c r="B84" s="11">
        <v>140</v>
      </c>
    </row>
    <row r="85" spans="1:2" x14ac:dyDescent="0.2">
      <c r="A85" s="14" t="s">
        <v>8219</v>
      </c>
      <c r="B85" s="11">
        <v>60</v>
      </c>
    </row>
    <row r="86" spans="1:2" x14ac:dyDescent="0.2">
      <c r="A86" s="14" t="s">
        <v>8221</v>
      </c>
      <c r="B86" s="11">
        <v>60</v>
      </c>
    </row>
    <row r="87" spans="1:2" x14ac:dyDescent="0.2">
      <c r="A87" s="14" t="s">
        <v>8220</v>
      </c>
      <c r="B87" s="11">
        <v>20</v>
      </c>
    </row>
    <row r="88" spans="1:2" x14ac:dyDescent="0.2">
      <c r="A88" s="13" t="s">
        <v>8271</v>
      </c>
      <c r="B88" s="11">
        <v>1066</v>
      </c>
    </row>
    <row r="89" spans="1:2" x14ac:dyDescent="0.2">
      <c r="A89" s="14" t="s">
        <v>8219</v>
      </c>
      <c r="B89" s="11">
        <v>694</v>
      </c>
    </row>
    <row r="90" spans="1:2" x14ac:dyDescent="0.2">
      <c r="A90" s="14" t="s">
        <v>8222</v>
      </c>
      <c r="B90" s="11">
        <v>19</v>
      </c>
    </row>
    <row r="91" spans="1:2" x14ac:dyDescent="0.2">
      <c r="A91" s="14" t="s">
        <v>8221</v>
      </c>
      <c r="B91" s="11">
        <v>353</v>
      </c>
    </row>
    <row r="92" spans="1:2" x14ac:dyDescent="0.2">
      <c r="A92" s="13" t="s">
        <v>8303</v>
      </c>
      <c r="B92" s="11">
        <v>187</v>
      </c>
    </row>
    <row r="93" spans="1:2" x14ac:dyDescent="0.2">
      <c r="A93" s="14" t="s">
        <v>8219</v>
      </c>
      <c r="B93" s="11">
        <v>85</v>
      </c>
    </row>
    <row r="94" spans="1:2" x14ac:dyDescent="0.2">
      <c r="A94" s="14" t="s">
        <v>8222</v>
      </c>
      <c r="B94" s="11">
        <v>5</v>
      </c>
    </row>
    <row r="95" spans="1:2" x14ac:dyDescent="0.2">
      <c r="A95" s="14" t="s">
        <v>8221</v>
      </c>
      <c r="B95" s="11">
        <v>80</v>
      </c>
    </row>
    <row r="96" spans="1:2" x14ac:dyDescent="0.2">
      <c r="A96" s="14" t="s">
        <v>8220</v>
      </c>
      <c r="B96" s="11">
        <v>17</v>
      </c>
    </row>
    <row r="97" spans="1:2" x14ac:dyDescent="0.2">
      <c r="A97" s="13" t="s">
        <v>8321</v>
      </c>
      <c r="B97" s="11"/>
    </row>
    <row r="98" spans="1:2" x14ac:dyDescent="0.2">
      <c r="A98" s="14" t="s">
        <v>8321</v>
      </c>
      <c r="B98" s="11"/>
    </row>
    <row r="99" spans="1:2" x14ac:dyDescent="0.2">
      <c r="A99" s="13" t="s">
        <v>8322</v>
      </c>
      <c r="B99" s="11">
        <v>4114</v>
      </c>
    </row>
  </sheetData>
  <sortState xmlns:xlrd2="http://schemas.microsoft.com/office/spreadsheetml/2017/richdata2" ref="A3:B99">
    <sortCondition descending="1" ref="A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1786-CF9D-3F4F-9C05-83D843EE9E3F}">
  <dimension ref="A1:B99"/>
  <sheetViews>
    <sheetView workbookViewId="0">
      <selection activeCell="D92" sqref="D92"/>
    </sheetView>
  </sheetViews>
  <sheetFormatPr baseColWidth="10" defaultRowHeight="15" x14ac:dyDescent="0.2"/>
  <cols>
    <col min="1" max="1" width="26.33203125" bestFit="1" customWidth="1"/>
    <col min="2" max="2" width="12.33203125" bestFit="1" customWidth="1"/>
    <col min="3" max="3" width="5.5" bestFit="1" customWidth="1"/>
    <col min="4" max="4" width="8.83203125" bestFit="1" customWidth="1"/>
    <col min="5" max="5" width="8.6640625" bestFit="1" customWidth="1"/>
    <col min="6" max="6" width="15.6640625" bestFit="1" customWidth="1"/>
    <col min="7" max="7" width="5.5" bestFit="1" customWidth="1"/>
    <col min="8" max="8" width="18.33203125" bestFit="1" customWidth="1"/>
    <col min="9" max="9" width="15.83203125" bestFit="1" customWidth="1"/>
    <col min="10" max="10" width="18.5" bestFit="1" customWidth="1"/>
    <col min="11" max="11" width="15.83203125" bestFit="1" customWidth="1"/>
    <col min="12" max="12" width="8.83203125" bestFit="1" customWidth="1"/>
    <col min="13" max="13" width="18.5" bestFit="1" customWidth="1"/>
    <col min="14" max="14" width="19.33203125" bestFit="1" customWidth="1"/>
    <col min="15" max="15" width="22" bestFit="1" customWidth="1"/>
    <col min="16" max="16" width="20.5" bestFit="1" customWidth="1"/>
    <col min="17" max="17" width="23.1640625" bestFit="1" customWidth="1"/>
    <col min="18" max="18" width="18.1640625" bestFit="1" customWidth="1"/>
    <col min="19" max="19" width="20.6640625" bestFit="1" customWidth="1"/>
    <col min="20" max="20" width="16.1640625" bestFit="1" customWidth="1"/>
    <col min="21" max="21" width="18.83203125" bestFit="1" customWidth="1"/>
    <col min="22" max="22" width="19.33203125" bestFit="1" customWidth="1"/>
    <col min="23" max="23" width="22" bestFit="1" customWidth="1"/>
    <col min="24" max="24" width="21.1640625" bestFit="1" customWidth="1"/>
    <col min="25" max="25" width="23.83203125" bestFit="1" customWidth="1"/>
    <col min="26" max="26" width="11.6640625" bestFit="1" customWidth="1"/>
    <col min="27" max="27" width="4" bestFit="1" customWidth="1"/>
    <col min="28" max="28" width="14.1640625" bestFit="1" customWidth="1"/>
    <col min="29" max="29" width="15.83203125" bestFit="1" customWidth="1"/>
    <col min="30" max="30" width="8.83203125" bestFit="1" customWidth="1"/>
    <col min="31" max="31" width="18.5" bestFit="1" customWidth="1"/>
    <col min="33" max="33" width="13.33203125" bestFit="1" customWidth="1"/>
    <col min="34" max="34" width="12.6640625" bestFit="1" customWidth="1"/>
    <col min="35" max="35" width="15.1640625" bestFit="1" customWidth="1"/>
    <col min="36" max="36" width="11.1640625" bestFit="1" customWidth="1"/>
    <col min="37" max="37" width="13.6640625" bestFit="1" customWidth="1"/>
    <col min="38" max="38" width="11.5" bestFit="1" customWidth="1"/>
    <col min="39" max="39" width="14" bestFit="1" customWidth="1"/>
    <col min="40" max="40" width="17.5" bestFit="1" customWidth="1"/>
    <col min="41" max="41" width="20.1640625" bestFit="1" customWidth="1"/>
    <col min="42" max="42" width="18.83203125" bestFit="1" customWidth="1"/>
    <col min="43" max="43" width="21.5" bestFit="1" customWidth="1"/>
    <col min="44" max="44" width="19.1640625" bestFit="1" customWidth="1"/>
    <col min="45" max="45" width="21.83203125" bestFit="1" customWidth="1"/>
    <col min="46" max="46" width="22.83203125" bestFit="1" customWidth="1"/>
    <col min="47" max="47" width="8.83203125" bestFit="1" customWidth="1"/>
    <col min="48" max="48" width="25.5" bestFit="1" customWidth="1"/>
    <col min="49" max="49" width="18.5" bestFit="1" customWidth="1"/>
    <col min="50" max="50" width="21" bestFit="1" customWidth="1"/>
    <col min="51" max="51" width="18.83203125" bestFit="1" customWidth="1"/>
    <col min="52" max="52" width="21.5" bestFit="1" customWidth="1"/>
    <col min="53" max="53" width="24.5" bestFit="1" customWidth="1"/>
    <col min="54" max="54" width="27.1640625" bestFit="1" customWidth="1"/>
    <col min="55" max="55" width="16.6640625" bestFit="1" customWidth="1"/>
    <col min="56" max="56" width="19.33203125" bestFit="1" customWidth="1"/>
    <col min="57" max="57" width="19.83203125" bestFit="1" customWidth="1"/>
    <col min="58" max="58" width="22.5" bestFit="1" customWidth="1"/>
    <col min="59" max="59" width="16" bestFit="1" customWidth="1"/>
    <col min="60" max="60" width="18.6640625" bestFit="1" customWidth="1"/>
    <col min="61" max="61" width="20.83203125" bestFit="1" customWidth="1"/>
    <col min="62" max="62" width="5.5" bestFit="1" customWidth="1"/>
    <col min="63" max="63" width="23.5" bestFit="1" customWidth="1"/>
    <col min="64" max="64" width="18.33203125" bestFit="1" customWidth="1"/>
    <col min="65" max="65" width="20.83203125" bestFit="1" customWidth="1"/>
    <col min="66" max="66" width="19.83203125" bestFit="1" customWidth="1"/>
    <col min="67" max="67" width="22.5" bestFit="1" customWidth="1"/>
    <col min="68" max="68" width="22.33203125" bestFit="1" customWidth="1"/>
    <col min="69" max="69" width="8.83203125" bestFit="1" customWidth="1"/>
    <col min="70" max="70" width="25" bestFit="1" customWidth="1"/>
    <col min="71" max="71" width="26.33203125" bestFit="1" customWidth="1"/>
    <col min="72" max="72" width="5.5" bestFit="1" customWidth="1"/>
    <col min="73" max="73" width="8.83203125" bestFit="1" customWidth="1"/>
    <col min="74" max="74" width="29" bestFit="1" customWidth="1"/>
    <col min="75" max="75" width="20.33203125" bestFit="1" customWidth="1"/>
    <col min="76" max="76" width="5.5" bestFit="1" customWidth="1"/>
    <col min="77" max="77" width="8.83203125" bestFit="1" customWidth="1"/>
    <col min="78" max="78" width="23" bestFit="1" customWidth="1"/>
    <col min="79" max="79" width="15.6640625" bestFit="1" customWidth="1"/>
    <col min="80" max="80" width="5.5" bestFit="1" customWidth="1"/>
    <col min="81" max="81" width="18.33203125" bestFit="1" customWidth="1"/>
    <col min="82" max="82" width="15.33203125" bestFit="1" customWidth="1"/>
    <col min="83" max="83" width="5.5" bestFit="1" customWidth="1"/>
    <col min="84" max="84" width="8.83203125" bestFit="1" customWidth="1"/>
    <col min="85" max="85" width="18" bestFit="1" customWidth="1"/>
    <col min="86" max="86" width="13.33203125" bestFit="1" customWidth="1"/>
    <col min="87" max="87" width="4" bestFit="1" customWidth="1"/>
    <col min="88" max="88" width="8.83203125" bestFit="1" customWidth="1"/>
    <col min="89" max="89" width="15.83203125" bestFit="1" customWidth="1"/>
    <col min="90" max="90" width="14.5" bestFit="1" customWidth="1"/>
    <col min="91" max="91" width="5.5" bestFit="1" customWidth="1"/>
    <col min="92" max="92" width="4" bestFit="1" customWidth="1"/>
    <col min="93" max="93" width="8.83203125" bestFit="1" customWidth="1"/>
    <col min="94" max="94" width="17.1640625" bestFit="1" customWidth="1"/>
    <col min="95" max="95" width="8" bestFit="1" customWidth="1"/>
    <col min="96" max="96" width="10.5" bestFit="1" customWidth="1"/>
    <col min="97" max="97" width="10" bestFit="1" customWidth="1"/>
  </cols>
  <sheetData>
    <row r="1" spans="1:2" x14ac:dyDescent="0.2">
      <c r="A1" s="12" t="s">
        <v>8223</v>
      </c>
      <c r="B1" t="s">
        <v>8324</v>
      </c>
    </row>
    <row r="3" spans="1:2" x14ac:dyDescent="0.2">
      <c r="A3" s="12" t="s">
        <v>8320</v>
      </c>
      <c r="B3" t="s">
        <v>8323</v>
      </c>
    </row>
    <row r="4" spans="1:2" x14ac:dyDescent="0.2">
      <c r="A4" s="13" t="s">
        <v>8310</v>
      </c>
      <c r="B4" s="11">
        <v>520</v>
      </c>
    </row>
    <row r="5" spans="1:2" x14ac:dyDescent="0.2">
      <c r="A5" s="14" t="s">
        <v>8220</v>
      </c>
      <c r="B5" s="11">
        <v>40</v>
      </c>
    </row>
    <row r="6" spans="1:2" x14ac:dyDescent="0.2">
      <c r="A6" s="14" t="s">
        <v>8221</v>
      </c>
      <c r="B6" s="11">
        <v>180</v>
      </c>
    </row>
    <row r="7" spans="1:2" x14ac:dyDescent="0.2">
      <c r="A7" s="14" t="s">
        <v>8219</v>
      </c>
      <c r="B7" s="11">
        <v>300</v>
      </c>
    </row>
    <row r="8" spans="1:2" x14ac:dyDescent="0.2">
      <c r="A8" s="13" t="s">
        <v>8284</v>
      </c>
      <c r="B8" s="11">
        <v>140</v>
      </c>
    </row>
    <row r="9" spans="1:2" x14ac:dyDescent="0.2">
      <c r="A9" s="14" t="s">
        <v>8220</v>
      </c>
      <c r="B9" s="11">
        <v>20</v>
      </c>
    </row>
    <row r="10" spans="1:2" x14ac:dyDescent="0.2">
      <c r="A10" s="14" t="s">
        <v>8221</v>
      </c>
      <c r="B10" s="11">
        <v>120</v>
      </c>
    </row>
    <row r="11" spans="1:2" x14ac:dyDescent="0.2">
      <c r="A11" s="13" t="s">
        <v>8299</v>
      </c>
      <c r="B11" s="11">
        <v>20</v>
      </c>
    </row>
    <row r="12" spans="1:2" x14ac:dyDescent="0.2">
      <c r="A12" s="14" t="s">
        <v>8221</v>
      </c>
      <c r="B12" s="11">
        <v>20</v>
      </c>
    </row>
    <row r="13" spans="1:2" x14ac:dyDescent="0.2">
      <c r="A13" s="13" t="s">
        <v>8298</v>
      </c>
      <c r="B13" s="11">
        <v>40</v>
      </c>
    </row>
    <row r="14" spans="1:2" x14ac:dyDescent="0.2">
      <c r="A14" s="14" t="s">
        <v>8222</v>
      </c>
      <c r="B14" s="11">
        <v>6</v>
      </c>
    </row>
    <row r="15" spans="1:2" x14ac:dyDescent="0.2">
      <c r="A15" s="14" t="s">
        <v>8219</v>
      </c>
      <c r="B15" s="11">
        <v>34</v>
      </c>
    </row>
    <row r="16" spans="1:2" x14ac:dyDescent="0.2">
      <c r="A16" s="13" t="s">
        <v>8283</v>
      </c>
      <c r="B16" s="11">
        <v>40</v>
      </c>
    </row>
    <row r="17" spans="1:2" x14ac:dyDescent="0.2">
      <c r="A17" s="14" t="s">
        <v>8221</v>
      </c>
      <c r="B17" s="11">
        <v>40</v>
      </c>
    </row>
    <row r="18" spans="1:2" x14ac:dyDescent="0.2">
      <c r="A18" s="13" t="s">
        <v>8297</v>
      </c>
      <c r="B18" s="11">
        <v>80</v>
      </c>
    </row>
    <row r="19" spans="1:2" x14ac:dyDescent="0.2">
      <c r="A19" s="14" t="s">
        <v>8219</v>
      </c>
      <c r="B19" s="11">
        <v>80</v>
      </c>
    </row>
    <row r="20" spans="1:2" x14ac:dyDescent="0.2">
      <c r="A20" s="13" t="s">
        <v>8282</v>
      </c>
      <c r="B20" s="11">
        <v>100</v>
      </c>
    </row>
    <row r="21" spans="1:2" x14ac:dyDescent="0.2">
      <c r="A21" s="14" t="s">
        <v>8221</v>
      </c>
      <c r="B21" s="11">
        <v>100</v>
      </c>
    </row>
    <row r="22" spans="1:2" x14ac:dyDescent="0.2">
      <c r="A22" s="13" t="s">
        <v>8281</v>
      </c>
      <c r="B22" s="11">
        <v>24</v>
      </c>
    </row>
    <row r="23" spans="1:2" x14ac:dyDescent="0.2">
      <c r="A23" s="14" t="s">
        <v>8220</v>
      </c>
      <c r="B23" s="11">
        <v>24</v>
      </c>
    </row>
    <row r="24" spans="1:2" x14ac:dyDescent="0.2">
      <c r="A24" s="13" t="s">
        <v>8300</v>
      </c>
      <c r="B24" s="11">
        <v>40</v>
      </c>
    </row>
    <row r="25" spans="1:2" x14ac:dyDescent="0.2">
      <c r="A25" s="14" t="s">
        <v>8219</v>
      </c>
      <c r="B25" s="11">
        <v>40</v>
      </c>
    </row>
    <row r="26" spans="1:2" x14ac:dyDescent="0.2">
      <c r="A26" s="13" t="s">
        <v>8280</v>
      </c>
      <c r="B26" s="11">
        <v>40</v>
      </c>
    </row>
    <row r="27" spans="1:2" x14ac:dyDescent="0.2">
      <c r="A27" s="14" t="s">
        <v>8219</v>
      </c>
      <c r="B27" s="11">
        <v>40</v>
      </c>
    </row>
    <row r="28" spans="1:2" x14ac:dyDescent="0.2">
      <c r="A28" s="13" t="s">
        <v>8293</v>
      </c>
      <c r="B28" s="11">
        <v>60</v>
      </c>
    </row>
    <row r="29" spans="1:2" x14ac:dyDescent="0.2">
      <c r="A29" s="14" t="s">
        <v>8221</v>
      </c>
      <c r="B29" s="11">
        <v>40</v>
      </c>
    </row>
    <row r="30" spans="1:2" x14ac:dyDescent="0.2">
      <c r="A30" s="14" t="s">
        <v>8222</v>
      </c>
      <c r="B30" s="11">
        <v>20</v>
      </c>
    </row>
    <row r="31" spans="1:2" x14ac:dyDescent="0.2">
      <c r="A31" s="13" t="s">
        <v>8279</v>
      </c>
      <c r="B31" s="11">
        <v>160</v>
      </c>
    </row>
    <row r="32" spans="1:2" x14ac:dyDescent="0.2">
      <c r="A32" s="14" t="s">
        <v>8221</v>
      </c>
      <c r="B32" s="11">
        <v>20</v>
      </c>
    </row>
    <row r="33" spans="1:2" x14ac:dyDescent="0.2">
      <c r="A33" s="14" t="s">
        <v>8219</v>
      </c>
      <c r="B33" s="11">
        <v>140</v>
      </c>
    </row>
    <row r="34" spans="1:2" x14ac:dyDescent="0.2">
      <c r="A34" s="13" t="s">
        <v>8278</v>
      </c>
      <c r="B34" s="11">
        <v>60</v>
      </c>
    </row>
    <row r="35" spans="1:2" x14ac:dyDescent="0.2">
      <c r="A35" s="14" t="s">
        <v>8221</v>
      </c>
      <c r="B35" s="11">
        <v>60</v>
      </c>
    </row>
    <row r="36" spans="1:2" x14ac:dyDescent="0.2">
      <c r="A36" s="13" t="s">
        <v>8277</v>
      </c>
      <c r="B36" s="11">
        <v>20</v>
      </c>
    </row>
    <row r="37" spans="1:2" x14ac:dyDescent="0.2">
      <c r="A37" s="14" t="s">
        <v>8219</v>
      </c>
      <c r="B37" s="11">
        <v>20</v>
      </c>
    </row>
    <row r="38" spans="1:2" x14ac:dyDescent="0.2">
      <c r="A38" s="13" t="s">
        <v>8292</v>
      </c>
      <c r="B38" s="11">
        <v>40</v>
      </c>
    </row>
    <row r="39" spans="1:2" x14ac:dyDescent="0.2">
      <c r="A39" s="14" t="s">
        <v>8219</v>
      </c>
      <c r="B39" s="11">
        <v>40</v>
      </c>
    </row>
    <row r="40" spans="1:2" x14ac:dyDescent="0.2">
      <c r="A40" s="13" t="s">
        <v>8276</v>
      </c>
      <c r="B40" s="11">
        <v>260</v>
      </c>
    </row>
    <row r="41" spans="1:2" x14ac:dyDescent="0.2">
      <c r="A41" s="14" t="s">
        <v>8219</v>
      </c>
      <c r="B41" s="11">
        <v>260</v>
      </c>
    </row>
    <row r="42" spans="1:2" x14ac:dyDescent="0.2">
      <c r="A42" s="13" t="s">
        <v>8286</v>
      </c>
      <c r="B42" s="11">
        <v>20</v>
      </c>
    </row>
    <row r="43" spans="1:2" x14ac:dyDescent="0.2">
      <c r="A43" s="14" t="s">
        <v>8220</v>
      </c>
      <c r="B43" s="11">
        <v>20</v>
      </c>
    </row>
    <row r="44" spans="1:2" x14ac:dyDescent="0.2">
      <c r="A44" s="13" t="s">
        <v>8289</v>
      </c>
      <c r="B44" s="11">
        <v>20</v>
      </c>
    </row>
    <row r="45" spans="1:2" x14ac:dyDescent="0.2">
      <c r="A45" s="14" t="s">
        <v>8221</v>
      </c>
      <c r="B45" s="11">
        <v>20</v>
      </c>
    </row>
    <row r="46" spans="1:2" x14ac:dyDescent="0.2">
      <c r="A46" s="13" t="s">
        <v>8296</v>
      </c>
      <c r="B46" s="11">
        <v>20</v>
      </c>
    </row>
    <row r="47" spans="1:2" x14ac:dyDescent="0.2">
      <c r="A47" s="14" t="s">
        <v>8221</v>
      </c>
      <c r="B47" s="11">
        <v>20</v>
      </c>
    </row>
    <row r="48" spans="1:2" x14ac:dyDescent="0.2">
      <c r="A48" s="13" t="s">
        <v>8285</v>
      </c>
      <c r="B48" s="11">
        <v>160</v>
      </c>
    </row>
    <row r="49" spans="1:2" x14ac:dyDescent="0.2">
      <c r="A49" s="14" t="s">
        <v>8221</v>
      </c>
      <c r="B49" s="11">
        <v>57</v>
      </c>
    </row>
    <row r="50" spans="1:2" x14ac:dyDescent="0.2">
      <c r="A50" s="14" t="s">
        <v>8219</v>
      </c>
      <c r="B50" s="11">
        <v>103</v>
      </c>
    </row>
    <row r="51" spans="1:2" x14ac:dyDescent="0.2">
      <c r="A51" s="13" t="s">
        <v>8291</v>
      </c>
      <c r="B51" s="11">
        <v>20</v>
      </c>
    </row>
    <row r="52" spans="1:2" x14ac:dyDescent="0.2">
      <c r="A52" s="14" t="s">
        <v>8221</v>
      </c>
      <c r="B52" s="11">
        <v>20</v>
      </c>
    </row>
    <row r="53" spans="1:2" x14ac:dyDescent="0.2">
      <c r="A53" s="13" t="s">
        <v>8290</v>
      </c>
      <c r="B53" s="11">
        <v>20</v>
      </c>
    </row>
    <row r="54" spans="1:2" x14ac:dyDescent="0.2">
      <c r="A54" s="14" t="s">
        <v>8220</v>
      </c>
      <c r="B54" s="11">
        <v>20</v>
      </c>
    </row>
    <row r="55" spans="1:2" x14ac:dyDescent="0.2">
      <c r="A55" s="13" t="s">
        <v>8304</v>
      </c>
      <c r="B55" s="11">
        <v>40</v>
      </c>
    </row>
    <row r="56" spans="1:2" x14ac:dyDescent="0.2">
      <c r="A56" s="14" t="s">
        <v>8221</v>
      </c>
      <c r="B56" s="11">
        <v>40</v>
      </c>
    </row>
    <row r="57" spans="1:2" x14ac:dyDescent="0.2">
      <c r="A57" s="13" t="s">
        <v>8275</v>
      </c>
      <c r="B57" s="11">
        <v>40</v>
      </c>
    </row>
    <row r="58" spans="1:2" x14ac:dyDescent="0.2">
      <c r="A58" s="14" t="s">
        <v>8221</v>
      </c>
      <c r="B58" s="11">
        <v>40</v>
      </c>
    </row>
    <row r="59" spans="1:2" x14ac:dyDescent="0.2">
      <c r="A59" s="13" t="s">
        <v>8274</v>
      </c>
      <c r="B59" s="11">
        <v>60</v>
      </c>
    </row>
    <row r="60" spans="1:2" x14ac:dyDescent="0.2">
      <c r="A60" s="14" t="s">
        <v>8219</v>
      </c>
      <c r="B60" s="11">
        <v>60</v>
      </c>
    </row>
    <row r="61" spans="1:2" x14ac:dyDescent="0.2">
      <c r="A61" s="13" t="s">
        <v>8317</v>
      </c>
      <c r="B61" s="11">
        <v>20</v>
      </c>
    </row>
    <row r="62" spans="1:2" x14ac:dyDescent="0.2">
      <c r="A62" s="14" t="s">
        <v>8219</v>
      </c>
      <c r="B62" s="11">
        <v>20</v>
      </c>
    </row>
    <row r="63" spans="1:2" x14ac:dyDescent="0.2">
      <c r="A63" s="13" t="s">
        <v>8287</v>
      </c>
      <c r="B63" s="11">
        <v>57</v>
      </c>
    </row>
    <row r="64" spans="1:2" x14ac:dyDescent="0.2">
      <c r="A64" s="14" t="s">
        <v>8220</v>
      </c>
      <c r="B64" s="11">
        <v>10</v>
      </c>
    </row>
    <row r="65" spans="1:2" x14ac:dyDescent="0.2">
      <c r="A65" s="14" t="s">
        <v>8221</v>
      </c>
      <c r="B65" s="11">
        <v>47</v>
      </c>
    </row>
    <row r="66" spans="1:2" x14ac:dyDescent="0.2">
      <c r="A66" s="13" t="s">
        <v>8294</v>
      </c>
      <c r="B66" s="11">
        <v>20</v>
      </c>
    </row>
    <row r="67" spans="1:2" x14ac:dyDescent="0.2">
      <c r="A67" s="14" t="s">
        <v>8221</v>
      </c>
      <c r="B67" s="11">
        <v>20</v>
      </c>
    </row>
    <row r="68" spans="1:2" x14ac:dyDescent="0.2">
      <c r="A68" s="13" t="s">
        <v>8295</v>
      </c>
      <c r="B68" s="11">
        <v>140</v>
      </c>
    </row>
    <row r="69" spans="1:2" x14ac:dyDescent="0.2">
      <c r="A69" s="14" t="s">
        <v>8219</v>
      </c>
      <c r="B69" s="11">
        <v>140</v>
      </c>
    </row>
    <row r="70" spans="1:2" x14ac:dyDescent="0.2">
      <c r="A70" s="13" t="s">
        <v>8302</v>
      </c>
      <c r="B70" s="11">
        <v>20</v>
      </c>
    </row>
    <row r="71" spans="1:2" x14ac:dyDescent="0.2">
      <c r="A71" s="14" t="s">
        <v>8221</v>
      </c>
      <c r="B71" s="11">
        <v>11</v>
      </c>
    </row>
    <row r="72" spans="1:2" x14ac:dyDescent="0.2">
      <c r="A72" s="14" t="s">
        <v>8219</v>
      </c>
      <c r="B72" s="11">
        <v>9</v>
      </c>
    </row>
    <row r="73" spans="1:2" x14ac:dyDescent="0.2">
      <c r="A73" s="13" t="s">
        <v>8301</v>
      </c>
      <c r="B73" s="11">
        <v>60</v>
      </c>
    </row>
    <row r="74" spans="1:2" x14ac:dyDescent="0.2">
      <c r="A74" s="14" t="s">
        <v>8220</v>
      </c>
      <c r="B74" s="11">
        <v>18</v>
      </c>
    </row>
    <row r="75" spans="1:2" x14ac:dyDescent="0.2">
      <c r="A75" s="14" t="s">
        <v>8221</v>
      </c>
      <c r="B75" s="11">
        <v>2</v>
      </c>
    </row>
    <row r="76" spans="1:2" x14ac:dyDescent="0.2">
      <c r="A76" s="14" t="s">
        <v>8219</v>
      </c>
      <c r="B76" s="11">
        <v>40</v>
      </c>
    </row>
    <row r="77" spans="1:2" x14ac:dyDescent="0.2">
      <c r="A77" s="13" t="s">
        <v>8273</v>
      </c>
      <c r="B77" s="11">
        <v>200</v>
      </c>
    </row>
    <row r="78" spans="1:2" x14ac:dyDescent="0.2">
      <c r="A78" s="14" t="s">
        <v>8220</v>
      </c>
      <c r="B78" s="11">
        <v>60</v>
      </c>
    </row>
    <row r="79" spans="1:2" x14ac:dyDescent="0.2">
      <c r="A79" s="14" t="s">
        <v>8221</v>
      </c>
      <c r="B79" s="11">
        <v>120</v>
      </c>
    </row>
    <row r="80" spans="1:2" x14ac:dyDescent="0.2">
      <c r="A80" s="14" t="s">
        <v>8219</v>
      </c>
      <c r="B80" s="11">
        <v>20</v>
      </c>
    </row>
    <row r="81" spans="1:2" x14ac:dyDescent="0.2">
      <c r="A81" s="13" t="s">
        <v>8272</v>
      </c>
      <c r="B81" s="11">
        <v>160</v>
      </c>
    </row>
    <row r="82" spans="1:2" x14ac:dyDescent="0.2">
      <c r="A82" s="14" t="s">
        <v>8220</v>
      </c>
      <c r="B82" s="11">
        <v>100</v>
      </c>
    </row>
    <row r="83" spans="1:2" x14ac:dyDescent="0.2">
      <c r="A83" s="14" t="s">
        <v>8221</v>
      </c>
      <c r="B83" s="11">
        <v>60</v>
      </c>
    </row>
    <row r="84" spans="1:2" x14ac:dyDescent="0.2">
      <c r="A84" s="13" t="s">
        <v>8305</v>
      </c>
      <c r="B84" s="11">
        <v>140</v>
      </c>
    </row>
    <row r="85" spans="1:2" x14ac:dyDescent="0.2">
      <c r="A85" s="14" t="s">
        <v>8220</v>
      </c>
      <c r="B85" s="11">
        <v>20</v>
      </c>
    </row>
    <row r="86" spans="1:2" x14ac:dyDescent="0.2">
      <c r="A86" s="14" t="s">
        <v>8221</v>
      </c>
      <c r="B86" s="11">
        <v>60</v>
      </c>
    </row>
    <row r="87" spans="1:2" x14ac:dyDescent="0.2">
      <c r="A87" s="14" t="s">
        <v>8219</v>
      </c>
      <c r="B87" s="11">
        <v>60</v>
      </c>
    </row>
    <row r="88" spans="1:2" x14ac:dyDescent="0.2">
      <c r="A88" s="13" t="s">
        <v>8271</v>
      </c>
      <c r="B88" s="11">
        <v>1066</v>
      </c>
    </row>
    <row r="89" spans="1:2" x14ac:dyDescent="0.2">
      <c r="A89" s="14" t="s">
        <v>8221</v>
      </c>
      <c r="B89" s="11">
        <v>353</v>
      </c>
    </row>
    <row r="90" spans="1:2" x14ac:dyDescent="0.2">
      <c r="A90" s="14" t="s">
        <v>8222</v>
      </c>
      <c r="B90" s="11">
        <v>19</v>
      </c>
    </row>
    <row r="91" spans="1:2" x14ac:dyDescent="0.2">
      <c r="A91" s="14" t="s">
        <v>8219</v>
      </c>
      <c r="B91" s="11">
        <v>694</v>
      </c>
    </row>
    <row r="92" spans="1:2" x14ac:dyDescent="0.2">
      <c r="A92" s="13" t="s">
        <v>8303</v>
      </c>
      <c r="B92" s="11">
        <v>187</v>
      </c>
    </row>
    <row r="93" spans="1:2" x14ac:dyDescent="0.2">
      <c r="A93" s="14" t="s">
        <v>8220</v>
      </c>
      <c r="B93" s="11">
        <v>17</v>
      </c>
    </row>
    <row r="94" spans="1:2" x14ac:dyDescent="0.2">
      <c r="A94" s="14" t="s">
        <v>8221</v>
      </c>
      <c r="B94" s="11">
        <v>80</v>
      </c>
    </row>
    <row r="95" spans="1:2" x14ac:dyDescent="0.2">
      <c r="A95" s="14" t="s">
        <v>8222</v>
      </c>
      <c r="B95" s="11">
        <v>5</v>
      </c>
    </row>
    <row r="96" spans="1:2" x14ac:dyDescent="0.2">
      <c r="A96" s="14" t="s">
        <v>8219</v>
      </c>
      <c r="B96" s="11">
        <v>85</v>
      </c>
    </row>
    <row r="97" spans="1:2" x14ac:dyDescent="0.2">
      <c r="A97" s="13" t="s">
        <v>8321</v>
      </c>
      <c r="B97" s="11"/>
    </row>
    <row r="98" spans="1:2" x14ac:dyDescent="0.2">
      <c r="A98" s="14" t="s">
        <v>8321</v>
      </c>
      <c r="B98" s="11"/>
    </row>
    <row r="99" spans="1:2" x14ac:dyDescent="0.2">
      <c r="A99" s="13" t="s">
        <v>8322</v>
      </c>
      <c r="B99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626C-1F6B-F247-8C15-4BD1BDCAFDA2}">
  <dimension ref="A3:B24"/>
  <sheetViews>
    <sheetView workbookViewId="0">
      <selection activeCell="A3" sqref="A3"/>
    </sheetView>
  </sheetViews>
  <sheetFormatPr baseColWidth="10" defaultRowHeight="15" x14ac:dyDescent="0.2"/>
  <cols>
    <col min="1" max="1" width="19.6640625" bestFit="1" customWidth="1"/>
    <col min="2" max="2" width="12.33203125" bestFit="1" customWidth="1"/>
  </cols>
  <sheetData>
    <row r="3" spans="1:2" x14ac:dyDescent="0.2">
      <c r="A3" s="12" t="s">
        <v>8320</v>
      </c>
      <c r="B3" t="s">
        <v>8323</v>
      </c>
    </row>
    <row r="4" spans="1:2" x14ac:dyDescent="0.2">
      <c r="A4" s="13" t="s">
        <v>8318</v>
      </c>
      <c r="B4" s="11">
        <v>20</v>
      </c>
    </row>
    <row r="5" spans="1:2" x14ac:dyDescent="0.2">
      <c r="A5" s="14" t="s">
        <v>8219</v>
      </c>
      <c r="B5" s="11">
        <v>20</v>
      </c>
    </row>
    <row r="6" spans="1:2" x14ac:dyDescent="0.2">
      <c r="A6" s="13" t="s">
        <v>8316</v>
      </c>
      <c r="B6" s="11">
        <v>100</v>
      </c>
    </row>
    <row r="7" spans="1:2" x14ac:dyDescent="0.2">
      <c r="A7" s="14" t="s">
        <v>8221</v>
      </c>
      <c r="B7" s="11">
        <v>100</v>
      </c>
    </row>
    <row r="8" spans="1:2" x14ac:dyDescent="0.2">
      <c r="A8" s="13" t="s">
        <v>8315</v>
      </c>
      <c r="B8" s="11">
        <v>180</v>
      </c>
    </row>
    <row r="9" spans="1:2" x14ac:dyDescent="0.2">
      <c r="A9" s="14" t="s">
        <v>8219</v>
      </c>
      <c r="B9" s="11">
        <v>180</v>
      </c>
    </row>
    <row r="10" spans="1:2" x14ac:dyDescent="0.2">
      <c r="A10" s="13" t="s">
        <v>8314</v>
      </c>
      <c r="B10" s="11">
        <v>80</v>
      </c>
    </row>
    <row r="11" spans="1:2" x14ac:dyDescent="0.2">
      <c r="A11" s="14" t="s">
        <v>8221</v>
      </c>
      <c r="B11" s="11">
        <v>80</v>
      </c>
    </row>
    <row r="12" spans="1:2" x14ac:dyDescent="0.2">
      <c r="A12" s="13" t="s">
        <v>8313</v>
      </c>
      <c r="B12" s="11">
        <v>40</v>
      </c>
    </row>
    <row r="13" spans="1:2" x14ac:dyDescent="0.2">
      <c r="A13" s="14" t="s">
        <v>8220</v>
      </c>
      <c r="B13" s="11">
        <v>40</v>
      </c>
    </row>
    <row r="14" spans="1:2" x14ac:dyDescent="0.2">
      <c r="A14" s="13" t="s">
        <v>8312</v>
      </c>
      <c r="B14" s="11">
        <v>60</v>
      </c>
    </row>
    <row r="15" spans="1:2" x14ac:dyDescent="0.2">
      <c r="A15" s="14" t="s">
        <v>8219</v>
      </c>
      <c r="B15" s="11">
        <v>60</v>
      </c>
    </row>
    <row r="16" spans="1:2" x14ac:dyDescent="0.2">
      <c r="A16" s="13" t="s">
        <v>8311</v>
      </c>
      <c r="B16" s="11">
        <v>60</v>
      </c>
    </row>
    <row r="17" spans="1:2" x14ac:dyDescent="0.2">
      <c r="A17" s="14" t="s">
        <v>8219</v>
      </c>
      <c r="B17" s="11">
        <v>60</v>
      </c>
    </row>
    <row r="18" spans="1:2" x14ac:dyDescent="0.2">
      <c r="A18" s="13" t="s">
        <v>8321</v>
      </c>
      <c r="B18" s="11">
        <v>3574</v>
      </c>
    </row>
    <row r="19" spans="1:2" x14ac:dyDescent="0.2">
      <c r="A19" s="14" t="s">
        <v>8220</v>
      </c>
      <c r="B19" s="11">
        <v>309</v>
      </c>
    </row>
    <row r="20" spans="1:2" x14ac:dyDescent="0.2">
      <c r="A20" s="14" t="s">
        <v>8221</v>
      </c>
      <c r="B20" s="11">
        <v>1350</v>
      </c>
    </row>
    <row r="21" spans="1:2" x14ac:dyDescent="0.2">
      <c r="A21" s="14" t="s">
        <v>8222</v>
      </c>
      <c r="B21" s="11">
        <v>50</v>
      </c>
    </row>
    <row r="22" spans="1:2" x14ac:dyDescent="0.2">
      <c r="A22" s="14" t="s">
        <v>8219</v>
      </c>
      <c r="B22" s="11">
        <v>1865</v>
      </c>
    </row>
    <row r="23" spans="1:2" x14ac:dyDescent="0.2">
      <c r="A23" s="14" t="s">
        <v>8321</v>
      </c>
      <c r="B23" s="11"/>
    </row>
    <row r="24" spans="1:2" x14ac:dyDescent="0.2">
      <c r="A24" s="13" t="s">
        <v>8322</v>
      </c>
      <c r="B24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A62D2-5199-4141-A3FC-535041B8ED90}">
  <dimension ref="A1:B25"/>
  <sheetViews>
    <sheetView workbookViewId="0">
      <selection activeCell="A4" sqref="A4"/>
    </sheetView>
  </sheetViews>
  <sheetFormatPr baseColWidth="10" defaultRowHeight="15" x14ac:dyDescent="0.2"/>
  <cols>
    <col min="1" max="1" width="19.6640625" bestFit="1" customWidth="1"/>
    <col min="2" max="2" width="12.3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2" x14ac:dyDescent="0.2">
      <c r="A1" s="12" t="s">
        <v>8223</v>
      </c>
      <c r="B1" t="s">
        <v>8324</v>
      </c>
    </row>
    <row r="2" spans="1:2" x14ac:dyDescent="0.2">
      <c r="A2" s="12" t="s">
        <v>8308</v>
      </c>
      <c r="B2" t="s">
        <v>8324</v>
      </c>
    </row>
    <row r="4" spans="1:2" x14ac:dyDescent="0.2">
      <c r="A4" s="12" t="s">
        <v>8320</v>
      </c>
      <c r="B4" t="s">
        <v>8323</v>
      </c>
    </row>
    <row r="5" spans="1:2" x14ac:dyDescent="0.2">
      <c r="A5" s="13" t="s">
        <v>8318</v>
      </c>
      <c r="B5" s="11">
        <v>20</v>
      </c>
    </row>
    <row r="6" spans="1:2" x14ac:dyDescent="0.2">
      <c r="A6" s="14" t="s">
        <v>8219</v>
      </c>
      <c r="B6" s="11">
        <v>20</v>
      </c>
    </row>
    <row r="7" spans="1:2" x14ac:dyDescent="0.2">
      <c r="A7" s="13" t="s">
        <v>8316</v>
      </c>
      <c r="B7" s="11">
        <v>100</v>
      </c>
    </row>
    <row r="8" spans="1:2" x14ac:dyDescent="0.2">
      <c r="A8" s="14" t="s">
        <v>8221</v>
      </c>
      <c r="B8" s="11">
        <v>100</v>
      </c>
    </row>
    <row r="9" spans="1:2" x14ac:dyDescent="0.2">
      <c r="A9" s="13" t="s">
        <v>8315</v>
      </c>
      <c r="B9" s="11">
        <v>180</v>
      </c>
    </row>
    <row r="10" spans="1:2" x14ac:dyDescent="0.2">
      <c r="A10" s="14" t="s">
        <v>8219</v>
      </c>
      <c r="B10" s="11">
        <v>180</v>
      </c>
    </row>
    <row r="11" spans="1:2" x14ac:dyDescent="0.2">
      <c r="A11" s="13" t="s">
        <v>8314</v>
      </c>
      <c r="B11" s="11">
        <v>80</v>
      </c>
    </row>
    <row r="12" spans="1:2" x14ac:dyDescent="0.2">
      <c r="A12" s="14" t="s">
        <v>8221</v>
      </c>
      <c r="B12" s="11">
        <v>80</v>
      </c>
    </row>
    <row r="13" spans="1:2" x14ac:dyDescent="0.2">
      <c r="A13" s="13" t="s">
        <v>8313</v>
      </c>
      <c r="B13" s="11">
        <v>40</v>
      </c>
    </row>
    <row r="14" spans="1:2" x14ac:dyDescent="0.2">
      <c r="A14" s="14" t="s">
        <v>8220</v>
      </c>
      <c r="B14" s="11">
        <v>40</v>
      </c>
    </row>
    <row r="15" spans="1:2" x14ac:dyDescent="0.2">
      <c r="A15" s="13" t="s">
        <v>8312</v>
      </c>
      <c r="B15" s="11">
        <v>60</v>
      </c>
    </row>
    <row r="16" spans="1:2" x14ac:dyDescent="0.2">
      <c r="A16" s="14" t="s">
        <v>8219</v>
      </c>
      <c r="B16" s="11">
        <v>60</v>
      </c>
    </row>
    <row r="17" spans="1:2" x14ac:dyDescent="0.2">
      <c r="A17" s="13" t="s">
        <v>8311</v>
      </c>
      <c r="B17" s="11">
        <v>60</v>
      </c>
    </row>
    <row r="18" spans="1:2" x14ac:dyDescent="0.2">
      <c r="A18" s="14" t="s">
        <v>8219</v>
      </c>
      <c r="B18" s="11">
        <v>60</v>
      </c>
    </row>
    <row r="19" spans="1:2" x14ac:dyDescent="0.2">
      <c r="A19" s="13" t="s">
        <v>8321</v>
      </c>
      <c r="B19" s="11">
        <v>3574</v>
      </c>
    </row>
    <row r="20" spans="1:2" x14ac:dyDescent="0.2">
      <c r="A20" s="14" t="s">
        <v>8220</v>
      </c>
      <c r="B20" s="11">
        <v>309</v>
      </c>
    </row>
    <row r="21" spans="1:2" x14ac:dyDescent="0.2">
      <c r="A21" s="14" t="s">
        <v>8221</v>
      </c>
      <c r="B21" s="11">
        <v>1350</v>
      </c>
    </row>
    <row r="22" spans="1:2" x14ac:dyDescent="0.2">
      <c r="A22" s="14" t="s">
        <v>8222</v>
      </c>
      <c r="B22" s="11">
        <v>50</v>
      </c>
    </row>
    <row r="23" spans="1:2" x14ac:dyDescent="0.2">
      <c r="A23" s="14" t="s">
        <v>8219</v>
      </c>
      <c r="B23" s="11">
        <v>1865</v>
      </c>
    </row>
    <row r="24" spans="1:2" x14ac:dyDescent="0.2">
      <c r="A24" s="14" t="s">
        <v>8321</v>
      </c>
      <c r="B24" s="11"/>
    </row>
    <row r="25" spans="1:2" x14ac:dyDescent="0.2">
      <c r="A25" s="13" t="s">
        <v>8322</v>
      </c>
      <c r="B25" s="11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C2F3D-E498-564B-B001-278C7B2D230C}">
  <dimension ref="A1:G19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8308</v>
      </c>
      <c r="B1" t="s">
        <v>8324</v>
      </c>
    </row>
    <row r="2" spans="1:7" x14ac:dyDescent="0.2">
      <c r="A2" s="12" t="s">
        <v>8340</v>
      </c>
      <c r="B2" t="s">
        <v>8324</v>
      </c>
    </row>
    <row r="4" spans="1:7" x14ac:dyDescent="0.2">
      <c r="A4" s="12" t="s">
        <v>8319</v>
      </c>
      <c r="B4" s="12" t="s">
        <v>8325</v>
      </c>
    </row>
    <row r="5" spans="1:7" x14ac:dyDescent="0.2">
      <c r="A5" s="12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2">
      <c r="A6" s="13" t="s">
        <v>8321</v>
      </c>
      <c r="B6" s="11"/>
      <c r="C6" s="11"/>
      <c r="D6" s="11"/>
      <c r="E6" s="11"/>
      <c r="F6" s="11"/>
      <c r="G6" s="11"/>
    </row>
    <row r="7" spans="1:7" x14ac:dyDescent="0.2">
      <c r="A7" s="13" t="s">
        <v>8334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3" t="s">
        <v>8335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3" t="s">
        <v>8336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3" t="s">
        <v>8337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3" t="s">
        <v>8328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3" t="s">
        <v>8338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3" t="s">
        <v>8329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3" t="s">
        <v>8330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3" t="s">
        <v>8331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3" t="s">
        <v>8332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3" t="s">
        <v>8333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3" t="s">
        <v>8339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3" t="s">
        <v>8322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0754D-8426-2B4F-BB85-CFE3F50D3E3D}">
  <dimension ref="A1:H16"/>
  <sheetViews>
    <sheetView workbookViewId="0">
      <selection activeCell="I5" sqref="I5"/>
    </sheetView>
  </sheetViews>
  <sheetFormatPr baseColWidth="10" defaultRowHeight="15" x14ac:dyDescent="0.2"/>
  <cols>
    <col min="1" max="1" width="13.6640625" style="3" customWidth="1"/>
    <col min="2" max="2" width="14.5" style="3" customWidth="1"/>
    <col min="3" max="5" width="10.83203125" style="3"/>
    <col min="6" max="8" width="11.6640625" style="3" bestFit="1" customWidth="1"/>
    <col min="9" max="16384" width="10.83203125" style="3"/>
  </cols>
  <sheetData>
    <row r="1" spans="1:8" s="17" customFormat="1" ht="32" x14ac:dyDescent="0.2">
      <c r="A1" s="17" t="s">
        <v>8341</v>
      </c>
      <c r="B1" s="17" t="s">
        <v>8342</v>
      </c>
      <c r="C1" s="17" t="s">
        <v>8343</v>
      </c>
      <c r="D1" s="17" t="s">
        <v>8344</v>
      </c>
      <c r="E1" s="17" t="s">
        <v>8345</v>
      </c>
      <c r="F1" s="17" t="s">
        <v>8360</v>
      </c>
      <c r="G1" s="17" t="s">
        <v>8358</v>
      </c>
      <c r="H1" s="17" t="s">
        <v>8359</v>
      </c>
    </row>
    <row r="2" spans="1:8" ht="16" x14ac:dyDescent="0.2">
      <c r="A2" s="18" t="s">
        <v>8346</v>
      </c>
      <c r="B2" s="3">
        <f>COUNTIFS('original sheet'!$F:$F, "successful", $D:$D, "&lt;1000")</f>
        <v>12</v>
      </c>
      <c r="C2" s="3">
        <f>COUNTIFS('original sheet'!$F:$F, "failed", $D:$D, "&lt;1000")</f>
        <v>0</v>
      </c>
      <c r="D2" s="3">
        <f>COUNTIFS('original sheet'!$F:$F, "canceled", $D:$D, "&lt;1000")</f>
        <v>0</v>
      </c>
      <c r="E2" s="3">
        <f>SUM(B2:D2)</f>
        <v>12</v>
      </c>
      <c r="F2" s="20">
        <f>(B2/E2)*100</f>
        <v>100</v>
      </c>
      <c r="G2" s="20">
        <f>(C2/E2)*100</f>
        <v>0</v>
      </c>
      <c r="H2" s="20">
        <f>(D2/E2)*100</f>
        <v>0</v>
      </c>
    </row>
    <row r="3" spans="1:8" ht="16" x14ac:dyDescent="0.2">
      <c r="A3" s="18" t="s">
        <v>8347</v>
      </c>
      <c r="B3" s="3">
        <f>COUNTIFS('original sheet'!$F:$F,"successful",'original sheet'!$D:$D,"&gt;=1000",'original sheet'!$D:$D,"&lt;=4999")</f>
        <v>932</v>
      </c>
      <c r="C3" s="3">
        <f>COUNTIFS('original sheet'!$F:$F,"failed",'original sheet'!$D:$D,"&gt;=1000",'original sheet'!$D:$D,"&lt;=4999")</f>
        <v>420</v>
      </c>
      <c r="D3" s="3">
        <f>COUNTIFS('original sheet'!$F:$F,"canceled",'original sheet'!$D:$D,"&gt;=1000",'original sheet'!$D:$D,"&lt;=4999")</f>
        <v>60</v>
      </c>
      <c r="E3" s="3">
        <f t="shared" ref="E3:E13" si="0">SUM(B3:D3)</f>
        <v>1412</v>
      </c>
      <c r="F3" s="20">
        <f t="shared" ref="F3:F13" si="1">(B3/E3)*100</f>
        <v>66.005665722379604</v>
      </c>
      <c r="G3" s="20">
        <f t="shared" ref="G3:G13" si="2">(C3/E3)*100</f>
        <v>29.745042492917843</v>
      </c>
      <c r="H3" s="20">
        <f t="shared" ref="H3:H13" si="3">(D3/E3)*100</f>
        <v>4.2492917847025495</v>
      </c>
    </row>
    <row r="4" spans="1:8" ht="16" x14ac:dyDescent="0.2">
      <c r="A4" s="18" t="s">
        <v>8348</v>
      </c>
      <c r="B4" s="3">
        <f>COUNTIFS('original sheet'!$F:$F, "successful", 'original sheet'!$D:$D, "&gt;=5000", 'original sheet'!$D:$D, "&lt;=9999")</f>
        <v>381</v>
      </c>
      <c r="C4" s="3">
        <f>COUNTIFS('original sheet'!$F:$F, "failed", 'original sheet'!$D:$D, "&gt;=5000", 'original sheet'!$D:$D, "&lt;=9999")</f>
        <v>283</v>
      </c>
      <c r="D4" s="3">
        <f>COUNTIFS('original sheet'!$F:$F, "canceled", 'original sheet'!$D:$D, "&gt;=5000", 'original sheet'!$D:$D, "&lt;=9999")</f>
        <v>52</v>
      </c>
      <c r="E4" s="3">
        <f t="shared" si="0"/>
        <v>716</v>
      </c>
      <c r="F4" s="20">
        <f t="shared" si="1"/>
        <v>53.212290502793294</v>
      </c>
      <c r="G4" s="20">
        <f t="shared" si="2"/>
        <v>39.52513966480447</v>
      </c>
      <c r="H4" s="20">
        <f t="shared" si="3"/>
        <v>7.2625698324022352</v>
      </c>
    </row>
    <row r="5" spans="1:8" ht="16" x14ac:dyDescent="0.2">
      <c r="A5" s="18" t="s">
        <v>8349</v>
      </c>
      <c r="B5" s="3">
        <f>COUNTIFS('original sheet'!$F:$F, "successful", 'original sheet'!$D:$D, "&gt;=10000", 'original sheet'!$D:$D, "&lt;=14999")</f>
        <v>168</v>
      </c>
      <c r="C5" s="3">
        <f>COUNTIFS('original sheet'!$F:$F, "failed", 'original sheet'!$D:$D, "&gt;=10000", 'original sheet'!$D:$D, "&lt;=14999")</f>
        <v>144</v>
      </c>
      <c r="D5" s="3">
        <f>COUNTIFS('original sheet'!$F:$F, "canceled", 'original sheet'!$D:$D, "&gt;=10000", 'original sheet'!$D:$D, "&lt;=14999")</f>
        <v>40</v>
      </c>
      <c r="E5" s="3">
        <f t="shared" si="0"/>
        <v>352</v>
      </c>
      <c r="F5" s="20">
        <f t="shared" si="1"/>
        <v>47.727272727272727</v>
      </c>
      <c r="G5" s="20">
        <f t="shared" si="2"/>
        <v>40.909090909090914</v>
      </c>
      <c r="H5" s="20">
        <f t="shared" si="3"/>
        <v>11.363636363636363</v>
      </c>
    </row>
    <row r="6" spans="1:8" ht="16" x14ac:dyDescent="0.2">
      <c r="A6" s="18" t="s">
        <v>8350</v>
      </c>
      <c r="B6" s="3">
        <f>COUNTIFS('original sheet'!$F:$F, "successful", 'original sheet'!$D:$D, "&gt;=15000", 'original sheet'!$D:$D, "&lt;=19999")</f>
        <v>94</v>
      </c>
      <c r="C6" s="3">
        <f>COUNTIFS('original sheet'!$F:$F, "failed", 'original sheet'!$D:$D, "&gt;=15000", 'original sheet'!$D:$D, "&lt;=19999")</f>
        <v>90</v>
      </c>
      <c r="D6" s="3">
        <f>COUNTIFS('original sheet'!$F:$F, "canceled", 'original sheet'!$D:$D, "&gt;=15000", 'original sheet'!$D:$D, "&lt;=19999")</f>
        <v>17</v>
      </c>
      <c r="E6" s="3">
        <f t="shared" si="0"/>
        <v>201</v>
      </c>
      <c r="F6" s="20">
        <f t="shared" si="1"/>
        <v>46.766169154228855</v>
      </c>
      <c r="G6" s="20">
        <f t="shared" si="2"/>
        <v>44.776119402985074</v>
      </c>
      <c r="H6" s="20">
        <f t="shared" si="3"/>
        <v>8.4577114427860707</v>
      </c>
    </row>
    <row r="7" spans="1:8" ht="16" x14ac:dyDescent="0.2">
      <c r="A7" s="18" t="s">
        <v>8351</v>
      </c>
      <c r="B7" s="3">
        <f>COUNTIFS('original sheet'!$F:$F, "successful", 'original sheet'!$D:$D, "&gt;=20000", 'original sheet'!$D:$D, "&lt;=24999")</f>
        <v>62</v>
      </c>
      <c r="C7" s="3">
        <f>COUNTIFS('original sheet'!$F:$F, "failed", 'original sheet'!$D:$D, "&gt;=20000", 'original sheet'!$D:$D, "&lt;=24999")</f>
        <v>72</v>
      </c>
      <c r="D7" s="3">
        <f>COUNTIFS('original sheet'!$F:$F, "canceled", 'original sheet'!$D:$D, "&gt;=20000", 'original sheet'!$D:$D, "&lt;=24999")</f>
        <v>14</v>
      </c>
      <c r="E7" s="3">
        <f t="shared" si="0"/>
        <v>148</v>
      </c>
      <c r="F7" s="20">
        <f t="shared" si="1"/>
        <v>41.891891891891895</v>
      </c>
      <c r="G7" s="20">
        <f t="shared" si="2"/>
        <v>48.648648648648653</v>
      </c>
      <c r="H7" s="20">
        <f t="shared" si="3"/>
        <v>9.4594594594594597</v>
      </c>
    </row>
    <row r="8" spans="1:8" ht="16" x14ac:dyDescent="0.2">
      <c r="A8" s="18" t="s">
        <v>8352</v>
      </c>
      <c r="B8" s="3">
        <f>COUNTIFS('original sheet'!$F:$F, "successful", 'original sheet'!$D:$D, "&gt;=25000", 'original sheet'!$D:$D, "&lt;=29999")</f>
        <v>55</v>
      </c>
      <c r="C8" s="3">
        <f>COUNTIFS('original sheet'!$F:$F, "failed", 'original sheet'!$D:$D, "&gt;=25000", 'original sheet'!$D:$D, "&lt;=29999")</f>
        <v>64</v>
      </c>
      <c r="D8" s="3">
        <f>COUNTIFS('original sheet'!$F:$F, "canceled", 'original sheet'!$D:$D, "&gt;=25000", 'original sheet'!$D:$D, "&lt;=29999")</f>
        <v>18</v>
      </c>
      <c r="E8" s="3">
        <f t="shared" si="0"/>
        <v>137</v>
      </c>
      <c r="F8" s="20">
        <f t="shared" si="1"/>
        <v>40.145985401459853</v>
      </c>
      <c r="G8" s="20">
        <f t="shared" si="2"/>
        <v>46.715328467153284</v>
      </c>
      <c r="H8" s="20">
        <f t="shared" si="3"/>
        <v>13.138686131386862</v>
      </c>
    </row>
    <row r="9" spans="1:8" ht="16" x14ac:dyDescent="0.2">
      <c r="A9" s="18" t="s">
        <v>8353</v>
      </c>
      <c r="B9" s="3">
        <f>COUNTIFS('original sheet'!$F:$F, "successful", 'original sheet'!$D:$D, "&gt;=30000", 'original sheet'!$D:$D, "&lt;=34999")</f>
        <v>32</v>
      </c>
      <c r="C9" s="3">
        <f>COUNTIFS('original sheet'!$F:$F, "failed", 'original sheet'!$D:$D, "&gt;=30000", 'original sheet'!$D:$D, "&lt;=34999")</f>
        <v>37</v>
      </c>
      <c r="D9" s="3">
        <f>COUNTIFS('original sheet'!$F:$F, "canceled", 'original sheet'!$D:$D, "&gt;=30000", 'original sheet'!$D:$D, "&lt;=34999")</f>
        <v>13</v>
      </c>
      <c r="E9" s="3">
        <f t="shared" si="0"/>
        <v>82</v>
      </c>
      <c r="F9" s="20">
        <f t="shared" si="1"/>
        <v>39.024390243902438</v>
      </c>
      <c r="G9" s="20">
        <f t="shared" si="2"/>
        <v>45.121951219512198</v>
      </c>
      <c r="H9" s="20">
        <f t="shared" si="3"/>
        <v>15.853658536585366</v>
      </c>
    </row>
    <row r="10" spans="1:8" ht="16" x14ac:dyDescent="0.2">
      <c r="A10" s="18" t="s">
        <v>8354</v>
      </c>
      <c r="B10" s="3">
        <f>COUNTIFS('original sheet'!$F:$F, "successful", 'original sheet'!$D:$D, "&gt;=35000", 'original sheet'!$D:$D, "&lt;=39999")</f>
        <v>26</v>
      </c>
      <c r="C10" s="3">
        <f>COUNTIFS('original sheet'!$F:$F, "failed", 'original sheet'!$D:$D, "&gt;=35000", 'original sheet'!$D:$D, "&lt;=39999")</f>
        <v>22</v>
      </c>
      <c r="D10" s="3">
        <f>COUNTIFS('original sheet'!$F:$F, "canceled", 'original sheet'!$D:$D, "&gt;=35000", 'original sheet'!$D:$D, "&lt;=39999")</f>
        <v>7</v>
      </c>
      <c r="E10" s="3">
        <f t="shared" si="0"/>
        <v>55</v>
      </c>
      <c r="F10" s="20">
        <f t="shared" si="1"/>
        <v>47.272727272727273</v>
      </c>
      <c r="G10" s="20">
        <f t="shared" si="2"/>
        <v>40</v>
      </c>
      <c r="H10" s="20">
        <f t="shared" si="3"/>
        <v>12.727272727272727</v>
      </c>
    </row>
    <row r="11" spans="1:8" ht="16" x14ac:dyDescent="0.2">
      <c r="A11" s="18" t="s">
        <v>8355</v>
      </c>
      <c r="B11" s="3">
        <f>COUNTIFS('original sheet'!$F:$F, "successful", 'original sheet'!$D:$D, "&gt;=40000", 'original sheet'!$D:$D, "&lt;=44999")</f>
        <v>21</v>
      </c>
      <c r="C11" s="3">
        <f>COUNTIFS('original sheet'!$F:$F, "failed", 'original sheet'!$D:$D, "&gt;=40000", 'original sheet'!$D:$D, "&lt;=44999")</f>
        <v>16</v>
      </c>
      <c r="D11" s="3">
        <f>COUNTIFS('original sheet'!$F:$F, "canceled", 'original sheet'!$D:$D, "&gt;=40000", 'original sheet'!$D:$D, "&lt;=44999")</f>
        <v>6</v>
      </c>
      <c r="E11" s="3">
        <f t="shared" si="0"/>
        <v>43</v>
      </c>
      <c r="F11" s="20">
        <f t="shared" si="1"/>
        <v>48.837209302325576</v>
      </c>
      <c r="G11" s="20">
        <f t="shared" si="2"/>
        <v>37.209302325581397</v>
      </c>
      <c r="H11" s="20">
        <f t="shared" si="3"/>
        <v>13.953488372093023</v>
      </c>
    </row>
    <row r="12" spans="1:8" ht="16" x14ac:dyDescent="0.2">
      <c r="A12" s="18" t="s">
        <v>8356</v>
      </c>
      <c r="B12" s="3">
        <f>COUNTIFS('original sheet'!$F:$F, "successful", 'original sheet'!$D:$D, "&gt;=45000", 'original sheet'!$D:$D, "&lt;=49999")</f>
        <v>6</v>
      </c>
      <c r="C12" s="3">
        <f>COUNTIFS('original sheet'!$F:$F, "failed", 'original sheet'!$D:$D, "&gt;=45000", 'original sheet'!$D:$D, "&lt;=49999")</f>
        <v>11</v>
      </c>
      <c r="D12" s="3">
        <f>COUNTIFS('original sheet'!$F:$F, "canceled", 'original sheet'!$D:$D, "&gt;=45000", 'original sheet'!$D:$D, "&lt;=49999")</f>
        <v>4</v>
      </c>
      <c r="E12" s="3">
        <f t="shared" si="0"/>
        <v>21</v>
      </c>
      <c r="F12" s="20">
        <f t="shared" si="1"/>
        <v>28.571428571428569</v>
      </c>
      <c r="G12" s="20">
        <f t="shared" si="2"/>
        <v>52.380952380952387</v>
      </c>
      <c r="H12" s="20">
        <f t="shared" si="3"/>
        <v>19.047619047619047</v>
      </c>
    </row>
    <row r="13" spans="1:8" ht="32" x14ac:dyDescent="0.2">
      <c r="A13" s="18" t="s">
        <v>8357</v>
      </c>
      <c r="B13" s="3">
        <f>COUNTIFS('original sheet'!$F:$F, "successful", 'original sheet'!$D:$D, "&gt;=50000")</f>
        <v>86</v>
      </c>
      <c r="C13" s="3">
        <f>COUNTIFS('original sheet'!$F:$F, "failed", 'original sheet'!$D:$D, "&gt;=50000")</f>
        <v>258</v>
      </c>
      <c r="D13" s="3">
        <f>COUNTIFS('original sheet'!$F:$F, "canceled", 'original sheet'!$D:$D, "&gt;=50000")</f>
        <v>100</v>
      </c>
      <c r="E13" s="3">
        <f t="shared" si="0"/>
        <v>444</v>
      </c>
      <c r="F13" s="20">
        <f t="shared" si="1"/>
        <v>19.36936936936937</v>
      </c>
      <c r="G13" s="20">
        <f t="shared" si="2"/>
        <v>58.108108108108105</v>
      </c>
      <c r="H13" s="20">
        <f t="shared" si="3"/>
        <v>22.522522522522522</v>
      </c>
    </row>
    <row r="14" spans="1:8" ht="16" x14ac:dyDescent="0.2">
      <c r="A14" s="19"/>
    </row>
    <row r="15" spans="1:8" ht="16" x14ac:dyDescent="0.2">
      <c r="A15" s="19"/>
    </row>
    <row r="16" spans="1:8" ht="16" x14ac:dyDescent="0.2">
      <c r="A16" s="19"/>
    </row>
  </sheetData>
  <pageMargins left="0.7" right="0.7" top="0.75" bottom="0.75" header="0.3" footer="0.3"/>
  <ignoredErrors>
    <ignoredError sqref="C2:C3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2E78-47A8-7740-9A12-D47ECDA15309}">
  <dimension ref="A1:G9"/>
  <sheetViews>
    <sheetView workbookViewId="0">
      <selection activeCell="B5" sqref="B5"/>
    </sheetView>
  </sheetViews>
  <sheetFormatPr baseColWidth="10" defaultRowHeight="15" x14ac:dyDescent="0.2"/>
  <cols>
    <col min="1" max="1" width="21.83203125" style="3" customWidth="1"/>
    <col min="2" max="2" width="20.6640625" style="3" customWidth="1"/>
    <col min="3" max="3" width="17.83203125" style="3" customWidth="1"/>
    <col min="4" max="4" width="18.5" style="3" customWidth="1"/>
    <col min="5" max="5" width="18.33203125" style="3" customWidth="1"/>
    <col min="6" max="6" width="18.1640625" style="3" customWidth="1"/>
    <col min="7" max="7" width="11.6640625" style="3" bestFit="1" customWidth="1"/>
    <col min="8" max="16384" width="10.83203125" style="3"/>
  </cols>
  <sheetData>
    <row r="1" spans="1:7" s="17" customFormat="1" ht="32" x14ac:dyDescent="0.2">
      <c r="A1" s="27" t="s">
        <v>8378</v>
      </c>
      <c r="B1" s="27" t="s">
        <v>8361</v>
      </c>
    </row>
    <row r="2" spans="1:7" x14ac:dyDescent="0.2">
      <c r="A2" s="32">
        <f>GETPIVOTDATA("Sum of backers_count",'bonus statistical pivot table'!$A$3,"state","successful")</f>
        <v>424819</v>
      </c>
      <c r="B2" s="32">
        <f>GETPIVOTDATA("Sum of backers_count",'bonus statistical pivot table'!$A$3,"state","failed")+GETPIVOTDATA("Sum of backers_count",'bonus statistical pivot table'!$A$3,"state","canceled")</f>
        <v>36626</v>
      </c>
    </row>
    <row r="5" spans="1:7" s="17" customFormat="1" ht="64" x14ac:dyDescent="0.2">
      <c r="A5" s="26"/>
      <c r="B5" s="26" t="s">
        <v>8363</v>
      </c>
      <c r="C5" s="26" t="s">
        <v>8364</v>
      </c>
      <c r="D5" s="26" t="s">
        <v>8365</v>
      </c>
      <c r="E5" s="26" t="s">
        <v>8366</v>
      </c>
      <c r="F5" s="26" t="s">
        <v>8367</v>
      </c>
      <c r="G5" s="26" t="s">
        <v>8368</v>
      </c>
    </row>
    <row r="6" spans="1:7" s="17" customFormat="1" ht="16" customHeight="1" x14ac:dyDescent="0.2">
      <c r="A6" s="28" t="s">
        <v>8379</v>
      </c>
      <c r="B6" s="28"/>
      <c r="C6" s="28"/>
      <c r="D6" s="28"/>
      <c r="E6" s="28"/>
      <c r="F6" s="28"/>
      <c r="G6" s="28"/>
    </row>
    <row r="7" spans="1:7" x14ac:dyDescent="0.2">
      <c r="A7" s="29"/>
      <c r="B7" s="30">
        <f>GETPIVOTDATA("Average of backers_count2",'bonus statistical pivot table'!$A$3,"state","successful")</f>
        <v>194.42517162471395</v>
      </c>
      <c r="C7" s="30">
        <f>'bonus statistical pivot table'!J4</f>
        <v>609</v>
      </c>
      <c r="D7" s="30">
        <f>GETPIVOTDATA("Min of backers_count2",'bonus statistical pivot table'!$A$3,"state","successful")</f>
        <v>1</v>
      </c>
      <c r="E7" s="30">
        <f>GETPIVOTDATA("Max of backers_count2",'bonus statistical pivot table'!$A$3,"state","successful")</f>
        <v>26457</v>
      </c>
      <c r="F7" s="30">
        <f>GETPIVOTDATA("Var of backers_count2",'bonus statistical pivot table'!$A$3,"state","successful")</f>
        <v>713167.37912800396</v>
      </c>
      <c r="G7" s="29">
        <f>GETPIVOTDATA("StdDev of backers_count2",'bonus statistical pivot table'!$A$3,"state","successful")</f>
        <v>844.49237955591047</v>
      </c>
    </row>
    <row r="8" spans="1:7" ht="16" customHeight="1" x14ac:dyDescent="0.2">
      <c r="A8" s="28" t="s">
        <v>8380</v>
      </c>
      <c r="B8" s="28"/>
      <c r="C8" s="28"/>
      <c r="D8" s="28"/>
      <c r="E8" s="28"/>
      <c r="F8" s="28"/>
      <c r="G8" s="28"/>
    </row>
    <row r="9" spans="1:7" s="17" customFormat="1" x14ac:dyDescent="0.2">
      <c r="A9" s="29"/>
      <c r="B9" s="30">
        <f>GETPIVOTDATA("Average of backers_count2",'bonus statistical pivot table'!$A$3,"state","failed")+GETPIVOTDATA("Average of backers_count2",'bonus statistical pivot table'!$A$3,"state","canceled")</f>
        <v>45.016394179448284</v>
      </c>
      <c r="C9" s="30">
        <f>'bonus statistical pivot table'!J6+'bonus statistical pivot table'!J7</f>
        <v>249</v>
      </c>
      <c r="D9" s="31">
        <f>GETPIVOTDATA("Min of backers_count2",'bonus statistical pivot table'!$A$3,"state","failed")+GETPIVOTDATA("Min of backers_count2",'bonus statistical pivot table'!$A$3,"state","canceled")</f>
        <v>0</v>
      </c>
      <c r="E9" s="30">
        <f>GETPIVOTDATA("Max of backers_count2",'bonus statistical pivot table'!$A$3,"state","failed")+GETPIVOTDATA("Max of backers_count2",'bonus statistical pivot table'!$A$3,"state","canceled")</f>
        <v>2794</v>
      </c>
      <c r="F9" s="30">
        <f>GETPIVOTDATA("Var of backers_count2",'bonus statistical pivot table'!$A$3,"state","failed")+GETPIVOTDATA("Var of backers_count2",'bonus statistical pivot table'!$A$3,"state","canceled")</f>
        <v>15424.144022344952</v>
      </c>
      <c r="G9" s="29">
        <f>GETPIVOTDATA("StdDev of backers_count2",'bonus statistical pivot table'!$A$3,"state","failed")+GETPIVOTDATA("StdDev of backers_count2",'bonus statistical pivot table'!$A$3,"state","canceled")</f>
        <v>169.37464544048757</v>
      </c>
    </row>
  </sheetData>
  <mergeCells count="2">
    <mergeCell ref="A6:G6"/>
    <mergeCell ref="A8:G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7E2C-6DAC-CF4B-B342-409E5334ABA0}">
  <dimension ref="A3:J12"/>
  <sheetViews>
    <sheetView workbookViewId="0">
      <selection activeCell="B17" sqref="B17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8" style="22" bestFit="1" customWidth="1"/>
    <col min="4" max="4" width="20.33203125" bestFit="1" customWidth="1"/>
    <col min="5" max="5" width="22.1640625" bestFit="1" customWidth="1"/>
    <col min="6" max="6" width="18.83203125" bestFit="1" customWidth="1"/>
    <col min="7" max="7" width="19" bestFit="1" customWidth="1"/>
    <col min="8" max="8" width="18.33203125" bestFit="1" customWidth="1"/>
    <col min="9" max="9" width="21.1640625" bestFit="1" customWidth="1"/>
  </cols>
  <sheetData>
    <row r="3" spans="1:10" x14ac:dyDescent="0.2">
      <c r="A3" s="12" t="s">
        <v>8320</v>
      </c>
      <c r="B3" t="s">
        <v>8323</v>
      </c>
      <c r="C3" t="s">
        <v>8362</v>
      </c>
      <c r="D3" t="s">
        <v>8377</v>
      </c>
      <c r="E3" t="s">
        <v>8369</v>
      </c>
      <c r="F3" t="s">
        <v>8370</v>
      </c>
      <c r="G3" t="s">
        <v>8371</v>
      </c>
      <c r="H3" t="s">
        <v>8372</v>
      </c>
      <c r="I3" t="s">
        <v>8373</v>
      </c>
      <c r="J3" s="24" t="s">
        <v>8375</v>
      </c>
    </row>
    <row r="4" spans="1:10" x14ac:dyDescent="0.2">
      <c r="A4" s="13" t="s">
        <v>8219</v>
      </c>
      <c r="B4" s="11">
        <v>2185</v>
      </c>
      <c r="C4" s="11">
        <v>424819</v>
      </c>
      <c r="D4" s="11">
        <v>2185</v>
      </c>
      <c r="E4" s="22">
        <v>194.42517162471395</v>
      </c>
      <c r="F4" s="11">
        <v>1</v>
      </c>
      <c r="G4" s="11">
        <v>26457</v>
      </c>
      <c r="H4" s="21">
        <v>713167.37912800396</v>
      </c>
      <c r="I4" s="21">
        <v>844.49237955591047</v>
      </c>
      <c r="J4">
        <f>'bonus statistical median'!C233</f>
        <v>609</v>
      </c>
    </row>
    <row r="5" spans="1:10" x14ac:dyDescent="0.2">
      <c r="A5" s="13" t="s">
        <v>8222</v>
      </c>
      <c r="B5" s="11">
        <v>50</v>
      </c>
      <c r="C5" s="11">
        <v>1801</v>
      </c>
      <c r="D5" s="11">
        <v>50</v>
      </c>
      <c r="E5" s="22">
        <v>36.020000000000003</v>
      </c>
      <c r="F5" s="11">
        <v>0</v>
      </c>
      <c r="G5" s="11">
        <v>884</v>
      </c>
      <c r="H5" s="21">
        <v>15648.67306122449</v>
      </c>
      <c r="I5" s="21">
        <v>125.0946564055575</v>
      </c>
      <c r="J5">
        <f>'bonus statistical median'!C205</f>
        <v>30</v>
      </c>
    </row>
    <row r="6" spans="1:10" x14ac:dyDescent="0.2">
      <c r="A6" s="13" t="s">
        <v>8221</v>
      </c>
      <c r="B6" s="11">
        <v>1530</v>
      </c>
      <c r="C6" s="11">
        <v>27096</v>
      </c>
      <c r="D6" s="11">
        <v>1530</v>
      </c>
      <c r="E6" s="22">
        <v>17.709803921568628</v>
      </c>
      <c r="F6" s="11">
        <v>0</v>
      </c>
      <c r="G6" s="11">
        <v>1293</v>
      </c>
      <c r="H6" s="21">
        <v>3775.6894394644714</v>
      </c>
      <c r="I6" s="21">
        <v>61.446638959868842</v>
      </c>
      <c r="J6">
        <f>'bonus statistical median'!C75</f>
        <v>179</v>
      </c>
    </row>
    <row r="7" spans="1:10" x14ac:dyDescent="0.2">
      <c r="A7" s="13" t="s">
        <v>8220</v>
      </c>
      <c r="B7" s="11">
        <v>349</v>
      </c>
      <c r="C7" s="11">
        <v>9530</v>
      </c>
      <c r="D7" s="11">
        <v>349</v>
      </c>
      <c r="E7" s="22">
        <v>27.306590257879655</v>
      </c>
      <c r="F7" s="11">
        <v>0</v>
      </c>
      <c r="G7" s="11">
        <v>1501</v>
      </c>
      <c r="H7" s="21">
        <v>11648.45458288048</v>
      </c>
      <c r="I7" s="21">
        <v>107.92800648061873</v>
      </c>
      <c r="J7">
        <f>'bonus statistical median'!C4</f>
        <v>70</v>
      </c>
    </row>
    <row r="8" spans="1:10" x14ac:dyDescent="0.2">
      <c r="A8" s="13" t="s">
        <v>8321</v>
      </c>
      <c r="B8" s="11"/>
      <c r="C8" s="11"/>
      <c r="D8" s="11"/>
      <c r="E8" s="22"/>
      <c r="F8" s="11"/>
      <c r="G8" s="11"/>
      <c r="H8" s="21"/>
      <c r="I8" s="21"/>
    </row>
    <row r="9" spans="1:10" x14ac:dyDescent="0.2">
      <c r="A9" s="13" t="s">
        <v>8322</v>
      </c>
      <c r="B9" s="11">
        <v>4114</v>
      </c>
      <c r="C9" s="11">
        <v>463246</v>
      </c>
      <c r="D9" s="11">
        <v>4114</v>
      </c>
      <c r="E9" s="22">
        <v>112.60233349538163</v>
      </c>
      <c r="F9" s="11">
        <v>0</v>
      </c>
      <c r="G9" s="11">
        <v>26457</v>
      </c>
      <c r="H9" s="21">
        <v>388861.88364152651</v>
      </c>
      <c r="I9" s="21">
        <v>623.58791171856956</v>
      </c>
      <c r="J9" s="23"/>
    </row>
    <row r="12" spans="1:10" x14ac:dyDescent="0.2">
      <c r="A12" s="25" t="s">
        <v>8376</v>
      </c>
    </row>
  </sheetData>
  <sortState xmlns:xlrd2="http://schemas.microsoft.com/office/spreadsheetml/2017/richdata2" ref="A3:I9">
    <sortCondition descending="1" ref="A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53C9-B465-9A42-8378-D1F43147A81F}">
  <dimension ref="A3:G719"/>
  <sheetViews>
    <sheetView workbookViewId="0">
      <selection activeCell="D3" sqref="D3"/>
    </sheetView>
  </sheetViews>
  <sheetFormatPr baseColWidth="10" defaultRowHeight="15" x14ac:dyDescent="0.2"/>
  <cols>
    <col min="1" max="1" width="12.1640625" bestFit="1" customWidth="1"/>
    <col min="2" max="3" width="18" bestFit="1" customWidth="1"/>
  </cols>
  <sheetData>
    <row r="3" spans="1:3" x14ac:dyDescent="0.2">
      <c r="A3" s="12" t="s">
        <v>8320</v>
      </c>
      <c r="B3" t="s">
        <v>8362</v>
      </c>
      <c r="C3" s="24" t="s">
        <v>8374</v>
      </c>
    </row>
    <row r="4" spans="1:3" x14ac:dyDescent="0.2">
      <c r="A4" s="13" t="s">
        <v>8220</v>
      </c>
      <c r="B4" s="11">
        <v>9530</v>
      </c>
      <c r="C4">
        <f>MEDIAN(B5:B74)</f>
        <v>70</v>
      </c>
    </row>
    <row r="5" spans="1:3" x14ac:dyDescent="0.2">
      <c r="A5" s="14">
        <v>0</v>
      </c>
      <c r="B5" s="11">
        <v>0</v>
      </c>
    </row>
    <row r="6" spans="1:3" x14ac:dyDescent="0.2">
      <c r="A6" s="14">
        <v>1</v>
      </c>
      <c r="B6" s="11">
        <v>50</v>
      </c>
    </row>
    <row r="7" spans="1:3" x14ac:dyDescent="0.2">
      <c r="A7" s="14">
        <v>2</v>
      </c>
      <c r="B7" s="11">
        <v>38</v>
      </c>
    </row>
    <row r="8" spans="1:3" x14ac:dyDescent="0.2">
      <c r="A8" s="14">
        <v>3</v>
      </c>
      <c r="B8" s="11">
        <v>66</v>
      </c>
    </row>
    <row r="9" spans="1:3" x14ac:dyDescent="0.2">
      <c r="A9" s="14">
        <v>4</v>
      </c>
      <c r="B9" s="11">
        <v>56</v>
      </c>
    </row>
    <row r="10" spans="1:3" x14ac:dyDescent="0.2">
      <c r="A10" s="14">
        <v>5</v>
      </c>
      <c r="B10" s="11">
        <v>30</v>
      </c>
    </row>
    <row r="11" spans="1:3" x14ac:dyDescent="0.2">
      <c r="A11" s="14">
        <v>6</v>
      </c>
      <c r="B11" s="11">
        <v>84</v>
      </c>
    </row>
    <row r="12" spans="1:3" x14ac:dyDescent="0.2">
      <c r="A12" s="14">
        <v>7</v>
      </c>
      <c r="B12" s="11">
        <v>42</v>
      </c>
    </row>
    <row r="13" spans="1:3" x14ac:dyDescent="0.2">
      <c r="A13" s="14">
        <v>8</v>
      </c>
      <c r="B13" s="11">
        <v>64</v>
      </c>
    </row>
    <row r="14" spans="1:3" x14ac:dyDescent="0.2">
      <c r="A14" s="14">
        <v>9</v>
      </c>
      <c r="B14" s="11">
        <v>45</v>
      </c>
    </row>
    <row r="15" spans="1:3" x14ac:dyDescent="0.2">
      <c r="A15" s="14">
        <v>10</v>
      </c>
      <c r="B15" s="11">
        <v>40</v>
      </c>
    </row>
    <row r="16" spans="1:3" x14ac:dyDescent="0.2">
      <c r="A16" s="14">
        <v>11</v>
      </c>
      <c r="B16" s="11">
        <v>44</v>
      </c>
    </row>
    <row r="17" spans="1:2" x14ac:dyDescent="0.2">
      <c r="A17" s="14">
        <v>12</v>
      </c>
      <c r="B17" s="11">
        <v>12</v>
      </c>
    </row>
    <row r="18" spans="1:2" x14ac:dyDescent="0.2">
      <c r="A18" s="14">
        <v>13</v>
      </c>
      <c r="B18" s="11">
        <v>39</v>
      </c>
    </row>
    <row r="19" spans="1:2" x14ac:dyDescent="0.2">
      <c r="A19" s="14">
        <v>14</v>
      </c>
      <c r="B19" s="11">
        <v>28</v>
      </c>
    </row>
    <row r="20" spans="1:2" x14ac:dyDescent="0.2">
      <c r="A20" s="14">
        <v>15</v>
      </c>
      <c r="B20" s="11">
        <v>75</v>
      </c>
    </row>
    <row r="21" spans="1:2" x14ac:dyDescent="0.2">
      <c r="A21" s="14">
        <v>16</v>
      </c>
      <c r="B21" s="11">
        <v>32</v>
      </c>
    </row>
    <row r="22" spans="1:2" x14ac:dyDescent="0.2">
      <c r="A22" s="14">
        <v>17</v>
      </c>
      <c r="B22" s="11">
        <v>51</v>
      </c>
    </row>
    <row r="23" spans="1:2" x14ac:dyDescent="0.2">
      <c r="A23" s="14">
        <v>18</v>
      </c>
      <c r="B23" s="11">
        <v>18</v>
      </c>
    </row>
    <row r="24" spans="1:2" x14ac:dyDescent="0.2">
      <c r="A24" s="14">
        <v>19</v>
      </c>
      <c r="B24" s="11">
        <v>19</v>
      </c>
    </row>
    <row r="25" spans="1:2" x14ac:dyDescent="0.2">
      <c r="A25" s="14">
        <v>20</v>
      </c>
      <c r="B25" s="11">
        <v>20</v>
      </c>
    </row>
    <row r="26" spans="1:2" x14ac:dyDescent="0.2">
      <c r="A26" s="14">
        <v>22</v>
      </c>
      <c r="B26" s="11">
        <v>44</v>
      </c>
    </row>
    <row r="27" spans="1:2" x14ac:dyDescent="0.2">
      <c r="A27" s="14">
        <v>23</v>
      </c>
      <c r="B27" s="11">
        <v>23</v>
      </c>
    </row>
    <row r="28" spans="1:2" x14ac:dyDescent="0.2">
      <c r="A28" s="14">
        <v>24</v>
      </c>
      <c r="B28" s="11">
        <v>48</v>
      </c>
    </row>
    <row r="29" spans="1:2" x14ac:dyDescent="0.2">
      <c r="A29" s="14">
        <v>25</v>
      </c>
      <c r="B29" s="11">
        <v>25</v>
      </c>
    </row>
    <row r="30" spans="1:2" x14ac:dyDescent="0.2">
      <c r="A30" s="14">
        <v>27</v>
      </c>
      <c r="B30" s="11">
        <v>27</v>
      </c>
    </row>
    <row r="31" spans="1:2" x14ac:dyDescent="0.2">
      <c r="A31" s="14">
        <v>28</v>
      </c>
      <c r="B31" s="11">
        <v>28</v>
      </c>
    </row>
    <row r="32" spans="1:2" x14ac:dyDescent="0.2">
      <c r="A32" s="14">
        <v>34</v>
      </c>
      <c r="B32" s="11">
        <v>68</v>
      </c>
    </row>
    <row r="33" spans="1:2" x14ac:dyDescent="0.2">
      <c r="A33" s="14">
        <v>35</v>
      </c>
      <c r="B33" s="11">
        <v>70</v>
      </c>
    </row>
    <row r="34" spans="1:2" x14ac:dyDescent="0.2">
      <c r="A34" s="14">
        <v>37</v>
      </c>
      <c r="B34" s="11">
        <v>74</v>
      </c>
    </row>
    <row r="35" spans="1:2" x14ac:dyDescent="0.2">
      <c r="A35" s="14">
        <v>38</v>
      </c>
      <c r="B35" s="11">
        <v>114</v>
      </c>
    </row>
    <row r="36" spans="1:2" x14ac:dyDescent="0.2">
      <c r="A36" s="14">
        <v>39</v>
      </c>
      <c r="B36" s="11">
        <v>39</v>
      </c>
    </row>
    <row r="37" spans="1:2" x14ac:dyDescent="0.2">
      <c r="A37" s="14">
        <v>40</v>
      </c>
      <c r="B37" s="11">
        <v>40</v>
      </c>
    </row>
    <row r="38" spans="1:2" x14ac:dyDescent="0.2">
      <c r="A38" s="14">
        <v>41</v>
      </c>
      <c r="B38" s="11">
        <v>41</v>
      </c>
    </row>
    <row r="39" spans="1:2" x14ac:dyDescent="0.2">
      <c r="A39" s="14">
        <v>43</v>
      </c>
      <c r="B39" s="11">
        <v>43</v>
      </c>
    </row>
    <row r="40" spans="1:2" x14ac:dyDescent="0.2">
      <c r="A40" s="14">
        <v>44</v>
      </c>
      <c r="B40" s="11">
        <v>44</v>
      </c>
    </row>
    <row r="41" spans="1:2" x14ac:dyDescent="0.2">
      <c r="A41" s="14">
        <v>45</v>
      </c>
      <c r="B41" s="11">
        <v>45</v>
      </c>
    </row>
    <row r="42" spans="1:2" x14ac:dyDescent="0.2">
      <c r="A42" s="14">
        <v>46</v>
      </c>
      <c r="B42" s="11">
        <v>92</v>
      </c>
    </row>
    <row r="43" spans="1:2" x14ac:dyDescent="0.2">
      <c r="A43" s="14">
        <v>50</v>
      </c>
      <c r="B43" s="11">
        <v>50</v>
      </c>
    </row>
    <row r="44" spans="1:2" x14ac:dyDescent="0.2">
      <c r="A44" s="14">
        <v>52</v>
      </c>
      <c r="B44" s="11">
        <v>104</v>
      </c>
    </row>
    <row r="45" spans="1:2" x14ac:dyDescent="0.2">
      <c r="A45" s="14">
        <v>58</v>
      </c>
      <c r="B45" s="11">
        <v>116</v>
      </c>
    </row>
    <row r="46" spans="1:2" x14ac:dyDescent="0.2">
      <c r="A46" s="14">
        <v>59</v>
      </c>
      <c r="B46" s="11">
        <v>118</v>
      </c>
    </row>
    <row r="47" spans="1:2" x14ac:dyDescent="0.2">
      <c r="A47" s="14">
        <v>67</v>
      </c>
      <c r="B47" s="11">
        <v>67</v>
      </c>
    </row>
    <row r="48" spans="1:2" x14ac:dyDescent="0.2">
      <c r="A48" s="14">
        <v>70</v>
      </c>
      <c r="B48" s="11">
        <v>70</v>
      </c>
    </row>
    <row r="49" spans="1:2" x14ac:dyDescent="0.2">
      <c r="A49" s="14">
        <v>76</v>
      </c>
      <c r="B49" s="11">
        <v>76</v>
      </c>
    </row>
    <row r="50" spans="1:2" x14ac:dyDescent="0.2">
      <c r="A50" s="14">
        <v>81</v>
      </c>
      <c r="B50" s="11">
        <v>81</v>
      </c>
    </row>
    <row r="51" spans="1:2" x14ac:dyDescent="0.2">
      <c r="A51" s="14">
        <v>86</v>
      </c>
      <c r="B51" s="11">
        <v>86</v>
      </c>
    </row>
    <row r="52" spans="1:2" x14ac:dyDescent="0.2">
      <c r="A52" s="14">
        <v>90</v>
      </c>
      <c r="B52" s="11">
        <v>180</v>
      </c>
    </row>
    <row r="53" spans="1:2" x14ac:dyDescent="0.2">
      <c r="A53" s="14">
        <v>95</v>
      </c>
      <c r="B53" s="11">
        <v>95</v>
      </c>
    </row>
    <row r="54" spans="1:2" x14ac:dyDescent="0.2">
      <c r="A54" s="14">
        <v>100</v>
      </c>
      <c r="B54" s="11">
        <v>100</v>
      </c>
    </row>
    <row r="55" spans="1:2" x14ac:dyDescent="0.2">
      <c r="A55" s="14">
        <v>101</v>
      </c>
      <c r="B55" s="11">
        <v>101</v>
      </c>
    </row>
    <row r="56" spans="1:2" x14ac:dyDescent="0.2">
      <c r="A56" s="14">
        <v>104</v>
      </c>
      <c r="B56" s="11">
        <v>104</v>
      </c>
    </row>
    <row r="57" spans="1:2" x14ac:dyDescent="0.2">
      <c r="A57" s="14">
        <v>121</v>
      </c>
      <c r="B57" s="11">
        <v>121</v>
      </c>
    </row>
    <row r="58" spans="1:2" x14ac:dyDescent="0.2">
      <c r="A58" s="14">
        <v>122</v>
      </c>
      <c r="B58" s="11">
        <v>122</v>
      </c>
    </row>
    <row r="59" spans="1:2" x14ac:dyDescent="0.2">
      <c r="A59" s="14">
        <v>135</v>
      </c>
      <c r="B59" s="11">
        <v>135</v>
      </c>
    </row>
    <row r="60" spans="1:2" x14ac:dyDescent="0.2">
      <c r="A60" s="14">
        <v>140</v>
      </c>
      <c r="B60" s="11">
        <v>140</v>
      </c>
    </row>
    <row r="61" spans="1:2" x14ac:dyDescent="0.2">
      <c r="A61" s="14">
        <v>152</v>
      </c>
      <c r="B61" s="11">
        <v>152</v>
      </c>
    </row>
    <row r="62" spans="1:2" x14ac:dyDescent="0.2">
      <c r="A62" s="14">
        <v>161</v>
      </c>
      <c r="B62" s="11">
        <v>161</v>
      </c>
    </row>
    <row r="63" spans="1:2" x14ac:dyDescent="0.2">
      <c r="A63" s="14">
        <v>224</v>
      </c>
      <c r="B63" s="11">
        <v>224</v>
      </c>
    </row>
    <row r="64" spans="1:2" x14ac:dyDescent="0.2">
      <c r="A64" s="14">
        <v>248</v>
      </c>
      <c r="B64" s="11">
        <v>248</v>
      </c>
    </row>
    <row r="65" spans="1:3" x14ac:dyDescent="0.2">
      <c r="A65" s="14">
        <v>276</v>
      </c>
      <c r="B65" s="11">
        <v>276</v>
      </c>
    </row>
    <row r="66" spans="1:3" x14ac:dyDescent="0.2">
      <c r="A66" s="14">
        <v>292</v>
      </c>
      <c r="B66" s="11">
        <v>292</v>
      </c>
    </row>
    <row r="67" spans="1:3" x14ac:dyDescent="0.2">
      <c r="A67" s="14">
        <v>323</v>
      </c>
      <c r="B67" s="11">
        <v>323</v>
      </c>
    </row>
    <row r="68" spans="1:3" x14ac:dyDescent="0.2">
      <c r="A68" s="14">
        <v>348</v>
      </c>
      <c r="B68" s="11">
        <v>348</v>
      </c>
    </row>
    <row r="69" spans="1:3" x14ac:dyDescent="0.2">
      <c r="A69" s="14">
        <v>355</v>
      </c>
      <c r="B69" s="11">
        <v>355</v>
      </c>
    </row>
    <row r="70" spans="1:3" x14ac:dyDescent="0.2">
      <c r="A70" s="14">
        <v>356</v>
      </c>
      <c r="B70" s="11">
        <v>356</v>
      </c>
    </row>
    <row r="71" spans="1:3" x14ac:dyDescent="0.2">
      <c r="A71" s="14">
        <v>400</v>
      </c>
      <c r="B71" s="11">
        <v>400</v>
      </c>
    </row>
    <row r="72" spans="1:3" x14ac:dyDescent="0.2">
      <c r="A72" s="14">
        <v>535</v>
      </c>
      <c r="B72" s="11">
        <v>535</v>
      </c>
    </row>
    <row r="73" spans="1:3" x14ac:dyDescent="0.2">
      <c r="A73" s="14">
        <v>775</v>
      </c>
      <c r="B73" s="11">
        <v>775</v>
      </c>
    </row>
    <row r="74" spans="1:3" x14ac:dyDescent="0.2">
      <c r="A74" s="14">
        <v>1501</v>
      </c>
      <c r="B74" s="11">
        <v>1501</v>
      </c>
    </row>
    <row r="75" spans="1:3" x14ac:dyDescent="0.2">
      <c r="A75" s="13" t="s">
        <v>8221</v>
      </c>
      <c r="B75" s="11">
        <v>27096</v>
      </c>
      <c r="C75">
        <f>MEDIAN(B76:B204)</f>
        <v>179</v>
      </c>
    </row>
    <row r="76" spans="1:3" x14ac:dyDescent="0.2">
      <c r="A76" s="14">
        <v>0</v>
      </c>
      <c r="B76" s="11">
        <v>0</v>
      </c>
    </row>
    <row r="77" spans="1:3" x14ac:dyDescent="0.2">
      <c r="A77" s="14">
        <v>1</v>
      </c>
      <c r="B77" s="11">
        <v>205</v>
      </c>
    </row>
    <row r="78" spans="1:3" x14ac:dyDescent="0.2">
      <c r="A78" s="14">
        <v>2</v>
      </c>
      <c r="B78" s="11">
        <v>304</v>
      </c>
    </row>
    <row r="79" spans="1:3" x14ac:dyDescent="0.2">
      <c r="A79" s="14">
        <v>3</v>
      </c>
      <c r="B79" s="11">
        <v>321</v>
      </c>
    </row>
    <row r="80" spans="1:3" x14ac:dyDescent="0.2">
      <c r="A80" s="14">
        <v>4</v>
      </c>
      <c r="B80" s="11">
        <v>392</v>
      </c>
    </row>
    <row r="81" spans="1:2" x14ac:dyDescent="0.2">
      <c r="A81" s="14">
        <v>5</v>
      </c>
      <c r="B81" s="11">
        <v>305</v>
      </c>
    </row>
    <row r="82" spans="1:2" x14ac:dyDescent="0.2">
      <c r="A82" s="14">
        <v>6</v>
      </c>
      <c r="B82" s="11">
        <v>300</v>
      </c>
    </row>
    <row r="83" spans="1:2" x14ac:dyDescent="0.2">
      <c r="A83" s="14">
        <v>7</v>
      </c>
      <c r="B83" s="11">
        <v>329</v>
      </c>
    </row>
    <row r="84" spans="1:2" x14ac:dyDescent="0.2">
      <c r="A84" s="14">
        <v>8</v>
      </c>
      <c r="B84" s="11">
        <v>304</v>
      </c>
    </row>
    <row r="85" spans="1:2" x14ac:dyDescent="0.2">
      <c r="A85" s="14">
        <v>9</v>
      </c>
      <c r="B85" s="11">
        <v>324</v>
      </c>
    </row>
    <row r="86" spans="1:2" x14ac:dyDescent="0.2">
      <c r="A86" s="14">
        <v>10</v>
      </c>
      <c r="B86" s="11">
        <v>270</v>
      </c>
    </row>
    <row r="87" spans="1:2" x14ac:dyDescent="0.2">
      <c r="A87" s="14">
        <v>11</v>
      </c>
      <c r="B87" s="11">
        <v>220</v>
      </c>
    </row>
    <row r="88" spans="1:2" x14ac:dyDescent="0.2">
      <c r="A88" s="14">
        <v>12</v>
      </c>
      <c r="B88" s="11">
        <v>372</v>
      </c>
    </row>
    <row r="89" spans="1:2" x14ac:dyDescent="0.2">
      <c r="A89" s="14">
        <v>13</v>
      </c>
      <c r="B89" s="11">
        <v>286</v>
      </c>
    </row>
    <row r="90" spans="1:2" x14ac:dyDescent="0.2">
      <c r="A90" s="14">
        <v>14</v>
      </c>
      <c r="B90" s="11">
        <v>294</v>
      </c>
    </row>
    <row r="91" spans="1:2" x14ac:dyDescent="0.2">
      <c r="A91" s="14">
        <v>15</v>
      </c>
      <c r="B91" s="11">
        <v>195</v>
      </c>
    </row>
    <row r="92" spans="1:2" x14ac:dyDescent="0.2">
      <c r="A92" s="14">
        <v>16</v>
      </c>
      <c r="B92" s="11">
        <v>256</v>
      </c>
    </row>
    <row r="93" spans="1:2" x14ac:dyDescent="0.2">
      <c r="A93" s="14">
        <v>17</v>
      </c>
      <c r="B93" s="11">
        <v>272</v>
      </c>
    </row>
    <row r="94" spans="1:2" x14ac:dyDescent="0.2">
      <c r="A94" s="14">
        <v>18</v>
      </c>
      <c r="B94" s="11">
        <v>144</v>
      </c>
    </row>
    <row r="95" spans="1:2" x14ac:dyDescent="0.2">
      <c r="A95" s="14">
        <v>19</v>
      </c>
      <c r="B95" s="11">
        <v>209</v>
      </c>
    </row>
    <row r="96" spans="1:2" x14ac:dyDescent="0.2">
      <c r="A96" s="14">
        <v>20</v>
      </c>
      <c r="B96" s="11">
        <v>160</v>
      </c>
    </row>
    <row r="97" spans="1:2" x14ac:dyDescent="0.2">
      <c r="A97" s="14">
        <v>21</v>
      </c>
      <c r="B97" s="11">
        <v>189</v>
      </c>
    </row>
    <row r="98" spans="1:2" x14ac:dyDescent="0.2">
      <c r="A98" s="14">
        <v>22</v>
      </c>
      <c r="B98" s="11">
        <v>154</v>
      </c>
    </row>
    <row r="99" spans="1:2" x14ac:dyDescent="0.2">
      <c r="A99" s="14">
        <v>23</v>
      </c>
      <c r="B99" s="11">
        <v>161</v>
      </c>
    </row>
    <row r="100" spans="1:2" x14ac:dyDescent="0.2">
      <c r="A100" s="14">
        <v>24</v>
      </c>
      <c r="B100" s="11">
        <v>312</v>
      </c>
    </row>
    <row r="101" spans="1:2" x14ac:dyDescent="0.2">
      <c r="A101" s="14">
        <v>25</v>
      </c>
      <c r="B101" s="11">
        <v>175</v>
      </c>
    </row>
    <row r="102" spans="1:2" x14ac:dyDescent="0.2">
      <c r="A102" s="14">
        <v>26</v>
      </c>
      <c r="B102" s="11">
        <v>156</v>
      </c>
    </row>
    <row r="103" spans="1:2" x14ac:dyDescent="0.2">
      <c r="A103" s="14">
        <v>27</v>
      </c>
      <c r="B103" s="11">
        <v>189</v>
      </c>
    </row>
    <row r="104" spans="1:2" x14ac:dyDescent="0.2">
      <c r="A104" s="14">
        <v>28</v>
      </c>
      <c r="B104" s="11">
        <v>224</v>
      </c>
    </row>
    <row r="105" spans="1:2" x14ac:dyDescent="0.2">
      <c r="A105" s="14">
        <v>29</v>
      </c>
      <c r="B105" s="11">
        <v>261</v>
      </c>
    </row>
    <row r="106" spans="1:2" x14ac:dyDescent="0.2">
      <c r="A106" s="14">
        <v>30</v>
      </c>
      <c r="B106" s="11">
        <v>210</v>
      </c>
    </row>
    <row r="107" spans="1:2" x14ac:dyDescent="0.2">
      <c r="A107" s="14">
        <v>31</v>
      </c>
      <c r="B107" s="11">
        <v>217</v>
      </c>
    </row>
    <row r="108" spans="1:2" x14ac:dyDescent="0.2">
      <c r="A108" s="14">
        <v>32</v>
      </c>
      <c r="B108" s="11">
        <v>96</v>
      </c>
    </row>
    <row r="109" spans="1:2" x14ac:dyDescent="0.2">
      <c r="A109" s="14">
        <v>33</v>
      </c>
      <c r="B109" s="11">
        <v>231</v>
      </c>
    </row>
    <row r="110" spans="1:2" x14ac:dyDescent="0.2">
      <c r="A110" s="14">
        <v>34</v>
      </c>
      <c r="B110" s="11">
        <v>170</v>
      </c>
    </row>
    <row r="111" spans="1:2" x14ac:dyDescent="0.2">
      <c r="A111" s="14">
        <v>35</v>
      </c>
      <c r="B111" s="11">
        <v>35</v>
      </c>
    </row>
    <row r="112" spans="1:2" x14ac:dyDescent="0.2">
      <c r="A112" s="14">
        <v>36</v>
      </c>
      <c r="B112" s="11">
        <v>180</v>
      </c>
    </row>
    <row r="113" spans="1:2" x14ac:dyDescent="0.2">
      <c r="A113" s="14">
        <v>37</v>
      </c>
      <c r="B113" s="11">
        <v>296</v>
      </c>
    </row>
    <row r="114" spans="1:2" x14ac:dyDescent="0.2">
      <c r="A114" s="14">
        <v>38</v>
      </c>
      <c r="B114" s="11">
        <v>190</v>
      </c>
    </row>
    <row r="115" spans="1:2" x14ac:dyDescent="0.2">
      <c r="A115" s="14">
        <v>39</v>
      </c>
      <c r="B115" s="11">
        <v>234</v>
      </c>
    </row>
    <row r="116" spans="1:2" x14ac:dyDescent="0.2">
      <c r="A116" s="14">
        <v>40</v>
      </c>
      <c r="B116" s="11">
        <v>120</v>
      </c>
    </row>
    <row r="117" spans="1:2" x14ac:dyDescent="0.2">
      <c r="A117" s="14">
        <v>41</v>
      </c>
      <c r="B117" s="11">
        <v>123</v>
      </c>
    </row>
    <row r="118" spans="1:2" x14ac:dyDescent="0.2">
      <c r="A118" s="14">
        <v>42</v>
      </c>
      <c r="B118" s="11">
        <v>84</v>
      </c>
    </row>
    <row r="119" spans="1:2" x14ac:dyDescent="0.2">
      <c r="A119" s="14">
        <v>43</v>
      </c>
      <c r="B119" s="11">
        <v>43</v>
      </c>
    </row>
    <row r="120" spans="1:2" x14ac:dyDescent="0.2">
      <c r="A120" s="14">
        <v>44</v>
      </c>
      <c r="B120" s="11">
        <v>44</v>
      </c>
    </row>
    <row r="121" spans="1:2" x14ac:dyDescent="0.2">
      <c r="A121" s="14">
        <v>45</v>
      </c>
      <c r="B121" s="11">
        <v>135</v>
      </c>
    </row>
    <row r="122" spans="1:2" x14ac:dyDescent="0.2">
      <c r="A122" s="14">
        <v>46</v>
      </c>
      <c r="B122" s="11">
        <v>46</v>
      </c>
    </row>
    <row r="123" spans="1:2" x14ac:dyDescent="0.2">
      <c r="A123" s="14">
        <v>47</v>
      </c>
      <c r="B123" s="11">
        <v>94</v>
      </c>
    </row>
    <row r="124" spans="1:2" x14ac:dyDescent="0.2">
      <c r="A124" s="14">
        <v>48</v>
      </c>
      <c r="B124" s="11">
        <v>96</v>
      </c>
    </row>
    <row r="125" spans="1:2" x14ac:dyDescent="0.2">
      <c r="A125" s="14">
        <v>49</v>
      </c>
      <c r="B125" s="11">
        <v>147</v>
      </c>
    </row>
    <row r="126" spans="1:2" x14ac:dyDescent="0.2">
      <c r="A126" s="14">
        <v>50</v>
      </c>
      <c r="B126" s="11">
        <v>100</v>
      </c>
    </row>
    <row r="127" spans="1:2" x14ac:dyDescent="0.2">
      <c r="A127" s="14">
        <v>52</v>
      </c>
      <c r="B127" s="11">
        <v>156</v>
      </c>
    </row>
    <row r="128" spans="1:2" x14ac:dyDescent="0.2">
      <c r="A128" s="14">
        <v>53</v>
      </c>
      <c r="B128" s="11">
        <v>106</v>
      </c>
    </row>
    <row r="129" spans="1:2" x14ac:dyDescent="0.2">
      <c r="A129" s="14">
        <v>55</v>
      </c>
      <c r="B129" s="11">
        <v>110</v>
      </c>
    </row>
    <row r="130" spans="1:2" x14ac:dyDescent="0.2">
      <c r="A130" s="14">
        <v>56</v>
      </c>
      <c r="B130" s="11">
        <v>56</v>
      </c>
    </row>
    <row r="131" spans="1:2" x14ac:dyDescent="0.2">
      <c r="A131" s="14">
        <v>57</v>
      </c>
      <c r="B131" s="11">
        <v>114</v>
      </c>
    </row>
    <row r="132" spans="1:2" x14ac:dyDescent="0.2">
      <c r="A132" s="14">
        <v>59</v>
      </c>
      <c r="B132" s="11">
        <v>59</v>
      </c>
    </row>
    <row r="133" spans="1:2" x14ac:dyDescent="0.2">
      <c r="A133" s="14">
        <v>60</v>
      </c>
      <c r="B133" s="11">
        <v>120</v>
      </c>
    </row>
    <row r="134" spans="1:2" x14ac:dyDescent="0.2">
      <c r="A134" s="14">
        <v>66</v>
      </c>
      <c r="B134" s="11">
        <v>66</v>
      </c>
    </row>
    <row r="135" spans="1:2" x14ac:dyDescent="0.2">
      <c r="A135" s="14">
        <v>67</v>
      </c>
      <c r="B135" s="11">
        <v>67</v>
      </c>
    </row>
    <row r="136" spans="1:2" x14ac:dyDescent="0.2">
      <c r="A136" s="14">
        <v>68</v>
      </c>
      <c r="B136" s="11">
        <v>68</v>
      </c>
    </row>
    <row r="137" spans="1:2" x14ac:dyDescent="0.2">
      <c r="A137" s="14">
        <v>70</v>
      </c>
      <c r="B137" s="11">
        <v>140</v>
      </c>
    </row>
    <row r="138" spans="1:2" x14ac:dyDescent="0.2">
      <c r="A138" s="14">
        <v>72</v>
      </c>
      <c r="B138" s="11">
        <v>144</v>
      </c>
    </row>
    <row r="139" spans="1:2" x14ac:dyDescent="0.2">
      <c r="A139" s="14">
        <v>73</v>
      </c>
      <c r="B139" s="11">
        <v>73</v>
      </c>
    </row>
    <row r="140" spans="1:2" x14ac:dyDescent="0.2">
      <c r="A140" s="14">
        <v>75</v>
      </c>
      <c r="B140" s="11">
        <v>75</v>
      </c>
    </row>
    <row r="141" spans="1:2" x14ac:dyDescent="0.2">
      <c r="A141" s="14">
        <v>76</v>
      </c>
      <c r="B141" s="11">
        <v>228</v>
      </c>
    </row>
    <row r="142" spans="1:2" x14ac:dyDescent="0.2">
      <c r="A142" s="14">
        <v>79</v>
      </c>
      <c r="B142" s="11">
        <v>79</v>
      </c>
    </row>
    <row r="143" spans="1:2" x14ac:dyDescent="0.2">
      <c r="A143" s="14">
        <v>81</v>
      </c>
      <c r="B143" s="11">
        <v>162</v>
      </c>
    </row>
    <row r="144" spans="1:2" x14ac:dyDescent="0.2">
      <c r="A144" s="14">
        <v>83</v>
      </c>
      <c r="B144" s="11">
        <v>83</v>
      </c>
    </row>
    <row r="145" spans="1:2" x14ac:dyDescent="0.2">
      <c r="A145" s="14">
        <v>84</v>
      </c>
      <c r="B145" s="11">
        <v>252</v>
      </c>
    </row>
    <row r="146" spans="1:2" x14ac:dyDescent="0.2">
      <c r="A146" s="14">
        <v>85</v>
      </c>
      <c r="B146" s="11">
        <v>85</v>
      </c>
    </row>
    <row r="147" spans="1:2" x14ac:dyDescent="0.2">
      <c r="A147" s="14">
        <v>86</v>
      </c>
      <c r="B147" s="11">
        <v>86</v>
      </c>
    </row>
    <row r="148" spans="1:2" x14ac:dyDescent="0.2">
      <c r="A148" s="14">
        <v>89</v>
      </c>
      <c r="B148" s="11">
        <v>89</v>
      </c>
    </row>
    <row r="149" spans="1:2" x14ac:dyDescent="0.2">
      <c r="A149" s="14">
        <v>90</v>
      </c>
      <c r="B149" s="11">
        <v>90</v>
      </c>
    </row>
    <row r="150" spans="1:2" x14ac:dyDescent="0.2">
      <c r="A150" s="14">
        <v>91</v>
      </c>
      <c r="B150" s="11">
        <v>91</v>
      </c>
    </row>
    <row r="151" spans="1:2" x14ac:dyDescent="0.2">
      <c r="A151" s="14">
        <v>92</v>
      </c>
      <c r="B151" s="11">
        <v>184</v>
      </c>
    </row>
    <row r="152" spans="1:2" x14ac:dyDescent="0.2">
      <c r="A152" s="14">
        <v>93</v>
      </c>
      <c r="B152" s="11">
        <v>93</v>
      </c>
    </row>
    <row r="153" spans="1:2" x14ac:dyDescent="0.2">
      <c r="A153" s="14">
        <v>94</v>
      </c>
      <c r="B153" s="11">
        <v>282</v>
      </c>
    </row>
    <row r="154" spans="1:2" x14ac:dyDescent="0.2">
      <c r="A154" s="14">
        <v>95</v>
      </c>
      <c r="B154" s="11">
        <v>95</v>
      </c>
    </row>
    <row r="155" spans="1:2" x14ac:dyDescent="0.2">
      <c r="A155" s="14">
        <v>96</v>
      </c>
      <c r="B155" s="11">
        <v>384</v>
      </c>
    </row>
    <row r="156" spans="1:2" x14ac:dyDescent="0.2">
      <c r="A156" s="14">
        <v>98</v>
      </c>
      <c r="B156" s="11">
        <v>98</v>
      </c>
    </row>
    <row r="157" spans="1:2" x14ac:dyDescent="0.2">
      <c r="A157" s="14">
        <v>99</v>
      </c>
      <c r="B157" s="11">
        <v>198</v>
      </c>
    </row>
    <row r="158" spans="1:2" x14ac:dyDescent="0.2">
      <c r="A158" s="14">
        <v>100</v>
      </c>
      <c r="B158" s="11">
        <v>100</v>
      </c>
    </row>
    <row r="159" spans="1:2" x14ac:dyDescent="0.2">
      <c r="A159" s="14">
        <v>103</v>
      </c>
      <c r="B159" s="11">
        <v>103</v>
      </c>
    </row>
    <row r="160" spans="1:2" x14ac:dyDescent="0.2">
      <c r="A160" s="14">
        <v>105</v>
      </c>
      <c r="B160" s="11">
        <v>105</v>
      </c>
    </row>
    <row r="161" spans="1:2" x14ac:dyDescent="0.2">
      <c r="A161" s="14">
        <v>108</v>
      </c>
      <c r="B161" s="11">
        <v>108</v>
      </c>
    </row>
    <row r="162" spans="1:2" x14ac:dyDescent="0.2">
      <c r="A162" s="14">
        <v>110</v>
      </c>
      <c r="B162" s="11">
        <v>110</v>
      </c>
    </row>
    <row r="163" spans="1:2" x14ac:dyDescent="0.2">
      <c r="A163" s="14">
        <v>113</v>
      </c>
      <c r="B163" s="11">
        <v>113</v>
      </c>
    </row>
    <row r="164" spans="1:2" x14ac:dyDescent="0.2">
      <c r="A164" s="14">
        <v>114</v>
      </c>
      <c r="B164" s="11">
        <v>228</v>
      </c>
    </row>
    <row r="165" spans="1:2" x14ac:dyDescent="0.2">
      <c r="A165" s="14">
        <v>117</v>
      </c>
      <c r="B165" s="11">
        <v>117</v>
      </c>
    </row>
    <row r="166" spans="1:2" x14ac:dyDescent="0.2">
      <c r="A166" s="14">
        <v>118</v>
      </c>
      <c r="B166" s="11">
        <v>118</v>
      </c>
    </row>
    <row r="167" spans="1:2" x14ac:dyDescent="0.2">
      <c r="A167" s="14">
        <v>121</v>
      </c>
      <c r="B167" s="11">
        <v>121</v>
      </c>
    </row>
    <row r="168" spans="1:2" x14ac:dyDescent="0.2">
      <c r="A168" s="14">
        <v>122</v>
      </c>
      <c r="B168" s="11">
        <v>122</v>
      </c>
    </row>
    <row r="169" spans="1:2" x14ac:dyDescent="0.2">
      <c r="A169" s="14">
        <v>123</v>
      </c>
      <c r="B169" s="11">
        <v>246</v>
      </c>
    </row>
    <row r="170" spans="1:2" x14ac:dyDescent="0.2">
      <c r="A170" s="14">
        <v>124</v>
      </c>
      <c r="B170" s="11">
        <v>248</v>
      </c>
    </row>
    <row r="171" spans="1:2" x14ac:dyDescent="0.2">
      <c r="A171" s="14">
        <v>125</v>
      </c>
      <c r="B171" s="11">
        <v>125</v>
      </c>
    </row>
    <row r="172" spans="1:2" x14ac:dyDescent="0.2">
      <c r="A172" s="14">
        <v>129</v>
      </c>
      <c r="B172" s="11">
        <v>129</v>
      </c>
    </row>
    <row r="173" spans="1:2" x14ac:dyDescent="0.2">
      <c r="A173" s="14">
        <v>135</v>
      </c>
      <c r="B173" s="11">
        <v>135</v>
      </c>
    </row>
    <row r="174" spans="1:2" x14ac:dyDescent="0.2">
      <c r="A174" s="14">
        <v>139</v>
      </c>
      <c r="B174" s="11">
        <v>139</v>
      </c>
    </row>
    <row r="175" spans="1:2" x14ac:dyDescent="0.2">
      <c r="A175" s="14">
        <v>140</v>
      </c>
      <c r="B175" s="11">
        <v>420</v>
      </c>
    </row>
    <row r="176" spans="1:2" x14ac:dyDescent="0.2">
      <c r="A176" s="14">
        <v>147</v>
      </c>
      <c r="B176" s="11">
        <v>294</v>
      </c>
    </row>
    <row r="177" spans="1:2" x14ac:dyDescent="0.2">
      <c r="A177" s="14">
        <v>148</v>
      </c>
      <c r="B177" s="11">
        <v>148</v>
      </c>
    </row>
    <row r="178" spans="1:2" x14ac:dyDescent="0.2">
      <c r="A178" s="14">
        <v>152</v>
      </c>
      <c r="B178" s="11">
        <v>152</v>
      </c>
    </row>
    <row r="179" spans="1:2" x14ac:dyDescent="0.2">
      <c r="A179" s="14">
        <v>167</v>
      </c>
      <c r="B179" s="11">
        <v>167</v>
      </c>
    </row>
    <row r="180" spans="1:2" x14ac:dyDescent="0.2">
      <c r="A180" s="14">
        <v>170</v>
      </c>
      <c r="B180" s="11">
        <v>170</v>
      </c>
    </row>
    <row r="181" spans="1:2" x14ac:dyDescent="0.2">
      <c r="A181" s="14">
        <v>171</v>
      </c>
      <c r="B181" s="11">
        <v>342</v>
      </c>
    </row>
    <row r="182" spans="1:2" x14ac:dyDescent="0.2">
      <c r="A182" s="14">
        <v>179</v>
      </c>
      <c r="B182" s="11">
        <v>179</v>
      </c>
    </row>
    <row r="183" spans="1:2" x14ac:dyDescent="0.2">
      <c r="A183" s="14">
        <v>185</v>
      </c>
      <c r="B183" s="11">
        <v>185</v>
      </c>
    </row>
    <row r="184" spans="1:2" x14ac:dyDescent="0.2">
      <c r="A184" s="14">
        <v>188</v>
      </c>
      <c r="B184" s="11">
        <v>188</v>
      </c>
    </row>
    <row r="185" spans="1:2" x14ac:dyDescent="0.2">
      <c r="A185" s="14">
        <v>196</v>
      </c>
      <c r="B185" s="11">
        <v>392</v>
      </c>
    </row>
    <row r="186" spans="1:2" x14ac:dyDescent="0.2">
      <c r="A186" s="14">
        <v>197</v>
      </c>
      <c r="B186" s="11">
        <v>197</v>
      </c>
    </row>
    <row r="187" spans="1:2" x14ac:dyDescent="0.2">
      <c r="A187" s="14">
        <v>201</v>
      </c>
      <c r="B187" s="11">
        <v>201</v>
      </c>
    </row>
    <row r="188" spans="1:2" x14ac:dyDescent="0.2">
      <c r="A188" s="14">
        <v>202</v>
      </c>
      <c r="B188" s="11">
        <v>202</v>
      </c>
    </row>
    <row r="189" spans="1:2" x14ac:dyDescent="0.2">
      <c r="A189" s="14">
        <v>215</v>
      </c>
      <c r="B189" s="11">
        <v>215</v>
      </c>
    </row>
    <row r="190" spans="1:2" x14ac:dyDescent="0.2">
      <c r="A190" s="14">
        <v>229</v>
      </c>
      <c r="B190" s="11">
        <v>229</v>
      </c>
    </row>
    <row r="191" spans="1:2" x14ac:dyDescent="0.2">
      <c r="A191" s="14">
        <v>236</v>
      </c>
      <c r="B191" s="11">
        <v>236</v>
      </c>
    </row>
    <row r="192" spans="1:2" x14ac:dyDescent="0.2">
      <c r="A192" s="14">
        <v>285</v>
      </c>
      <c r="B192" s="11">
        <v>285</v>
      </c>
    </row>
    <row r="193" spans="1:3" x14ac:dyDescent="0.2">
      <c r="A193" s="14">
        <v>296</v>
      </c>
      <c r="B193" s="11">
        <v>296</v>
      </c>
    </row>
    <row r="194" spans="1:3" x14ac:dyDescent="0.2">
      <c r="A194" s="14">
        <v>310</v>
      </c>
      <c r="B194" s="11">
        <v>310</v>
      </c>
    </row>
    <row r="195" spans="1:3" x14ac:dyDescent="0.2">
      <c r="A195" s="14">
        <v>311</v>
      </c>
      <c r="B195" s="11">
        <v>311</v>
      </c>
    </row>
    <row r="196" spans="1:3" x14ac:dyDescent="0.2">
      <c r="A196" s="14">
        <v>312</v>
      </c>
      <c r="B196" s="11">
        <v>312</v>
      </c>
    </row>
    <row r="197" spans="1:3" x14ac:dyDescent="0.2">
      <c r="A197" s="14">
        <v>336</v>
      </c>
      <c r="B197" s="11">
        <v>336</v>
      </c>
    </row>
    <row r="198" spans="1:3" x14ac:dyDescent="0.2">
      <c r="A198" s="14">
        <v>338</v>
      </c>
      <c r="B198" s="11">
        <v>338</v>
      </c>
    </row>
    <row r="199" spans="1:3" x14ac:dyDescent="0.2">
      <c r="A199" s="14">
        <v>369</v>
      </c>
      <c r="B199" s="11">
        <v>369</v>
      </c>
    </row>
    <row r="200" spans="1:3" x14ac:dyDescent="0.2">
      <c r="A200" s="14">
        <v>456</v>
      </c>
      <c r="B200" s="11">
        <v>456</v>
      </c>
    </row>
    <row r="201" spans="1:3" x14ac:dyDescent="0.2">
      <c r="A201" s="14">
        <v>534</v>
      </c>
      <c r="B201" s="11">
        <v>534</v>
      </c>
    </row>
    <row r="202" spans="1:3" x14ac:dyDescent="0.2">
      <c r="A202" s="14">
        <v>890</v>
      </c>
      <c r="B202" s="11">
        <v>890</v>
      </c>
    </row>
    <row r="203" spans="1:3" x14ac:dyDescent="0.2">
      <c r="A203" s="14">
        <v>975</v>
      </c>
      <c r="B203" s="11">
        <v>975</v>
      </c>
    </row>
    <row r="204" spans="1:3" x14ac:dyDescent="0.2">
      <c r="A204" s="14">
        <v>1293</v>
      </c>
      <c r="B204" s="11">
        <v>1293</v>
      </c>
    </row>
    <row r="205" spans="1:3" x14ac:dyDescent="0.2">
      <c r="A205" s="13" t="s">
        <v>8222</v>
      </c>
      <c r="B205" s="11">
        <v>1801</v>
      </c>
      <c r="C205">
        <f>MEDIAN(B206:B232)</f>
        <v>30</v>
      </c>
    </row>
    <row r="206" spans="1:3" x14ac:dyDescent="0.2">
      <c r="A206" s="14">
        <v>0</v>
      </c>
      <c r="B206" s="11">
        <v>0</v>
      </c>
    </row>
    <row r="207" spans="1:3" x14ac:dyDescent="0.2">
      <c r="A207" s="14">
        <v>1</v>
      </c>
      <c r="B207" s="11">
        <v>6</v>
      </c>
    </row>
    <row r="208" spans="1:3" x14ac:dyDescent="0.2">
      <c r="A208" s="14">
        <v>3</v>
      </c>
      <c r="B208" s="11">
        <v>3</v>
      </c>
    </row>
    <row r="209" spans="1:7" x14ac:dyDescent="0.2">
      <c r="A209" s="14">
        <v>4</v>
      </c>
      <c r="B209" s="11">
        <v>20</v>
      </c>
      <c r="G209" s="24"/>
    </row>
    <row r="210" spans="1:7" x14ac:dyDescent="0.2">
      <c r="A210" s="14">
        <v>6</v>
      </c>
      <c r="B210" s="11">
        <v>6</v>
      </c>
    </row>
    <row r="211" spans="1:7" x14ac:dyDescent="0.2">
      <c r="A211" s="14">
        <v>7</v>
      </c>
      <c r="B211" s="11">
        <v>28</v>
      </c>
    </row>
    <row r="212" spans="1:7" x14ac:dyDescent="0.2">
      <c r="A212" s="14">
        <v>8</v>
      </c>
      <c r="B212" s="11">
        <v>24</v>
      </c>
    </row>
    <row r="213" spans="1:7" x14ac:dyDescent="0.2">
      <c r="A213" s="14">
        <v>10</v>
      </c>
      <c r="B213" s="11">
        <v>10</v>
      </c>
    </row>
    <row r="214" spans="1:7" x14ac:dyDescent="0.2">
      <c r="A214" s="14">
        <v>11</v>
      </c>
      <c r="B214" s="11">
        <v>11</v>
      </c>
    </row>
    <row r="215" spans="1:7" x14ac:dyDescent="0.2">
      <c r="A215" s="14">
        <v>12</v>
      </c>
      <c r="B215" s="11">
        <v>36</v>
      </c>
      <c r="G215" s="23"/>
    </row>
    <row r="216" spans="1:7" x14ac:dyDescent="0.2">
      <c r="A216" s="14">
        <v>14</v>
      </c>
      <c r="B216" s="11">
        <v>14</v>
      </c>
    </row>
    <row r="217" spans="1:7" x14ac:dyDescent="0.2">
      <c r="A217" s="14">
        <v>15</v>
      </c>
      <c r="B217" s="11">
        <v>30</v>
      </c>
    </row>
    <row r="218" spans="1:7" x14ac:dyDescent="0.2">
      <c r="A218" s="14">
        <v>16</v>
      </c>
      <c r="B218" s="11">
        <v>16</v>
      </c>
    </row>
    <row r="219" spans="1:7" x14ac:dyDescent="0.2">
      <c r="A219" s="14">
        <v>22</v>
      </c>
      <c r="B219" s="11">
        <v>44</v>
      </c>
    </row>
    <row r="220" spans="1:7" x14ac:dyDescent="0.2">
      <c r="A220" s="14">
        <v>23</v>
      </c>
      <c r="B220" s="11">
        <v>23</v>
      </c>
    </row>
    <row r="221" spans="1:7" x14ac:dyDescent="0.2">
      <c r="A221" s="14">
        <v>26</v>
      </c>
      <c r="B221" s="11">
        <v>26</v>
      </c>
    </row>
    <row r="222" spans="1:7" x14ac:dyDescent="0.2">
      <c r="A222" s="14">
        <v>30</v>
      </c>
      <c r="B222" s="11">
        <v>30</v>
      </c>
    </row>
    <row r="223" spans="1:7" x14ac:dyDescent="0.2">
      <c r="A223" s="14">
        <v>38</v>
      </c>
      <c r="B223" s="11">
        <v>38</v>
      </c>
    </row>
    <row r="224" spans="1:7" x14ac:dyDescent="0.2">
      <c r="A224" s="14">
        <v>39</v>
      </c>
      <c r="B224" s="11">
        <v>39</v>
      </c>
    </row>
    <row r="225" spans="1:3" x14ac:dyDescent="0.2">
      <c r="A225" s="14">
        <v>45</v>
      </c>
      <c r="B225" s="11">
        <v>45</v>
      </c>
    </row>
    <row r="226" spans="1:3" x14ac:dyDescent="0.2">
      <c r="A226" s="14">
        <v>46</v>
      </c>
      <c r="B226" s="11">
        <v>46</v>
      </c>
    </row>
    <row r="227" spans="1:3" x14ac:dyDescent="0.2">
      <c r="A227" s="14">
        <v>61</v>
      </c>
      <c r="B227" s="11">
        <v>61</v>
      </c>
    </row>
    <row r="228" spans="1:3" x14ac:dyDescent="0.2">
      <c r="A228" s="14">
        <v>64</v>
      </c>
      <c r="B228" s="11">
        <v>64</v>
      </c>
    </row>
    <row r="229" spans="1:3" x14ac:dyDescent="0.2">
      <c r="A229" s="14">
        <v>79</v>
      </c>
      <c r="B229" s="11">
        <v>79</v>
      </c>
    </row>
    <row r="230" spans="1:3" x14ac:dyDescent="0.2">
      <c r="A230" s="14">
        <v>101</v>
      </c>
      <c r="B230" s="11">
        <v>101</v>
      </c>
    </row>
    <row r="231" spans="1:3" x14ac:dyDescent="0.2">
      <c r="A231" s="14">
        <v>117</v>
      </c>
      <c r="B231" s="11">
        <v>117</v>
      </c>
    </row>
    <row r="232" spans="1:3" x14ac:dyDescent="0.2">
      <c r="A232" s="14">
        <v>884</v>
      </c>
      <c r="B232" s="11">
        <v>884</v>
      </c>
    </row>
    <row r="233" spans="1:3" x14ac:dyDescent="0.2">
      <c r="A233" s="13" t="s">
        <v>8219</v>
      </c>
      <c r="B233" s="11">
        <v>424819</v>
      </c>
      <c r="C233">
        <f>MEDIAN(B234:B717)</f>
        <v>609</v>
      </c>
    </row>
    <row r="234" spans="1:3" x14ac:dyDescent="0.2">
      <c r="A234" s="14">
        <v>1</v>
      </c>
      <c r="B234" s="11">
        <v>3</v>
      </c>
    </row>
    <row r="235" spans="1:3" x14ac:dyDescent="0.2">
      <c r="A235" s="14">
        <v>2</v>
      </c>
      <c r="B235" s="11">
        <v>2</v>
      </c>
    </row>
    <row r="236" spans="1:3" x14ac:dyDescent="0.2">
      <c r="A236" s="14">
        <v>3</v>
      </c>
      <c r="B236" s="11">
        <v>30</v>
      </c>
    </row>
    <row r="237" spans="1:3" x14ac:dyDescent="0.2">
      <c r="A237" s="14">
        <v>4</v>
      </c>
      <c r="B237" s="11">
        <v>20</v>
      </c>
    </row>
    <row r="238" spans="1:3" x14ac:dyDescent="0.2">
      <c r="A238" s="14">
        <v>5</v>
      </c>
      <c r="B238" s="11">
        <v>15</v>
      </c>
    </row>
    <row r="239" spans="1:3" x14ac:dyDescent="0.2">
      <c r="A239" s="14">
        <v>6</v>
      </c>
      <c r="B239" s="11">
        <v>30</v>
      </c>
    </row>
    <row r="240" spans="1:3" x14ac:dyDescent="0.2">
      <c r="A240" s="14">
        <v>7</v>
      </c>
      <c r="B240" s="11">
        <v>70</v>
      </c>
    </row>
    <row r="241" spans="1:2" x14ac:dyDescent="0.2">
      <c r="A241" s="14">
        <v>8</v>
      </c>
      <c r="B241" s="11">
        <v>120</v>
      </c>
    </row>
    <row r="242" spans="1:2" x14ac:dyDescent="0.2">
      <c r="A242" s="14">
        <v>9</v>
      </c>
      <c r="B242" s="11">
        <v>144</v>
      </c>
    </row>
    <row r="243" spans="1:2" x14ac:dyDescent="0.2">
      <c r="A243" s="14">
        <v>10</v>
      </c>
      <c r="B243" s="11">
        <v>150</v>
      </c>
    </row>
    <row r="244" spans="1:2" x14ac:dyDescent="0.2">
      <c r="A244" s="14">
        <v>11</v>
      </c>
      <c r="B244" s="11">
        <v>165</v>
      </c>
    </row>
    <row r="245" spans="1:2" x14ac:dyDescent="0.2">
      <c r="A245" s="14">
        <v>12</v>
      </c>
      <c r="B245" s="11">
        <v>132</v>
      </c>
    </row>
    <row r="246" spans="1:2" x14ac:dyDescent="0.2">
      <c r="A246" s="14">
        <v>13</v>
      </c>
      <c r="B246" s="11">
        <v>299</v>
      </c>
    </row>
    <row r="247" spans="1:2" x14ac:dyDescent="0.2">
      <c r="A247" s="14">
        <v>14</v>
      </c>
      <c r="B247" s="11">
        <v>434</v>
      </c>
    </row>
    <row r="248" spans="1:2" x14ac:dyDescent="0.2">
      <c r="A248" s="14">
        <v>15</v>
      </c>
      <c r="B248" s="11">
        <v>390</v>
      </c>
    </row>
    <row r="249" spans="1:2" x14ac:dyDescent="0.2">
      <c r="A249" s="14">
        <v>16</v>
      </c>
      <c r="B249" s="11">
        <v>208</v>
      </c>
    </row>
    <row r="250" spans="1:2" x14ac:dyDescent="0.2">
      <c r="A250" s="14">
        <v>17</v>
      </c>
      <c r="B250" s="11">
        <v>578</v>
      </c>
    </row>
    <row r="251" spans="1:2" x14ac:dyDescent="0.2">
      <c r="A251" s="14">
        <v>18</v>
      </c>
      <c r="B251" s="11">
        <v>378</v>
      </c>
    </row>
    <row r="252" spans="1:2" x14ac:dyDescent="0.2">
      <c r="A252" s="14">
        <v>19</v>
      </c>
      <c r="B252" s="11">
        <v>475</v>
      </c>
    </row>
    <row r="253" spans="1:2" x14ac:dyDescent="0.2">
      <c r="A253" s="14">
        <v>20</v>
      </c>
      <c r="B253" s="11">
        <v>700</v>
      </c>
    </row>
    <row r="254" spans="1:2" x14ac:dyDescent="0.2">
      <c r="A254" s="14">
        <v>21</v>
      </c>
      <c r="B254" s="11">
        <v>588</v>
      </c>
    </row>
    <row r="255" spans="1:2" x14ac:dyDescent="0.2">
      <c r="A255" s="14">
        <v>22</v>
      </c>
      <c r="B255" s="11">
        <v>396</v>
      </c>
    </row>
    <row r="256" spans="1:2" x14ac:dyDescent="0.2">
      <c r="A256" s="14">
        <v>23</v>
      </c>
      <c r="B256" s="11">
        <v>552</v>
      </c>
    </row>
    <row r="257" spans="1:2" x14ac:dyDescent="0.2">
      <c r="A257" s="14">
        <v>24</v>
      </c>
      <c r="B257" s="11">
        <v>456</v>
      </c>
    </row>
    <row r="258" spans="1:2" x14ac:dyDescent="0.2">
      <c r="A258" s="14">
        <v>25</v>
      </c>
      <c r="B258" s="11">
        <v>800</v>
      </c>
    </row>
    <row r="259" spans="1:2" x14ac:dyDescent="0.2">
      <c r="A259" s="14">
        <v>26</v>
      </c>
      <c r="B259" s="11">
        <v>728</v>
      </c>
    </row>
    <row r="260" spans="1:2" x14ac:dyDescent="0.2">
      <c r="A260" s="14">
        <v>27</v>
      </c>
      <c r="B260" s="11">
        <v>999</v>
      </c>
    </row>
    <row r="261" spans="1:2" x14ac:dyDescent="0.2">
      <c r="A261" s="14">
        <v>28</v>
      </c>
      <c r="B261" s="11">
        <v>812</v>
      </c>
    </row>
    <row r="262" spans="1:2" x14ac:dyDescent="0.2">
      <c r="A262" s="14">
        <v>29</v>
      </c>
      <c r="B262" s="11">
        <v>522</v>
      </c>
    </row>
    <row r="263" spans="1:2" x14ac:dyDescent="0.2">
      <c r="A263" s="14">
        <v>30</v>
      </c>
      <c r="B263" s="11">
        <v>720</v>
      </c>
    </row>
    <row r="264" spans="1:2" x14ac:dyDescent="0.2">
      <c r="A264" s="14">
        <v>31</v>
      </c>
      <c r="B264" s="11">
        <v>620</v>
      </c>
    </row>
    <row r="265" spans="1:2" x14ac:dyDescent="0.2">
      <c r="A265" s="14">
        <v>32</v>
      </c>
      <c r="B265" s="11">
        <v>608</v>
      </c>
    </row>
    <row r="266" spans="1:2" x14ac:dyDescent="0.2">
      <c r="A266" s="14">
        <v>33</v>
      </c>
      <c r="B266" s="11">
        <v>792</v>
      </c>
    </row>
    <row r="267" spans="1:2" x14ac:dyDescent="0.2">
      <c r="A267" s="14">
        <v>34</v>
      </c>
      <c r="B267" s="11">
        <v>884</v>
      </c>
    </row>
    <row r="268" spans="1:2" x14ac:dyDescent="0.2">
      <c r="A268" s="14">
        <v>35</v>
      </c>
      <c r="B268" s="11">
        <v>805</v>
      </c>
    </row>
    <row r="269" spans="1:2" x14ac:dyDescent="0.2">
      <c r="A269" s="14">
        <v>36</v>
      </c>
      <c r="B269" s="11">
        <v>540</v>
      </c>
    </row>
    <row r="270" spans="1:2" x14ac:dyDescent="0.2">
      <c r="A270" s="14">
        <v>37</v>
      </c>
      <c r="B270" s="11">
        <v>629</v>
      </c>
    </row>
    <row r="271" spans="1:2" x14ac:dyDescent="0.2">
      <c r="A271" s="14">
        <v>38</v>
      </c>
      <c r="B271" s="11">
        <v>1102</v>
      </c>
    </row>
    <row r="272" spans="1:2" x14ac:dyDescent="0.2">
      <c r="A272" s="14">
        <v>39</v>
      </c>
      <c r="B272" s="11">
        <v>663</v>
      </c>
    </row>
    <row r="273" spans="1:2" x14ac:dyDescent="0.2">
      <c r="A273" s="14">
        <v>40</v>
      </c>
      <c r="B273" s="11">
        <v>440</v>
      </c>
    </row>
    <row r="274" spans="1:2" x14ac:dyDescent="0.2">
      <c r="A274" s="14">
        <v>41</v>
      </c>
      <c r="B274" s="11">
        <v>779</v>
      </c>
    </row>
    <row r="275" spans="1:2" x14ac:dyDescent="0.2">
      <c r="A275" s="14">
        <v>42</v>
      </c>
      <c r="B275" s="11">
        <v>588</v>
      </c>
    </row>
    <row r="276" spans="1:2" x14ac:dyDescent="0.2">
      <c r="A276" s="14">
        <v>43</v>
      </c>
      <c r="B276" s="11">
        <v>559</v>
      </c>
    </row>
    <row r="277" spans="1:2" x14ac:dyDescent="0.2">
      <c r="A277" s="14">
        <v>44</v>
      </c>
      <c r="B277" s="11">
        <v>660</v>
      </c>
    </row>
    <row r="278" spans="1:2" x14ac:dyDescent="0.2">
      <c r="A278" s="14">
        <v>45</v>
      </c>
      <c r="B278" s="11">
        <v>675</v>
      </c>
    </row>
    <row r="279" spans="1:2" x14ac:dyDescent="0.2">
      <c r="A279" s="14">
        <v>46</v>
      </c>
      <c r="B279" s="11">
        <v>966</v>
      </c>
    </row>
    <row r="280" spans="1:2" x14ac:dyDescent="0.2">
      <c r="A280" s="14">
        <v>47</v>
      </c>
      <c r="B280" s="11">
        <v>987</v>
      </c>
    </row>
    <row r="281" spans="1:2" x14ac:dyDescent="0.2">
      <c r="A281" s="14">
        <v>48</v>
      </c>
      <c r="B281" s="11">
        <v>672</v>
      </c>
    </row>
    <row r="282" spans="1:2" x14ac:dyDescent="0.2">
      <c r="A282" s="14">
        <v>49</v>
      </c>
      <c r="B282" s="11">
        <v>833</v>
      </c>
    </row>
    <row r="283" spans="1:2" x14ac:dyDescent="0.2">
      <c r="A283" s="14">
        <v>50</v>
      </c>
      <c r="B283" s="11">
        <v>950</v>
      </c>
    </row>
    <row r="284" spans="1:2" x14ac:dyDescent="0.2">
      <c r="A284" s="14">
        <v>51</v>
      </c>
      <c r="B284" s="11">
        <v>510</v>
      </c>
    </row>
    <row r="285" spans="1:2" x14ac:dyDescent="0.2">
      <c r="A285" s="14">
        <v>52</v>
      </c>
      <c r="B285" s="11">
        <v>988</v>
      </c>
    </row>
    <row r="286" spans="1:2" x14ac:dyDescent="0.2">
      <c r="A286" s="14">
        <v>53</v>
      </c>
      <c r="B286" s="11">
        <v>371</v>
      </c>
    </row>
    <row r="287" spans="1:2" x14ac:dyDescent="0.2">
      <c r="A287" s="14">
        <v>54</v>
      </c>
      <c r="B287" s="11">
        <v>648</v>
      </c>
    </row>
    <row r="288" spans="1:2" x14ac:dyDescent="0.2">
      <c r="A288" s="14">
        <v>55</v>
      </c>
      <c r="B288" s="11">
        <v>770</v>
      </c>
    </row>
    <row r="289" spans="1:2" x14ac:dyDescent="0.2">
      <c r="A289" s="14">
        <v>56</v>
      </c>
      <c r="B289" s="11">
        <v>840</v>
      </c>
    </row>
    <row r="290" spans="1:2" x14ac:dyDescent="0.2">
      <c r="A290" s="14">
        <v>57</v>
      </c>
      <c r="B290" s="11">
        <v>1197</v>
      </c>
    </row>
    <row r="291" spans="1:2" x14ac:dyDescent="0.2">
      <c r="A291" s="14">
        <v>58</v>
      </c>
      <c r="B291" s="11">
        <v>696</v>
      </c>
    </row>
    <row r="292" spans="1:2" x14ac:dyDescent="0.2">
      <c r="A292" s="14">
        <v>59</v>
      </c>
      <c r="B292" s="11">
        <v>649</v>
      </c>
    </row>
    <row r="293" spans="1:2" x14ac:dyDescent="0.2">
      <c r="A293" s="14">
        <v>60</v>
      </c>
      <c r="B293" s="11">
        <v>720</v>
      </c>
    </row>
    <row r="294" spans="1:2" x14ac:dyDescent="0.2">
      <c r="A294" s="14">
        <v>61</v>
      </c>
      <c r="B294" s="11">
        <v>854</v>
      </c>
    </row>
    <row r="295" spans="1:2" x14ac:dyDescent="0.2">
      <c r="A295" s="14">
        <v>62</v>
      </c>
      <c r="B295" s="11">
        <v>1116</v>
      </c>
    </row>
    <row r="296" spans="1:2" x14ac:dyDescent="0.2">
      <c r="A296" s="14">
        <v>63</v>
      </c>
      <c r="B296" s="11">
        <v>756</v>
      </c>
    </row>
    <row r="297" spans="1:2" x14ac:dyDescent="0.2">
      <c r="A297" s="14">
        <v>64</v>
      </c>
      <c r="B297" s="11">
        <v>768</v>
      </c>
    </row>
    <row r="298" spans="1:2" x14ac:dyDescent="0.2">
      <c r="A298" s="14">
        <v>65</v>
      </c>
      <c r="B298" s="11">
        <v>780</v>
      </c>
    </row>
    <row r="299" spans="1:2" x14ac:dyDescent="0.2">
      <c r="A299" s="14">
        <v>66</v>
      </c>
      <c r="B299" s="11">
        <v>528</v>
      </c>
    </row>
    <row r="300" spans="1:2" x14ac:dyDescent="0.2">
      <c r="A300" s="14">
        <v>67</v>
      </c>
      <c r="B300" s="11">
        <v>603</v>
      </c>
    </row>
    <row r="301" spans="1:2" x14ac:dyDescent="0.2">
      <c r="A301" s="14">
        <v>68</v>
      </c>
      <c r="B301" s="11">
        <v>476</v>
      </c>
    </row>
    <row r="302" spans="1:2" x14ac:dyDescent="0.2">
      <c r="A302" s="14">
        <v>69</v>
      </c>
      <c r="B302" s="11">
        <v>966</v>
      </c>
    </row>
    <row r="303" spans="1:2" x14ac:dyDescent="0.2">
      <c r="A303" s="14">
        <v>70</v>
      </c>
      <c r="B303" s="11">
        <v>1190</v>
      </c>
    </row>
    <row r="304" spans="1:2" x14ac:dyDescent="0.2">
      <c r="A304" s="14">
        <v>71</v>
      </c>
      <c r="B304" s="11">
        <v>1136</v>
      </c>
    </row>
    <row r="305" spans="1:2" x14ac:dyDescent="0.2">
      <c r="A305" s="14">
        <v>72</v>
      </c>
      <c r="B305" s="11">
        <v>936</v>
      </c>
    </row>
    <row r="306" spans="1:2" x14ac:dyDescent="0.2">
      <c r="A306" s="14">
        <v>73</v>
      </c>
      <c r="B306" s="11">
        <v>876</v>
      </c>
    </row>
    <row r="307" spans="1:2" x14ac:dyDescent="0.2">
      <c r="A307" s="14">
        <v>74</v>
      </c>
      <c r="B307" s="11">
        <v>962</v>
      </c>
    </row>
    <row r="308" spans="1:2" x14ac:dyDescent="0.2">
      <c r="A308" s="14">
        <v>75</v>
      </c>
      <c r="B308" s="11">
        <v>900</v>
      </c>
    </row>
    <row r="309" spans="1:2" x14ac:dyDescent="0.2">
      <c r="A309" s="14">
        <v>76</v>
      </c>
      <c r="B309" s="11">
        <v>760</v>
      </c>
    </row>
    <row r="310" spans="1:2" x14ac:dyDescent="0.2">
      <c r="A310" s="14">
        <v>77</v>
      </c>
      <c r="B310" s="11">
        <v>616</v>
      </c>
    </row>
    <row r="311" spans="1:2" x14ac:dyDescent="0.2">
      <c r="A311" s="14">
        <v>78</v>
      </c>
      <c r="B311" s="11">
        <v>1014</v>
      </c>
    </row>
    <row r="312" spans="1:2" x14ac:dyDescent="0.2">
      <c r="A312" s="14">
        <v>79</v>
      </c>
      <c r="B312" s="11">
        <v>869</v>
      </c>
    </row>
    <row r="313" spans="1:2" x14ac:dyDescent="0.2">
      <c r="A313" s="14">
        <v>80</v>
      </c>
      <c r="B313" s="11">
        <v>640</v>
      </c>
    </row>
    <row r="314" spans="1:2" x14ac:dyDescent="0.2">
      <c r="A314" s="14">
        <v>81</v>
      </c>
      <c r="B314" s="11">
        <v>810</v>
      </c>
    </row>
    <row r="315" spans="1:2" x14ac:dyDescent="0.2">
      <c r="A315" s="14">
        <v>82</v>
      </c>
      <c r="B315" s="11">
        <v>738</v>
      </c>
    </row>
    <row r="316" spans="1:2" x14ac:dyDescent="0.2">
      <c r="A316" s="14">
        <v>83</v>
      </c>
      <c r="B316" s="11">
        <v>664</v>
      </c>
    </row>
    <row r="317" spans="1:2" x14ac:dyDescent="0.2">
      <c r="A317" s="14">
        <v>84</v>
      </c>
      <c r="B317" s="11">
        <v>504</v>
      </c>
    </row>
    <row r="318" spans="1:2" x14ac:dyDescent="0.2">
      <c r="A318" s="14">
        <v>85</v>
      </c>
      <c r="B318" s="11">
        <v>340</v>
      </c>
    </row>
    <row r="319" spans="1:2" x14ac:dyDescent="0.2">
      <c r="A319" s="14">
        <v>86</v>
      </c>
      <c r="B319" s="11">
        <v>516</v>
      </c>
    </row>
    <row r="320" spans="1:2" x14ac:dyDescent="0.2">
      <c r="A320" s="14">
        <v>87</v>
      </c>
      <c r="B320" s="11">
        <v>783</v>
      </c>
    </row>
    <row r="321" spans="1:2" x14ac:dyDescent="0.2">
      <c r="A321" s="14">
        <v>88</v>
      </c>
      <c r="B321" s="11">
        <v>528</v>
      </c>
    </row>
    <row r="322" spans="1:2" x14ac:dyDescent="0.2">
      <c r="A322" s="14">
        <v>89</v>
      </c>
      <c r="B322" s="11">
        <v>979</v>
      </c>
    </row>
    <row r="323" spans="1:2" x14ac:dyDescent="0.2">
      <c r="A323" s="14">
        <v>90</v>
      </c>
      <c r="B323" s="11">
        <v>810</v>
      </c>
    </row>
    <row r="324" spans="1:2" x14ac:dyDescent="0.2">
      <c r="A324" s="14">
        <v>91</v>
      </c>
      <c r="B324" s="11">
        <v>455</v>
      </c>
    </row>
    <row r="325" spans="1:2" x14ac:dyDescent="0.2">
      <c r="A325" s="14">
        <v>92</v>
      </c>
      <c r="B325" s="11">
        <v>276</v>
      </c>
    </row>
    <row r="326" spans="1:2" x14ac:dyDescent="0.2">
      <c r="A326" s="14">
        <v>93</v>
      </c>
      <c r="B326" s="11">
        <v>558</v>
      </c>
    </row>
    <row r="327" spans="1:2" x14ac:dyDescent="0.2">
      <c r="A327" s="14">
        <v>94</v>
      </c>
      <c r="B327" s="11">
        <v>752</v>
      </c>
    </row>
    <row r="328" spans="1:2" x14ac:dyDescent="0.2">
      <c r="A328" s="14">
        <v>95</v>
      </c>
      <c r="B328" s="11">
        <v>665</v>
      </c>
    </row>
    <row r="329" spans="1:2" x14ac:dyDescent="0.2">
      <c r="A329" s="14">
        <v>96</v>
      </c>
      <c r="B329" s="11">
        <v>960</v>
      </c>
    </row>
    <row r="330" spans="1:2" x14ac:dyDescent="0.2">
      <c r="A330" s="14">
        <v>97</v>
      </c>
      <c r="B330" s="11">
        <v>679</v>
      </c>
    </row>
    <row r="331" spans="1:2" x14ac:dyDescent="0.2">
      <c r="A331" s="14">
        <v>98</v>
      </c>
      <c r="B331" s="11">
        <v>588</v>
      </c>
    </row>
    <row r="332" spans="1:2" x14ac:dyDescent="0.2">
      <c r="A332" s="14">
        <v>99</v>
      </c>
      <c r="B332" s="11">
        <v>693</v>
      </c>
    </row>
    <row r="333" spans="1:2" x14ac:dyDescent="0.2">
      <c r="A333" s="14">
        <v>100</v>
      </c>
      <c r="B333" s="11">
        <v>800</v>
      </c>
    </row>
    <row r="334" spans="1:2" x14ac:dyDescent="0.2">
      <c r="A334" s="14">
        <v>101</v>
      </c>
      <c r="B334" s="11">
        <v>404</v>
      </c>
    </row>
    <row r="335" spans="1:2" x14ac:dyDescent="0.2">
      <c r="A335" s="14">
        <v>102</v>
      </c>
      <c r="B335" s="11">
        <v>510</v>
      </c>
    </row>
    <row r="336" spans="1:2" x14ac:dyDescent="0.2">
      <c r="A336" s="14">
        <v>103</v>
      </c>
      <c r="B336" s="11">
        <v>618</v>
      </c>
    </row>
    <row r="337" spans="1:2" x14ac:dyDescent="0.2">
      <c r="A337" s="14">
        <v>104</v>
      </c>
      <c r="B337" s="11">
        <v>1456</v>
      </c>
    </row>
    <row r="338" spans="1:2" x14ac:dyDescent="0.2">
      <c r="A338" s="14">
        <v>105</v>
      </c>
      <c r="B338" s="11">
        <v>525</v>
      </c>
    </row>
    <row r="339" spans="1:2" x14ac:dyDescent="0.2">
      <c r="A339" s="14">
        <v>106</v>
      </c>
      <c r="B339" s="11">
        <v>106</v>
      </c>
    </row>
    <row r="340" spans="1:2" x14ac:dyDescent="0.2">
      <c r="A340" s="14">
        <v>107</v>
      </c>
      <c r="B340" s="11">
        <v>749</v>
      </c>
    </row>
    <row r="341" spans="1:2" x14ac:dyDescent="0.2">
      <c r="A341" s="14">
        <v>108</v>
      </c>
      <c r="B341" s="11">
        <v>1188</v>
      </c>
    </row>
    <row r="342" spans="1:2" x14ac:dyDescent="0.2">
      <c r="A342" s="14">
        <v>109</v>
      </c>
      <c r="B342" s="11">
        <v>327</v>
      </c>
    </row>
    <row r="343" spans="1:2" x14ac:dyDescent="0.2">
      <c r="A343" s="14">
        <v>110</v>
      </c>
      <c r="B343" s="11">
        <v>440</v>
      </c>
    </row>
    <row r="344" spans="1:2" x14ac:dyDescent="0.2">
      <c r="A344" s="14">
        <v>111</v>
      </c>
      <c r="B344" s="11">
        <v>777</v>
      </c>
    </row>
    <row r="345" spans="1:2" x14ac:dyDescent="0.2">
      <c r="A345" s="14">
        <v>112</v>
      </c>
      <c r="B345" s="11">
        <v>560</v>
      </c>
    </row>
    <row r="346" spans="1:2" x14ac:dyDescent="0.2">
      <c r="A346" s="14">
        <v>113</v>
      </c>
      <c r="B346" s="11">
        <v>904</v>
      </c>
    </row>
    <row r="347" spans="1:2" x14ac:dyDescent="0.2">
      <c r="A347" s="14">
        <v>114</v>
      </c>
      <c r="B347" s="11">
        <v>342</v>
      </c>
    </row>
    <row r="348" spans="1:2" x14ac:dyDescent="0.2">
      <c r="A348" s="14">
        <v>115</v>
      </c>
      <c r="B348" s="11">
        <v>1150</v>
      </c>
    </row>
    <row r="349" spans="1:2" x14ac:dyDescent="0.2">
      <c r="A349" s="14">
        <v>116</v>
      </c>
      <c r="B349" s="11">
        <v>232</v>
      </c>
    </row>
    <row r="350" spans="1:2" x14ac:dyDescent="0.2">
      <c r="A350" s="14">
        <v>117</v>
      </c>
      <c r="B350" s="11">
        <v>468</v>
      </c>
    </row>
    <row r="351" spans="1:2" x14ac:dyDescent="0.2">
      <c r="A351" s="14">
        <v>118</v>
      </c>
      <c r="B351" s="11">
        <v>354</v>
      </c>
    </row>
    <row r="352" spans="1:2" x14ac:dyDescent="0.2">
      <c r="A352" s="14">
        <v>119</v>
      </c>
      <c r="B352" s="11">
        <v>714</v>
      </c>
    </row>
    <row r="353" spans="1:2" x14ac:dyDescent="0.2">
      <c r="A353" s="14">
        <v>120</v>
      </c>
      <c r="B353" s="11">
        <v>1080</v>
      </c>
    </row>
    <row r="354" spans="1:2" x14ac:dyDescent="0.2">
      <c r="A354" s="14">
        <v>121</v>
      </c>
      <c r="B354" s="11">
        <v>242</v>
      </c>
    </row>
    <row r="355" spans="1:2" x14ac:dyDescent="0.2">
      <c r="A355" s="14">
        <v>122</v>
      </c>
      <c r="B355" s="11">
        <v>366</v>
      </c>
    </row>
    <row r="356" spans="1:2" x14ac:dyDescent="0.2">
      <c r="A356" s="14">
        <v>123</v>
      </c>
      <c r="B356" s="11">
        <v>492</v>
      </c>
    </row>
    <row r="357" spans="1:2" x14ac:dyDescent="0.2">
      <c r="A357" s="14">
        <v>124</v>
      </c>
      <c r="B357" s="11">
        <v>124</v>
      </c>
    </row>
    <row r="358" spans="1:2" x14ac:dyDescent="0.2">
      <c r="A358" s="14">
        <v>125</v>
      </c>
      <c r="B358" s="11">
        <v>375</v>
      </c>
    </row>
    <row r="359" spans="1:2" x14ac:dyDescent="0.2">
      <c r="A359" s="14">
        <v>126</v>
      </c>
      <c r="B359" s="11">
        <v>378</v>
      </c>
    </row>
    <row r="360" spans="1:2" x14ac:dyDescent="0.2">
      <c r="A360" s="14">
        <v>127</v>
      </c>
      <c r="B360" s="11">
        <v>127</v>
      </c>
    </row>
    <row r="361" spans="1:2" x14ac:dyDescent="0.2">
      <c r="A361" s="14">
        <v>128</v>
      </c>
      <c r="B361" s="11">
        <v>896</v>
      </c>
    </row>
    <row r="362" spans="1:2" x14ac:dyDescent="0.2">
      <c r="A362" s="14">
        <v>129</v>
      </c>
      <c r="B362" s="11">
        <v>129</v>
      </c>
    </row>
    <row r="363" spans="1:2" x14ac:dyDescent="0.2">
      <c r="A363" s="14">
        <v>130</v>
      </c>
      <c r="B363" s="11">
        <v>650</v>
      </c>
    </row>
    <row r="364" spans="1:2" x14ac:dyDescent="0.2">
      <c r="A364" s="14">
        <v>131</v>
      </c>
      <c r="B364" s="11">
        <v>524</v>
      </c>
    </row>
    <row r="365" spans="1:2" x14ac:dyDescent="0.2">
      <c r="A365" s="14">
        <v>132</v>
      </c>
      <c r="B365" s="11">
        <v>264</v>
      </c>
    </row>
    <row r="366" spans="1:2" x14ac:dyDescent="0.2">
      <c r="A366" s="14">
        <v>133</v>
      </c>
      <c r="B366" s="11">
        <v>665</v>
      </c>
    </row>
    <row r="367" spans="1:2" x14ac:dyDescent="0.2">
      <c r="A367" s="14">
        <v>134</v>
      </c>
      <c r="B367" s="11">
        <v>804</v>
      </c>
    </row>
    <row r="368" spans="1:2" x14ac:dyDescent="0.2">
      <c r="A368" s="14">
        <v>135</v>
      </c>
      <c r="B368" s="11">
        <v>135</v>
      </c>
    </row>
    <row r="369" spans="1:2" x14ac:dyDescent="0.2">
      <c r="A369" s="14">
        <v>136</v>
      </c>
      <c r="B369" s="11">
        <v>408</v>
      </c>
    </row>
    <row r="370" spans="1:2" x14ac:dyDescent="0.2">
      <c r="A370" s="14">
        <v>137</v>
      </c>
      <c r="B370" s="11">
        <v>274</v>
      </c>
    </row>
    <row r="371" spans="1:2" x14ac:dyDescent="0.2">
      <c r="A371" s="14">
        <v>138</v>
      </c>
      <c r="B371" s="11">
        <v>138</v>
      </c>
    </row>
    <row r="372" spans="1:2" x14ac:dyDescent="0.2">
      <c r="A372" s="14">
        <v>139</v>
      </c>
      <c r="B372" s="11">
        <v>417</v>
      </c>
    </row>
    <row r="373" spans="1:2" x14ac:dyDescent="0.2">
      <c r="A373" s="14">
        <v>140</v>
      </c>
      <c r="B373" s="11">
        <v>560</v>
      </c>
    </row>
    <row r="374" spans="1:2" x14ac:dyDescent="0.2">
      <c r="A374" s="14">
        <v>141</v>
      </c>
      <c r="B374" s="11">
        <v>846</v>
      </c>
    </row>
    <row r="375" spans="1:2" x14ac:dyDescent="0.2">
      <c r="A375" s="14">
        <v>142</v>
      </c>
      <c r="B375" s="11">
        <v>284</v>
      </c>
    </row>
    <row r="376" spans="1:2" x14ac:dyDescent="0.2">
      <c r="A376" s="14">
        <v>143</v>
      </c>
      <c r="B376" s="11">
        <v>286</v>
      </c>
    </row>
    <row r="377" spans="1:2" x14ac:dyDescent="0.2">
      <c r="A377" s="14">
        <v>144</v>
      </c>
      <c r="B377" s="11">
        <v>288</v>
      </c>
    </row>
    <row r="378" spans="1:2" x14ac:dyDescent="0.2">
      <c r="A378" s="14">
        <v>145</v>
      </c>
      <c r="B378" s="11">
        <v>870</v>
      </c>
    </row>
    <row r="379" spans="1:2" x14ac:dyDescent="0.2">
      <c r="A379" s="14">
        <v>146</v>
      </c>
      <c r="B379" s="11">
        <v>438</v>
      </c>
    </row>
    <row r="380" spans="1:2" x14ac:dyDescent="0.2">
      <c r="A380" s="14">
        <v>147</v>
      </c>
      <c r="B380" s="11">
        <v>882</v>
      </c>
    </row>
    <row r="381" spans="1:2" x14ac:dyDescent="0.2">
      <c r="A381" s="14">
        <v>148</v>
      </c>
      <c r="B381" s="11">
        <v>296</v>
      </c>
    </row>
    <row r="382" spans="1:2" x14ac:dyDescent="0.2">
      <c r="A382" s="14">
        <v>149</v>
      </c>
      <c r="B382" s="11">
        <v>596</v>
      </c>
    </row>
    <row r="383" spans="1:2" x14ac:dyDescent="0.2">
      <c r="A383" s="14">
        <v>150</v>
      </c>
      <c r="B383" s="11">
        <v>750</v>
      </c>
    </row>
    <row r="384" spans="1:2" x14ac:dyDescent="0.2">
      <c r="A384" s="14">
        <v>151</v>
      </c>
      <c r="B384" s="11">
        <v>453</v>
      </c>
    </row>
    <row r="385" spans="1:2" x14ac:dyDescent="0.2">
      <c r="A385" s="14">
        <v>152</v>
      </c>
      <c r="B385" s="11">
        <v>152</v>
      </c>
    </row>
    <row r="386" spans="1:2" x14ac:dyDescent="0.2">
      <c r="A386" s="14">
        <v>153</v>
      </c>
      <c r="B386" s="11">
        <v>153</v>
      </c>
    </row>
    <row r="387" spans="1:2" x14ac:dyDescent="0.2">
      <c r="A387" s="14">
        <v>154</v>
      </c>
      <c r="B387" s="11">
        <v>154</v>
      </c>
    </row>
    <row r="388" spans="1:2" x14ac:dyDescent="0.2">
      <c r="A388" s="14">
        <v>156</v>
      </c>
      <c r="B388" s="11">
        <v>312</v>
      </c>
    </row>
    <row r="389" spans="1:2" x14ac:dyDescent="0.2">
      <c r="A389" s="14">
        <v>157</v>
      </c>
      <c r="B389" s="11">
        <v>314</v>
      </c>
    </row>
    <row r="390" spans="1:2" x14ac:dyDescent="0.2">
      <c r="A390" s="14">
        <v>158</v>
      </c>
      <c r="B390" s="11">
        <v>948</v>
      </c>
    </row>
    <row r="391" spans="1:2" x14ac:dyDescent="0.2">
      <c r="A391" s="14">
        <v>159</v>
      </c>
      <c r="B391" s="11">
        <v>1113</v>
      </c>
    </row>
    <row r="392" spans="1:2" x14ac:dyDescent="0.2">
      <c r="A392" s="14">
        <v>160</v>
      </c>
      <c r="B392" s="11">
        <v>320</v>
      </c>
    </row>
    <row r="393" spans="1:2" x14ac:dyDescent="0.2">
      <c r="A393" s="14">
        <v>162</v>
      </c>
      <c r="B393" s="11">
        <v>324</v>
      </c>
    </row>
    <row r="394" spans="1:2" x14ac:dyDescent="0.2">
      <c r="A394" s="14">
        <v>163</v>
      </c>
      <c r="B394" s="11">
        <v>815</v>
      </c>
    </row>
    <row r="395" spans="1:2" x14ac:dyDescent="0.2">
      <c r="A395" s="14">
        <v>165</v>
      </c>
      <c r="B395" s="11">
        <v>495</v>
      </c>
    </row>
    <row r="396" spans="1:2" x14ac:dyDescent="0.2">
      <c r="A396" s="14">
        <v>166</v>
      </c>
      <c r="B396" s="11">
        <v>166</v>
      </c>
    </row>
    <row r="397" spans="1:2" x14ac:dyDescent="0.2">
      <c r="A397" s="14">
        <v>167</v>
      </c>
      <c r="B397" s="11">
        <v>1169</v>
      </c>
    </row>
    <row r="398" spans="1:2" x14ac:dyDescent="0.2">
      <c r="A398" s="14">
        <v>168</v>
      </c>
      <c r="B398" s="11">
        <v>672</v>
      </c>
    </row>
    <row r="399" spans="1:2" x14ac:dyDescent="0.2">
      <c r="A399" s="14">
        <v>169</v>
      </c>
      <c r="B399" s="11">
        <v>845</v>
      </c>
    </row>
    <row r="400" spans="1:2" x14ac:dyDescent="0.2">
      <c r="A400" s="14">
        <v>170</v>
      </c>
      <c r="B400" s="11">
        <v>510</v>
      </c>
    </row>
    <row r="401" spans="1:2" x14ac:dyDescent="0.2">
      <c r="A401" s="14">
        <v>171</v>
      </c>
      <c r="B401" s="11">
        <v>171</v>
      </c>
    </row>
    <row r="402" spans="1:2" x14ac:dyDescent="0.2">
      <c r="A402" s="14">
        <v>172</v>
      </c>
      <c r="B402" s="11">
        <v>172</v>
      </c>
    </row>
    <row r="403" spans="1:2" x14ac:dyDescent="0.2">
      <c r="A403" s="14">
        <v>173</v>
      </c>
      <c r="B403" s="11">
        <v>346</v>
      </c>
    </row>
    <row r="404" spans="1:2" x14ac:dyDescent="0.2">
      <c r="A404" s="14">
        <v>174</v>
      </c>
      <c r="B404" s="11">
        <v>522</v>
      </c>
    </row>
    <row r="405" spans="1:2" x14ac:dyDescent="0.2">
      <c r="A405" s="14">
        <v>175</v>
      </c>
      <c r="B405" s="11">
        <v>350</v>
      </c>
    </row>
    <row r="406" spans="1:2" x14ac:dyDescent="0.2">
      <c r="A406" s="14">
        <v>176</v>
      </c>
      <c r="B406" s="11">
        <v>704</v>
      </c>
    </row>
    <row r="407" spans="1:2" x14ac:dyDescent="0.2">
      <c r="A407" s="14">
        <v>177</v>
      </c>
      <c r="B407" s="11">
        <v>177</v>
      </c>
    </row>
    <row r="408" spans="1:2" x14ac:dyDescent="0.2">
      <c r="A408" s="14">
        <v>178</v>
      </c>
      <c r="B408" s="11">
        <v>178</v>
      </c>
    </row>
    <row r="409" spans="1:2" x14ac:dyDescent="0.2">
      <c r="A409" s="14">
        <v>179</v>
      </c>
      <c r="B409" s="11">
        <v>716</v>
      </c>
    </row>
    <row r="410" spans="1:2" x14ac:dyDescent="0.2">
      <c r="A410" s="14">
        <v>180</v>
      </c>
      <c r="B410" s="11">
        <v>360</v>
      </c>
    </row>
    <row r="411" spans="1:2" x14ac:dyDescent="0.2">
      <c r="A411" s="14">
        <v>181</v>
      </c>
      <c r="B411" s="11">
        <v>543</v>
      </c>
    </row>
    <row r="412" spans="1:2" x14ac:dyDescent="0.2">
      <c r="A412" s="14">
        <v>182</v>
      </c>
      <c r="B412" s="11">
        <v>546</v>
      </c>
    </row>
    <row r="413" spans="1:2" x14ac:dyDescent="0.2">
      <c r="A413" s="14">
        <v>183</v>
      </c>
      <c r="B413" s="11">
        <v>732</v>
      </c>
    </row>
    <row r="414" spans="1:2" x14ac:dyDescent="0.2">
      <c r="A414" s="14">
        <v>184</v>
      </c>
      <c r="B414" s="11">
        <v>736</v>
      </c>
    </row>
    <row r="415" spans="1:2" x14ac:dyDescent="0.2">
      <c r="A415" s="14">
        <v>185</v>
      </c>
      <c r="B415" s="11">
        <v>370</v>
      </c>
    </row>
    <row r="416" spans="1:2" x14ac:dyDescent="0.2">
      <c r="A416" s="14">
        <v>186</v>
      </c>
      <c r="B416" s="11">
        <v>558</v>
      </c>
    </row>
    <row r="417" spans="1:2" x14ac:dyDescent="0.2">
      <c r="A417" s="14">
        <v>187</v>
      </c>
      <c r="B417" s="11">
        <v>187</v>
      </c>
    </row>
    <row r="418" spans="1:2" x14ac:dyDescent="0.2">
      <c r="A418" s="14">
        <v>188</v>
      </c>
      <c r="B418" s="11">
        <v>564</v>
      </c>
    </row>
    <row r="419" spans="1:2" x14ac:dyDescent="0.2">
      <c r="A419" s="14">
        <v>189</v>
      </c>
      <c r="B419" s="11">
        <v>378</v>
      </c>
    </row>
    <row r="420" spans="1:2" x14ac:dyDescent="0.2">
      <c r="A420" s="14">
        <v>190</v>
      </c>
      <c r="B420" s="11">
        <v>380</v>
      </c>
    </row>
    <row r="421" spans="1:2" x14ac:dyDescent="0.2">
      <c r="A421" s="14">
        <v>191</v>
      </c>
      <c r="B421" s="11">
        <v>955</v>
      </c>
    </row>
    <row r="422" spans="1:2" x14ac:dyDescent="0.2">
      <c r="A422" s="14">
        <v>193</v>
      </c>
      <c r="B422" s="11">
        <v>579</v>
      </c>
    </row>
    <row r="423" spans="1:2" x14ac:dyDescent="0.2">
      <c r="A423" s="14">
        <v>194</v>
      </c>
      <c r="B423" s="11">
        <v>388</v>
      </c>
    </row>
    <row r="424" spans="1:2" x14ac:dyDescent="0.2">
      <c r="A424" s="14">
        <v>196</v>
      </c>
      <c r="B424" s="11">
        <v>588</v>
      </c>
    </row>
    <row r="425" spans="1:2" x14ac:dyDescent="0.2">
      <c r="A425" s="14">
        <v>197</v>
      </c>
      <c r="B425" s="11">
        <v>394</v>
      </c>
    </row>
    <row r="426" spans="1:2" x14ac:dyDescent="0.2">
      <c r="A426" s="14">
        <v>199</v>
      </c>
      <c r="B426" s="11">
        <v>597</v>
      </c>
    </row>
    <row r="427" spans="1:2" x14ac:dyDescent="0.2">
      <c r="A427" s="14">
        <v>200</v>
      </c>
      <c r="B427" s="11">
        <v>400</v>
      </c>
    </row>
    <row r="428" spans="1:2" x14ac:dyDescent="0.2">
      <c r="A428" s="14">
        <v>202</v>
      </c>
      <c r="B428" s="11">
        <v>808</v>
      </c>
    </row>
    <row r="429" spans="1:2" x14ac:dyDescent="0.2">
      <c r="A429" s="14">
        <v>203</v>
      </c>
      <c r="B429" s="11">
        <v>203</v>
      </c>
    </row>
    <row r="430" spans="1:2" x14ac:dyDescent="0.2">
      <c r="A430" s="14">
        <v>204</v>
      </c>
      <c r="B430" s="11">
        <v>408</v>
      </c>
    </row>
    <row r="431" spans="1:2" x14ac:dyDescent="0.2">
      <c r="A431" s="14">
        <v>205</v>
      </c>
      <c r="B431" s="11">
        <v>820</v>
      </c>
    </row>
    <row r="432" spans="1:2" x14ac:dyDescent="0.2">
      <c r="A432" s="14">
        <v>206</v>
      </c>
      <c r="B432" s="11">
        <v>1030</v>
      </c>
    </row>
    <row r="433" spans="1:2" x14ac:dyDescent="0.2">
      <c r="A433" s="14">
        <v>207</v>
      </c>
      <c r="B433" s="11">
        <v>414</v>
      </c>
    </row>
    <row r="434" spans="1:2" x14ac:dyDescent="0.2">
      <c r="A434" s="14">
        <v>208</v>
      </c>
      <c r="B434" s="11">
        <v>208</v>
      </c>
    </row>
    <row r="435" spans="1:2" x14ac:dyDescent="0.2">
      <c r="A435" s="14">
        <v>209</v>
      </c>
      <c r="B435" s="11">
        <v>209</v>
      </c>
    </row>
    <row r="436" spans="1:2" x14ac:dyDescent="0.2">
      <c r="A436" s="14">
        <v>210</v>
      </c>
      <c r="B436" s="11">
        <v>210</v>
      </c>
    </row>
    <row r="437" spans="1:2" x14ac:dyDescent="0.2">
      <c r="A437" s="14">
        <v>211</v>
      </c>
      <c r="B437" s="11">
        <v>633</v>
      </c>
    </row>
    <row r="438" spans="1:2" x14ac:dyDescent="0.2">
      <c r="A438" s="14">
        <v>213</v>
      </c>
      <c r="B438" s="11">
        <v>426</v>
      </c>
    </row>
    <row r="439" spans="1:2" x14ac:dyDescent="0.2">
      <c r="A439" s="14">
        <v>215</v>
      </c>
      <c r="B439" s="11">
        <v>215</v>
      </c>
    </row>
    <row r="440" spans="1:2" x14ac:dyDescent="0.2">
      <c r="A440" s="14">
        <v>216</v>
      </c>
      <c r="B440" s="11">
        <v>216</v>
      </c>
    </row>
    <row r="441" spans="1:2" x14ac:dyDescent="0.2">
      <c r="A441" s="14">
        <v>217</v>
      </c>
      <c r="B441" s="11">
        <v>434</v>
      </c>
    </row>
    <row r="442" spans="1:2" x14ac:dyDescent="0.2">
      <c r="A442" s="14">
        <v>218</v>
      </c>
      <c r="B442" s="11">
        <v>436</v>
      </c>
    </row>
    <row r="443" spans="1:2" x14ac:dyDescent="0.2">
      <c r="A443" s="14">
        <v>220</v>
      </c>
      <c r="B443" s="11">
        <v>220</v>
      </c>
    </row>
    <row r="444" spans="1:2" x14ac:dyDescent="0.2">
      <c r="A444" s="14">
        <v>221</v>
      </c>
      <c r="B444" s="11">
        <v>663</v>
      </c>
    </row>
    <row r="445" spans="1:2" x14ac:dyDescent="0.2">
      <c r="A445" s="14">
        <v>222</v>
      </c>
      <c r="B445" s="11">
        <v>444</v>
      </c>
    </row>
    <row r="446" spans="1:2" x14ac:dyDescent="0.2">
      <c r="A446" s="14">
        <v>223</v>
      </c>
      <c r="B446" s="11">
        <v>223</v>
      </c>
    </row>
    <row r="447" spans="1:2" x14ac:dyDescent="0.2">
      <c r="A447" s="14">
        <v>224</v>
      </c>
      <c r="B447" s="11">
        <v>224</v>
      </c>
    </row>
    <row r="448" spans="1:2" x14ac:dyDescent="0.2">
      <c r="A448" s="14">
        <v>226</v>
      </c>
      <c r="B448" s="11">
        <v>678</v>
      </c>
    </row>
    <row r="449" spans="1:2" x14ac:dyDescent="0.2">
      <c r="A449" s="14">
        <v>227</v>
      </c>
      <c r="B449" s="11">
        <v>227</v>
      </c>
    </row>
    <row r="450" spans="1:2" x14ac:dyDescent="0.2">
      <c r="A450" s="14">
        <v>229</v>
      </c>
      <c r="B450" s="11">
        <v>458</v>
      </c>
    </row>
    <row r="451" spans="1:2" x14ac:dyDescent="0.2">
      <c r="A451" s="14">
        <v>232</v>
      </c>
      <c r="B451" s="11">
        <v>232</v>
      </c>
    </row>
    <row r="452" spans="1:2" x14ac:dyDescent="0.2">
      <c r="A452" s="14">
        <v>234</v>
      </c>
      <c r="B452" s="11">
        <v>468</v>
      </c>
    </row>
    <row r="453" spans="1:2" x14ac:dyDescent="0.2">
      <c r="A453" s="14">
        <v>235</v>
      </c>
      <c r="B453" s="11">
        <v>470</v>
      </c>
    </row>
    <row r="454" spans="1:2" x14ac:dyDescent="0.2">
      <c r="A454" s="14">
        <v>236</v>
      </c>
      <c r="B454" s="11">
        <v>708</v>
      </c>
    </row>
    <row r="455" spans="1:2" x14ac:dyDescent="0.2">
      <c r="A455" s="14">
        <v>237</v>
      </c>
      <c r="B455" s="11">
        <v>711</v>
      </c>
    </row>
    <row r="456" spans="1:2" x14ac:dyDescent="0.2">
      <c r="A456" s="14">
        <v>238</v>
      </c>
      <c r="B456" s="11">
        <v>952</v>
      </c>
    </row>
    <row r="457" spans="1:2" x14ac:dyDescent="0.2">
      <c r="A457" s="14">
        <v>240</v>
      </c>
      <c r="B457" s="11">
        <v>240</v>
      </c>
    </row>
    <row r="458" spans="1:2" x14ac:dyDescent="0.2">
      <c r="A458" s="14">
        <v>241</v>
      </c>
      <c r="B458" s="11">
        <v>723</v>
      </c>
    </row>
    <row r="459" spans="1:2" x14ac:dyDescent="0.2">
      <c r="A459" s="14">
        <v>242</v>
      </c>
      <c r="B459" s="11">
        <v>242</v>
      </c>
    </row>
    <row r="460" spans="1:2" x14ac:dyDescent="0.2">
      <c r="A460" s="14">
        <v>244</v>
      </c>
      <c r="B460" s="11">
        <v>488</v>
      </c>
    </row>
    <row r="461" spans="1:2" x14ac:dyDescent="0.2">
      <c r="A461" s="14">
        <v>246</v>
      </c>
      <c r="B461" s="11">
        <v>492</v>
      </c>
    </row>
    <row r="462" spans="1:2" x14ac:dyDescent="0.2">
      <c r="A462" s="14">
        <v>248</v>
      </c>
      <c r="B462" s="11">
        <v>248</v>
      </c>
    </row>
    <row r="463" spans="1:2" x14ac:dyDescent="0.2">
      <c r="A463" s="14">
        <v>249</v>
      </c>
      <c r="B463" s="11">
        <v>498</v>
      </c>
    </row>
    <row r="464" spans="1:2" x14ac:dyDescent="0.2">
      <c r="A464" s="14">
        <v>251</v>
      </c>
      <c r="B464" s="11">
        <v>753</v>
      </c>
    </row>
    <row r="465" spans="1:2" x14ac:dyDescent="0.2">
      <c r="A465" s="14">
        <v>253</v>
      </c>
      <c r="B465" s="11">
        <v>759</v>
      </c>
    </row>
    <row r="466" spans="1:2" x14ac:dyDescent="0.2">
      <c r="A466" s="14">
        <v>255</v>
      </c>
      <c r="B466" s="11">
        <v>255</v>
      </c>
    </row>
    <row r="467" spans="1:2" x14ac:dyDescent="0.2">
      <c r="A467" s="14">
        <v>259</v>
      </c>
      <c r="B467" s="11">
        <v>259</v>
      </c>
    </row>
    <row r="468" spans="1:2" x14ac:dyDescent="0.2">
      <c r="A468" s="14">
        <v>263</v>
      </c>
      <c r="B468" s="11">
        <v>1315</v>
      </c>
    </row>
    <row r="469" spans="1:2" x14ac:dyDescent="0.2">
      <c r="A469" s="14">
        <v>264</v>
      </c>
      <c r="B469" s="11">
        <v>264</v>
      </c>
    </row>
    <row r="470" spans="1:2" x14ac:dyDescent="0.2">
      <c r="A470" s="14">
        <v>265</v>
      </c>
      <c r="B470" s="11">
        <v>530</v>
      </c>
    </row>
    <row r="471" spans="1:2" x14ac:dyDescent="0.2">
      <c r="A471" s="14">
        <v>266</v>
      </c>
      <c r="B471" s="11">
        <v>532</v>
      </c>
    </row>
    <row r="472" spans="1:2" x14ac:dyDescent="0.2">
      <c r="A472" s="14">
        <v>267</v>
      </c>
      <c r="B472" s="11">
        <v>267</v>
      </c>
    </row>
    <row r="473" spans="1:2" x14ac:dyDescent="0.2">
      <c r="A473" s="14">
        <v>269</v>
      </c>
      <c r="B473" s="11">
        <v>807</v>
      </c>
    </row>
    <row r="474" spans="1:2" x14ac:dyDescent="0.2">
      <c r="A474" s="14">
        <v>270</v>
      </c>
      <c r="B474" s="11">
        <v>270</v>
      </c>
    </row>
    <row r="475" spans="1:2" x14ac:dyDescent="0.2">
      <c r="A475" s="14">
        <v>271</v>
      </c>
      <c r="B475" s="11">
        <v>1084</v>
      </c>
    </row>
    <row r="476" spans="1:2" x14ac:dyDescent="0.2">
      <c r="A476" s="14">
        <v>273</v>
      </c>
      <c r="B476" s="11">
        <v>273</v>
      </c>
    </row>
    <row r="477" spans="1:2" x14ac:dyDescent="0.2">
      <c r="A477" s="14">
        <v>274</v>
      </c>
      <c r="B477" s="11">
        <v>822</v>
      </c>
    </row>
    <row r="478" spans="1:2" x14ac:dyDescent="0.2">
      <c r="A478" s="14">
        <v>275</v>
      </c>
      <c r="B478" s="11">
        <v>275</v>
      </c>
    </row>
    <row r="479" spans="1:2" x14ac:dyDescent="0.2">
      <c r="A479" s="14">
        <v>276</v>
      </c>
      <c r="B479" s="11">
        <v>276</v>
      </c>
    </row>
    <row r="480" spans="1:2" x14ac:dyDescent="0.2">
      <c r="A480" s="14">
        <v>277</v>
      </c>
      <c r="B480" s="11">
        <v>277</v>
      </c>
    </row>
    <row r="481" spans="1:2" x14ac:dyDescent="0.2">
      <c r="A481" s="14">
        <v>278</v>
      </c>
      <c r="B481" s="11">
        <v>278</v>
      </c>
    </row>
    <row r="482" spans="1:2" x14ac:dyDescent="0.2">
      <c r="A482" s="14">
        <v>279</v>
      </c>
      <c r="B482" s="11">
        <v>279</v>
      </c>
    </row>
    <row r="483" spans="1:2" x14ac:dyDescent="0.2">
      <c r="A483" s="14">
        <v>280</v>
      </c>
      <c r="B483" s="11">
        <v>280</v>
      </c>
    </row>
    <row r="484" spans="1:2" x14ac:dyDescent="0.2">
      <c r="A484" s="14">
        <v>282</v>
      </c>
      <c r="B484" s="11">
        <v>282</v>
      </c>
    </row>
    <row r="485" spans="1:2" x14ac:dyDescent="0.2">
      <c r="A485" s="14">
        <v>283</v>
      </c>
      <c r="B485" s="11">
        <v>283</v>
      </c>
    </row>
    <row r="486" spans="1:2" x14ac:dyDescent="0.2">
      <c r="A486" s="14">
        <v>284</v>
      </c>
      <c r="B486" s="11">
        <v>852</v>
      </c>
    </row>
    <row r="487" spans="1:2" x14ac:dyDescent="0.2">
      <c r="A487" s="14">
        <v>285</v>
      </c>
      <c r="B487" s="11">
        <v>285</v>
      </c>
    </row>
    <row r="488" spans="1:2" x14ac:dyDescent="0.2">
      <c r="A488" s="14">
        <v>286</v>
      </c>
      <c r="B488" s="11">
        <v>858</v>
      </c>
    </row>
    <row r="489" spans="1:2" x14ac:dyDescent="0.2">
      <c r="A489" s="14">
        <v>287</v>
      </c>
      <c r="B489" s="11">
        <v>287</v>
      </c>
    </row>
    <row r="490" spans="1:2" x14ac:dyDescent="0.2">
      <c r="A490" s="14">
        <v>288</v>
      </c>
      <c r="B490" s="11">
        <v>576</v>
      </c>
    </row>
    <row r="491" spans="1:2" x14ac:dyDescent="0.2">
      <c r="A491" s="14">
        <v>290</v>
      </c>
      <c r="B491" s="11">
        <v>870</v>
      </c>
    </row>
    <row r="492" spans="1:2" x14ac:dyDescent="0.2">
      <c r="A492" s="14">
        <v>293</v>
      </c>
      <c r="B492" s="11">
        <v>293</v>
      </c>
    </row>
    <row r="493" spans="1:2" x14ac:dyDescent="0.2">
      <c r="A493" s="14">
        <v>294</v>
      </c>
      <c r="B493" s="11">
        <v>588</v>
      </c>
    </row>
    <row r="494" spans="1:2" x14ac:dyDescent="0.2">
      <c r="A494" s="14">
        <v>296</v>
      </c>
      <c r="B494" s="11">
        <v>296</v>
      </c>
    </row>
    <row r="495" spans="1:2" x14ac:dyDescent="0.2">
      <c r="A495" s="14">
        <v>298</v>
      </c>
      <c r="B495" s="11">
        <v>298</v>
      </c>
    </row>
    <row r="496" spans="1:2" x14ac:dyDescent="0.2">
      <c r="A496" s="14">
        <v>299</v>
      </c>
      <c r="B496" s="11">
        <v>299</v>
      </c>
    </row>
    <row r="497" spans="1:2" x14ac:dyDescent="0.2">
      <c r="A497" s="14">
        <v>301</v>
      </c>
      <c r="B497" s="11">
        <v>301</v>
      </c>
    </row>
    <row r="498" spans="1:2" x14ac:dyDescent="0.2">
      <c r="A498" s="14">
        <v>302</v>
      </c>
      <c r="B498" s="11">
        <v>604</v>
      </c>
    </row>
    <row r="499" spans="1:2" x14ac:dyDescent="0.2">
      <c r="A499" s="14">
        <v>303</v>
      </c>
      <c r="B499" s="11">
        <v>606</v>
      </c>
    </row>
    <row r="500" spans="1:2" x14ac:dyDescent="0.2">
      <c r="A500" s="14">
        <v>304</v>
      </c>
      <c r="B500" s="11">
        <v>304</v>
      </c>
    </row>
    <row r="501" spans="1:2" x14ac:dyDescent="0.2">
      <c r="A501" s="14">
        <v>305</v>
      </c>
      <c r="B501" s="11">
        <v>610</v>
      </c>
    </row>
    <row r="502" spans="1:2" x14ac:dyDescent="0.2">
      <c r="A502" s="14">
        <v>306</v>
      </c>
      <c r="B502" s="11">
        <v>306</v>
      </c>
    </row>
    <row r="503" spans="1:2" x14ac:dyDescent="0.2">
      <c r="A503" s="14">
        <v>307</v>
      </c>
      <c r="B503" s="11">
        <v>307</v>
      </c>
    </row>
    <row r="504" spans="1:2" x14ac:dyDescent="0.2">
      <c r="A504" s="14">
        <v>308</v>
      </c>
      <c r="B504" s="11">
        <v>308</v>
      </c>
    </row>
    <row r="505" spans="1:2" x14ac:dyDescent="0.2">
      <c r="A505" s="14">
        <v>311</v>
      </c>
      <c r="B505" s="11">
        <v>311</v>
      </c>
    </row>
    <row r="506" spans="1:2" x14ac:dyDescent="0.2">
      <c r="A506" s="14">
        <v>314</v>
      </c>
      <c r="B506" s="11">
        <v>628</v>
      </c>
    </row>
    <row r="507" spans="1:2" x14ac:dyDescent="0.2">
      <c r="A507" s="14">
        <v>315</v>
      </c>
      <c r="B507" s="11">
        <v>315</v>
      </c>
    </row>
    <row r="508" spans="1:2" x14ac:dyDescent="0.2">
      <c r="A508" s="14">
        <v>316</v>
      </c>
      <c r="B508" s="11">
        <v>316</v>
      </c>
    </row>
    <row r="509" spans="1:2" x14ac:dyDescent="0.2">
      <c r="A509" s="14">
        <v>320</v>
      </c>
      <c r="B509" s="11">
        <v>320</v>
      </c>
    </row>
    <row r="510" spans="1:2" x14ac:dyDescent="0.2">
      <c r="A510" s="14">
        <v>321</v>
      </c>
      <c r="B510" s="11">
        <v>963</v>
      </c>
    </row>
    <row r="511" spans="1:2" x14ac:dyDescent="0.2">
      <c r="A511" s="14">
        <v>322</v>
      </c>
      <c r="B511" s="11">
        <v>322</v>
      </c>
    </row>
    <row r="512" spans="1:2" x14ac:dyDescent="0.2">
      <c r="A512" s="14">
        <v>325</v>
      </c>
      <c r="B512" s="11">
        <v>975</v>
      </c>
    </row>
    <row r="513" spans="1:2" x14ac:dyDescent="0.2">
      <c r="A513" s="14">
        <v>328</v>
      </c>
      <c r="B513" s="11">
        <v>328</v>
      </c>
    </row>
    <row r="514" spans="1:2" x14ac:dyDescent="0.2">
      <c r="A514" s="14">
        <v>329</v>
      </c>
      <c r="B514" s="11">
        <v>658</v>
      </c>
    </row>
    <row r="515" spans="1:2" x14ac:dyDescent="0.2">
      <c r="A515" s="14">
        <v>332</v>
      </c>
      <c r="B515" s="11">
        <v>332</v>
      </c>
    </row>
    <row r="516" spans="1:2" x14ac:dyDescent="0.2">
      <c r="A516" s="14">
        <v>335</v>
      </c>
      <c r="B516" s="11">
        <v>335</v>
      </c>
    </row>
    <row r="517" spans="1:2" x14ac:dyDescent="0.2">
      <c r="A517" s="14">
        <v>336</v>
      </c>
      <c r="B517" s="11">
        <v>672</v>
      </c>
    </row>
    <row r="518" spans="1:2" x14ac:dyDescent="0.2">
      <c r="A518" s="14">
        <v>337</v>
      </c>
      <c r="B518" s="11">
        <v>674</v>
      </c>
    </row>
    <row r="519" spans="1:2" x14ac:dyDescent="0.2">
      <c r="A519" s="14">
        <v>339</v>
      </c>
      <c r="B519" s="11">
        <v>339</v>
      </c>
    </row>
    <row r="520" spans="1:2" x14ac:dyDescent="0.2">
      <c r="A520" s="14">
        <v>340</v>
      </c>
      <c r="B520" s="11">
        <v>1020</v>
      </c>
    </row>
    <row r="521" spans="1:2" x14ac:dyDescent="0.2">
      <c r="A521" s="14">
        <v>342</v>
      </c>
      <c r="B521" s="11">
        <v>342</v>
      </c>
    </row>
    <row r="522" spans="1:2" x14ac:dyDescent="0.2">
      <c r="A522" s="14">
        <v>343</v>
      </c>
      <c r="B522" s="11">
        <v>343</v>
      </c>
    </row>
    <row r="523" spans="1:2" x14ac:dyDescent="0.2">
      <c r="A523" s="14">
        <v>345</v>
      </c>
      <c r="B523" s="11">
        <v>345</v>
      </c>
    </row>
    <row r="524" spans="1:2" x14ac:dyDescent="0.2">
      <c r="A524" s="14">
        <v>348</v>
      </c>
      <c r="B524" s="11">
        <v>348</v>
      </c>
    </row>
    <row r="525" spans="1:2" x14ac:dyDescent="0.2">
      <c r="A525" s="14">
        <v>350</v>
      </c>
      <c r="B525" s="11">
        <v>350</v>
      </c>
    </row>
    <row r="526" spans="1:2" x14ac:dyDescent="0.2">
      <c r="A526" s="14">
        <v>351</v>
      </c>
      <c r="B526" s="11">
        <v>351</v>
      </c>
    </row>
    <row r="527" spans="1:2" x14ac:dyDescent="0.2">
      <c r="A527" s="14">
        <v>352</v>
      </c>
      <c r="B527" s="11">
        <v>352</v>
      </c>
    </row>
    <row r="528" spans="1:2" x14ac:dyDescent="0.2">
      <c r="A528" s="14">
        <v>353</v>
      </c>
      <c r="B528" s="11">
        <v>353</v>
      </c>
    </row>
    <row r="529" spans="1:2" x14ac:dyDescent="0.2">
      <c r="A529" s="14">
        <v>354</v>
      </c>
      <c r="B529" s="11">
        <v>708</v>
      </c>
    </row>
    <row r="530" spans="1:2" x14ac:dyDescent="0.2">
      <c r="A530" s="14">
        <v>356</v>
      </c>
      <c r="B530" s="11">
        <v>356</v>
      </c>
    </row>
    <row r="531" spans="1:2" x14ac:dyDescent="0.2">
      <c r="A531" s="14">
        <v>361</v>
      </c>
      <c r="B531" s="11">
        <v>361</v>
      </c>
    </row>
    <row r="532" spans="1:2" x14ac:dyDescent="0.2">
      <c r="A532" s="14">
        <v>364</v>
      </c>
      <c r="B532" s="11">
        <v>364</v>
      </c>
    </row>
    <row r="533" spans="1:2" x14ac:dyDescent="0.2">
      <c r="A533" s="14">
        <v>365</v>
      </c>
      <c r="B533" s="11">
        <v>365</v>
      </c>
    </row>
    <row r="534" spans="1:2" x14ac:dyDescent="0.2">
      <c r="A534" s="14">
        <v>369</v>
      </c>
      <c r="B534" s="11">
        <v>738</v>
      </c>
    </row>
    <row r="535" spans="1:2" x14ac:dyDescent="0.2">
      <c r="A535" s="14">
        <v>372</v>
      </c>
      <c r="B535" s="11">
        <v>372</v>
      </c>
    </row>
    <row r="536" spans="1:2" x14ac:dyDescent="0.2">
      <c r="A536" s="14">
        <v>375</v>
      </c>
      <c r="B536" s="11">
        <v>750</v>
      </c>
    </row>
    <row r="537" spans="1:2" x14ac:dyDescent="0.2">
      <c r="A537" s="14">
        <v>376</v>
      </c>
      <c r="B537" s="11">
        <v>376</v>
      </c>
    </row>
    <row r="538" spans="1:2" x14ac:dyDescent="0.2">
      <c r="A538" s="14">
        <v>379</v>
      </c>
      <c r="B538" s="11">
        <v>758</v>
      </c>
    </row>
    <row r="539" spans="1:2" x14ac:dyDescent="0.2">
      <c r="A539" s="14">
        <v>380</v>
      </c>
      <c r="B539" s="11">
        <v>380</v>
      </c>
    </row>
    <row r="540" spans="1:2" x14ac:dyDescent="0.2">
      <c r="A540" s="14">
        <v>383</v>
      </c>
      <c r="B540" s="11">
        <v>383</v>
      </c>
    </row>
    <row r="541" spans="1:2" x14ac:dyDescent="0.2">
      <c r="A541" s="14">
        <v>385</v>
      </c>
      <c r="B541" s="11">
        <v>385</v>
      </c>
    </row>
    <row r="542" spans="1:2" x14ac:dyDescent="0.2">
      <c r="A542" s="14">
        <v>388</v>
      </c>
      <c r="B542" s="11">
        <v>388</v>
      </c>
    </row>
    <row r="543" spans="1:2" x14ac:dyDescent="0.2">
      <c r="A543" s="14">
        <v>389</v>
      </c>
      <c r="B543" s="11">
        <v>389</v>
      </c>
    </row>
    <row r="544" spans="1:2" x14ac:dyDescent="0.2">
      <c r="A544" s="14">
        <v>391</v>
      </c>
      <c r="B544" s="11">
        <v>391</v>
      </c>
    </row>
    <row r="545" spans="1:2" x14ac:dyDescent="0.2">
      <c r="A545" s="14">
        <v>392</v>
      </c>
      <c r="B545" s="11">
        <v>1176</v>
      </c>
    </row>
    <row r="546" spans="1:2" x14ac:dyDescent="0.2">
      <c r="A546" s="14">
        <v>394</v>
      </c>
      <c r="B546" s="11">
        <v>394</v>
      </c>
    </row>
    <row r="547" spans="1:2" x14ac:dyDescent="0.2">
      <c r="A547" s="14">
        <v>398</v>
      </c>
      <c r="B547" s="11">
        <v>796</v>
      </c>
    </row>
    <row r="548" spans="1:2" x14ac:dyDescent="0.2">
      <c r="A548" s="14">
        <v>402</v>
      </c>
      <c r="B548" s="11">
        <v>402</v>
      </c>
    </row>
    <row r="549" spans="1:2" x14ac:dyDescent="0.2">
      <c r="A549" s="14">
        <v>403</v>
      </c>
      <c r="B549" s="11">
        <v>403</v>
      </c>
    </row>
    <row r="550" spans="1:2" x14ac:dyDescent="0.2">
      <c r="A550" s="14">
        <v>404</v>
      </c>
      <c r="B550" s="11">
        <v>808</v>
      </c>
    </row>
    <row r="551" spans="1:2" x14ac:dyDescent="0.2">
      <c r="A551" s="14">
        <v>405</v>
      </c>
      <c r="B551" s="11">
        <v>810</v>
      </c>
    </row>
    <row r="552" spans="1:2" x14ac:dyDescent="0.2">
      <c r="A552" s="14">
        <v>406</v>
      </c>
      <c r="B552" s="11">
        <v>406</v>
      </c>
    </row>
    <row r="553" spans="1:2" x14ac:dyDescent="0.2">
      <c r="A553" s="14">
        <v>410</v>
      </c>
      <c r="B553" s="11">
        <v>410</v>
      </c>
    </row>
    <row r="554" spans="1:2" x14ac:dyDescent="0.2">
      <c r="A554" s="14">
        <v>413</v>
      </c>
      <c r="B554" s="11">
        <v>413</v>
      </c>
    </row>
    <row r="555" spans="1:2" x14ac:dyDescent="0.2">
      <c r="A555" s="14">
        <v>415</v>
      </c>
      <c r="B555" s="11">
        <v>830</v>
      </c>
    </row>
    <row r="556" spans="1:2" x14ac:dyDescent="0.2">
      <c r="A556" s="14">
        <v>424</v>
      </c>
      <c r="B556" s="11">
        <v>424</v>
      </c>
    </row>
    <row r="557" spans="1:2" x14ac:dyDescent="0.2">
      <c r="A557" s="14">
        <v>426</v>
      </c>
      <c r="B557" s="11">
        <v>852</v>
      </c>
    </row>
    <row r="558" spans="1:2" x14ac:dyDescent="0.2">
      <c r="A558" s="14">
        <v>429</v>
      </c>
      <c r="B558" s="11">
        <v>429</v>
      </c>
    </row>
    <row r="559" spans="1:2" x14ac:dyDescent="0.2">
      <c r="A559" s="14">
        <v>433</v>
      </c>
      <c r="B559" s="11">
        <v>433</v>
      </c>
    </row>
    <row r="560" spans="1:2" x14ac:dyDescent="0.2">
      <c r="A560" s="14">
        <v>437</v>
      </c>
      <c r="B560" s="11">
        <v>437</v>
      </c>
    </row>
    <row r="561" spans="1:2" x14ac:dyDescent="0.2">
      <c r="A561" s="14">
        <v>438</v>
      </c>
      <c r="B561" s="11">
        <v>438</v>
      </c>
    </row>
    <row r="562" spans="1:2" x14ac:dyDescent="0.2">
      <c r="A562" s="14">
        <v>441</v>
      </c>
      <c r="B562" s="11">
        <v>441</v>
      </c>
    </row>
    <row r="563" spans="1:2" x14ac:dyDescent="0.2">
      <c r="A563" s="14">
        <v>443</v>
      </c>
      <c r="B563" s="11">
        <v>443</v>
      </c>
    </row>
    <row r="564" spans="1:2" x14ac:dyDescent="0.2">
      <c r="A564" s="14">
        <v>445</v>
      </c>
      <c r="B564" s="11">
        <v>445</v>
      </c>
    </row>
    <row r="565" spans="1:2" x14ac:dyDescent="0.2">
      <c r="A565" s="14">
        <v>447</v>
      </c>
      <c r="B565" s="11">
        <v>447</v>
      </c>
    </row>
    <row r="566" spans="1:2" x14ac:dyDescent="0.2">
      <c r="A566" s="14">
        <v>450</v>
      </c>
      <c r="B566" s="11">
        <v>450</v>
      </c>
    </row>
    <row r="567" spans="1:2" x14ac:dyDescent="0.2">
      <c r="A567" s="14">
        <v>452</v>
      </c>
      <c r="B567" s="11">
        <v>452</v>
      </c>
    </row>
    <row r="568" spans="1:2" x14ac:dyDescent="0.2">
      <c r="A568" s="14">
        <v>454</v>
      </c>
      <c r="B568" s="11">
        <v>454</v>
      </c>
    </row>
    <row r="569" spans="1:2" x14ac:dyDescent="0.2">
      <c r="A569" s="14">
        <v>455</v>
      </c>
      <c r="B569" s="11">
        <v>455</v>
      </c>
    </row>
    <row r="570" spans="1:2" x14ac:dyDescent="0.2">
      <c r="A570" s="14">
        <v>456</v>
      </c>
      <c r="B570" s="11">
        <v>456</v>
      </c>
    </row>
    <row r="571" spans="1:2" x14ac:dyDescent="0.2">
      <c r="A571" s="14">
        <v>465</v>
      </c>
      <c r="B571" s="11">
        <v>465</v>
      </c>
    </row>
    <row r="572" spans="1:2" x14ac:dyDescent="0.2">
      <c r="A572" s="14">
        <v>467</v>
      </c>
      <c r="B572" s="11">
        <v>467</v>
      </c>
    </row>
    <row r="573" spans="1:2" x14ac:dyDescent="0.2">
      <c r="A573" s="14">
        <v>470</v>
      </c>
      <c r="B573" s="11">
        <v>470</v>
      </c>
    </row>
    <row r="574" spans="1:2" x14ac:dyDescent="0.2">
      <c r="A574" s="14">
        <v>473</v>
      </c>
      <c r="B574" s="11">
        <v>473</v>
      </c>
    </row>
    <row r="575" spans="1:2" x14ac:dyDescent="0.2">
      <c r="A575" s="14">
        <v>478</v>
      </c>
      <c r="B575" s="11">
        <v>478</v>
      </c>
    </row>
    <row r="576" spans="1:2" x14ac:dyDescent="0.2">
      <c r="A576" s="14">
        <v>479</v>
      </c>
      <c r="B576" s="11">
        <v>479</v>
      </c>
    </row>
    <row r="577" spans="1:2" x14ac:dyDescent="0.2">
      <c r="A577" s="14">
        <v>480</v>
      </c>
      <c r="B577" s="11">
        <v>960</v>
      </c>
    </row>
    <row r="578" spans="1:2" x14ac:dyDescent="0.2">
      <c r="A578" s="14">
        <v>489</v>
      </c>
      <c r="B578" s="11">
        <v>489</v>
      </c>
    </row>
    <row r="579" spans="1:2" x14ac:dyDescent="0.2">
      <c r="A579" s="14">
        <v>493</v>
      </c>
      <c r="B579" s="11">
        <v>986</v>
      </c>
    </row>
    <row r="580" spans="1:2" x14ac:dyDescent="0.2">
      <c r="A580" s="14">
        <v>498</v>
      </c>
      <c r="B580" s="11">
        <v>996</v>
      </c>
    </row>
    <row r="581" spans="1:2" x14ac:dyDescent="0.2">
      <c r="A581" s="14">
        <v>499</v>
      </c>
      <c r="B581" s="11">
        <v>499</v>
      </c>
    </row>
    <row r="582" spans="1:2" x14ac:dyDescent="0.2">
      <c r="A582" s="14">
        <v>508</v>
      </c>
      <c r="B582" s="11">
        <v>1524</v>
      </c>
    </row>
    <row r="583" spans="1:2" x14ac:dyDescent="0.2">
      <c r="A583" s="14">
        <v>510</v>
      </c>
      <c r="B583" s="11">
        <v>510</v>
      </c>
    </row>
    <row r="584" spans="1:2" x14ac:dyDescent="0.2">
      <c r="A584" s="14">
        <v>512</v>
      </c>
      <c r="B584" s="11">
        <v>512</v>
      </c>
    </row>
    <row r="585" spans="1:2" x14ac:dyDescent="0.2">
      <c r="A585" s="14">
        <v>514</v>
      </c>
      <c r="B585" s="11">
        <v>514</v>
      </c>
    </row>
    <row r="586" spans="1:2" x14ac:dyDescent="0.2">
      <c r="A586" s="14">
        <v>524</v>
      </c>
      <c r="B586" s="11">
        <v>524</v>
      </c>
    </row>
    <row r="587" spans="1:2" x14ac:dyDescent="0.2">
      <c r="A587" s="14">
        <v>531</v>
      </c>
      <c r="B587" s="11">
        <v>531</v>
      </c>
    </row>
    <row r="588" spans="1:2" x14ac:dyDescent="0.2">
      <c r="A588" s="14">
        <v>537</v>
      </c>
      <c r="B588" s="11">
        <v>1074</v>
      </c>
    </row>
    <row r="589" spans="1:2" x14ac:dyDescent="0.2">
      <c r="A589" s="14">
        <v>539</v>
      </c>
      <c r="B589" s="11">
        <v>1078</v>
      </c>
    </row>
    <row r="590" spans="1:2" x14ac:dyDescent="0.2">
      <c r="A590" s="14">
        <v>541</v>
      </c>
      <c r="B590" s="11">
        <v>541</v>
      </c>
    </row>
    <row r="591" spans="1:2" x14ac:dyDescent="0.2">
      <c r="A591" s="14">
        <v>549</v>
      </c>
      <c r="B591" s="11">
        <v>549</v>
      </c>
    </row>
    <row r="592" spans="1:2" x14ac:dyDescent="0.2">
      <c r="A592" s="14">
        <v>551</v>
      </c>
      <c r="B592" s="11">
        <v>551</v>
      </c>
    </row>
    <row r="593" spans="1:2" x14ac:dyDescent="0.2">
      <c r="A593" s="14">
        <v>554</v>
      </c>
      <c r="B593" s="11">
        <v>554</v>
      </c>
    </row>
    <row r="594" spans="1:2" x14ac:dyDescent="0.2">
      <c r="A594" s="14">
        <v>555</v>
      </c>
      <c r="B594" s="11">
        <v>1110</v>
      </c>
    </row>
    <row r="595" spans="1:2" x14ac:dyDescent="0.2">
      <c r="A595" s="14">
        <v>557</v>
      </c>
      <c r="B595" s="11">
        <v>557</v>
      </c>
    </row>
    <row r="596" spans="1:2" x14ac:dyDescent="0.2">
      <c r="A596" s="14">
        <v>558</v>
      </c>
      <c r="B596" s="11">
        <v>558</v>
      </c>
    </row>
    <row r="597" spans="1:2" x14ac:dyDescent="0.2">
      <c r="A597" s="14">
        <v>560</v>
      </c>
      <c r="B597" s="11">
        <v>560</v>
      </c>
    </row>
    <row r="598" spans="1:2" x14ac:dyDescent="0.2">
      <c r="A598" s="14">
        <v>562</v>
      </c>
      <c r="B598" s="11">
        <v>562</v>
      </c>
    </row>
    <row r="599" spans="1:2" x14ac:dyDescent="0.2">
      <c r="A599" s="14">
        <v>563</v>
      </c>
      <c r="B599" s="11">
        <v>563</v>
      </c>
    </row>
    <row r="600" spans="1:2" x14ac:dyDescent="0.2">
      <c r="A600" s="14">
        <v>571</v>
      </c>
      <c r="B600" s="11">
        <v>571</v>
      </c>
    </row>
    <row r="601" spans="1:2" x14ac:dyDescent="0.2">
      <c r="A601" s="14">
        <v>574</v>
      </c>
      <c r="B601" s="11">
        <v>574</v>
      </c>
    </row>
    <row r="602" spans="1:2" x14ac:dyDescent="0.2">
      <c r="A602" s="14">
        <v>576</v>
      </c>
      <c r="B602" s="11">
        <v>576</v>
      </c>
    </row>
    <row r="603" spans="1:2" x14ac:dyDescent="0.2">
      <c r="A603" s="14">
        <v>577</v>
      </c>
      <c r="B603" s="11">
        <v>577</v>
      </c>
    </row>
    <row r="604" spans="1:2" x14ac:dyDescent="0.2">
      <c r="A604" s="14">
        <v>600</v>
      </c>
      <c r="B604" s="11">
        <v>600</v>
      </c>
    </row>
    <row r="605" spans="1:2" x14ac:dyDescent="0.2">
      <c r="A605" s="14">
        <v>607</v>
      </c>
      <c r="B605" s="11">
        <v>607</v>
      </c>
    </row>
    <row r="606" spans="1:2" x14ac:dyDescent="0.2">
      <c r="A606" s="14">
        <v>613</v>
      </c>
      <c r="B606" s="11">
        <v>613</v>
      </c>
    </row>
    <row r="607" spans="1:2" x14ac:dyDescent="0.2">
      <c r="A607" s="14">
        <v>614</v>
      </c>
      <c r="B607" s="11">
        <v>614</v>
      </c>
    </row>
    <row r="608" spans="1:2" x14ac:dyDescent="0.2">
      <c r="A608" s="14">
        <v>615</v>
      </c>
      <c r="B608" s="11">
        <v>615</v>
      </c>
    </row>
    <row r="609" spans="1:2" x14ac:dyDescent="0.2">
      <c r="A609" s="14">
        <v>621</v>
      </c>
      <c r="B609" s="11">
        <v>621</v>
      </c>
    </row>
    <row r="610" spans="1:2" x14ac:dyDescent="0.2">
      <c r="A610" s="14">
        <v>623</v>
      </c>
      <c r="B610" s="11">
        <v>623</v>
      </c>
    </row>
    <row r="611" spans="1:2" x14ac:dyDescent="0.2">
      <c r="A611" s="14">
        <v>625</v>
      </c>
      <c r="B611" s="11">
        <v>625</v>
      </c>
    </row>
    <row r="612" spans="1:2" x14ac:dyDescent="0.2">
      <c r="A612" s="14">
        <v>635</v>
      </c>
      <c r="B612" s="11">
        <v>635</v>
      </c>
    </row>
    <row r="613" spans="1:2" x14ac:dyDescent="0.2">
      <c r="A613" s="14">
        <v>644</v>
      </c>
      <c r="B613" s="11">
        <v>644</v>
      </c>
    </row>
    <row r="614" spans="1:2" x14ac:dyDescent="0.2">
      <c r="A614" s="14">
        <v>651</v>
      </c>
      <c r="B614" s="11">
        <v>651</v>
      </c>
    </row>
    <row r="615" spans="1:2" x14ac:dyDescent="0.2">
      <c r="A615" s="14">
        <v>660</v>
      </c>
      <c r="B615" s="11">
        <v>660</v>
      </c>
    </row>
    <row r="616" spans="1:2" x14ac:dyDescent="0.2">
      <c r="A616" s="14">
        <v>665</v>
      </c>
      <c r="B616" s="11">
        <v>665</v>
      </c>
    </row>
    <row r="617" spans="1:2" x14ac:dyDescent="0.2">
      <c r="A617" s="14">
        <v>666</v>
      </c>
      <c r="B617" s="11">
        <v>666</v>
      </c>
    </row>
    <row r="618" spans="1:2" x14ac:dyDescent="0.2">
      <c r="A618" s="14">
        <v>670</v>
      </c>
      <c r="B618" s="11">
        <v>670</v>
      </c>
    </row>
    <row r="619" spans="1:2" x14ac:dyDescent="0.2">
      <c r="A619" s="14">
        <v>676</v>
      </c>
      <c r="B619" s="11">
        <v>676</v>
      </c>
    </row>
    <row r="620" spans="1:2" x14ac:dyDescent="0.2">
      <c r="A620" s="14">
        <v>680</v>
      </c>
      <c r="B620" s="11">
        <v>1360</v>
      </c>
    </row>
    <row r="621" spans="1:2" x14ac:dyDescent="0.2">
      <c r="A621" s="14">
        <v>682</v>
      </c>
      <c r="B621" s="11">
        <v>1364</v>
      </c>
    </row>
    <row r="622" spans="1:2" x14ac:dyDescent="0.2">
      <c r="A622" s="14">
        <v>688</v>
      </c>
      <c r="B622" s="11">
        <v>688</v>
      </c>
    </row>
    <row r="623" spans="1:2" x14ac:dyDescent="0.2">
      <c r="A623" s="14">
        <v>701</v>
      </c>
      <c r="B623" s="11">
        <v>701</v>
      </c>
    </row>
    <row r="624" spans="1:2" x14ac:dyDescent="0.2">
      <c r="A624" s="14">
        <v>707</v>
      </c>
      <c r="B624" s="11">
        <v>707</v>
      </c>
    </row>
    <row r="625" spans="1:2" x14ac:dyDescent="0.2">
      <c r="A625" s="14">
        <v>711</v>
      </c>
      <c r="B625" s="11">
        <v>711</v>
      </c>
    </row>
    <row r="626" spans="1:2" x14ac:dyDescent="0.2">
      <c r="A626" s="14">
        <v>714</v>
      </c>
      <c r="B626" s="11">
        <v>714</v>
      </c>
    </row>
    <row r="627" spans="1:2" x14ac:dyDescent="0.2">
      <c r="A627" s="14">
        <v>721</v>
      </c>
      <c r="B627" s="11">
        <v>721</v>
      </c>
    </row>
    <row r="628" spans="1:2" x14ac:dyDescent="0.2">
      <c r="A628" s="14">
        <v>729</v>
      </c>
      <c r="B628" s="11">
        <v>729</v>
      </c>
    </row>
    <row r="629" spans="1:2" x14ac:dyDescent="0.2">
      <c r="A629" s="14">
        <v>736</v>
      </c>
      <c r="B629" s="11">
        <v>736</v>
      </c>
    </row>
    <row r="630" spans="1:2" x14ac:dyDescent="0.2">
      <c r="A630" s="14">
        <v>740</v>
      </c>
      <c r="B630" s="11">
        <v>740</v>
      </c>
    </row>
    <row r="631" spans="1:2" x14ac:dyDescent="0.2">
      <c r="A631" s="14">
        <v>742</v>
      </c>
      <c r="B631" s="11">
        <v>742</v>
      </c>
    </row>
    <row r="632" spans="1:2" x14ac:dyDescent="0.2">
      <c r="A632" s="14">
        <v>760</v>
      </c>
      <c r="B632" s="11">
        <v>760</v>
      </c>
    </row>
    <row r="633" spans="1:2" x14ac:dyDescent="0.2">
      <c r="A633" s="14">
        <v>813</v>
      </c>
      <c r="B633" s="11">
        <v>813</v>
      </c>
    </row>
    <row r="634" spans="1:2" x14ac:dyDescent="0.2">
      <c r="A634" s="14">
        <v>821</v>
      </c>
      <c r="B634" s="11">
        <v>821</v>
      </c>
    </row>
    <row r="635" spans="1:2" x14ac:dyDescent="0.2">
      <c r="A635" s="14">
        <v>827</v>
      </c>
      <c r="B635" s="11">
        <v>827</v>
      </c>
    </row>
    <row r="636" spans="1:2" x14ac:dyDescent="0.2">
      <c r="A636" s="14">
        <v>834</v>
      </c>
      <c r="B636" s="11">
        <v>834</v>
      </c>
    </row>
    <row r="637" spans="1:2" x14ac:dyDescent="0.2">
      <c r="A637" s="14">
        <v>848</v>
      </c>
      <c r="B637" s="11">
        <v>848</v>
      </c>
    </row>
    <row r="638" spans="1:2" x14ac:dyDescent="0.2">
      <c r="A638" s="14">
        <v>859</v>
      </c>
      <c r="B638" s="11">
        <v>859</v>
      </c>
    </row>
    <row r="639" spans="1:2" x14ac:dyDescent="0.2">
      <c r="A639" s="14">
        <v>874</v>
      </c>
      <c r="B639" s="11">
        <v>874</v>
      </c>
    </row>
    <row r="640" spans="1:2" x14ac:dyDescent="0.2">
      <c r="A640" s="14">
        <v>878</v>
      </c>
      <c r="B640" s="11">
        <v>878</v>
      </c>
    </row>
    <row r="641" spans="1:2" x14ac:dyDescent="0.2">
      <c r="A641" s="14">
        <v>885</v>
      </c>
      <c r="B641" s="11">
        <v>885</v>
      </c>
    </row>
    <row r="642" spans="1:2" x14ac:dyDescent="0.2">
      <c r="A642" s="14">
        <v>897</v>
      </c>
      <c r="B642" s="11">
        <v>897</v>
      </c>
    </row>
    <row r="643" spans="1:2" x14ac:dyDescent="0.2">
      <c r="A643" s="14">
        <v>902</v>
      </c>
      <c r="B643" s="11">
        <v>902</v>
      </c>
    </row>
    <row r="644" spans="1:2" x14ac:dyDescent="0.2">
      <c r="A644" s="14">
        <v>916</v>
      </c>
      <c r="B644" s="11">
        <v>916</v>
      </c>
    </row>
    <row r="645" spans="1:2" x14ac:dyDescent="0.2">
      <c r="A645" s="14">
        <v>930</v>
      </c>
      <c r="B645" s="11">
        <v>930</v>
      </c>
    </row>
    <row r="646" spans="1:2" x14ac:dyDescent="0.2">
      <c r="A646" s="14">
        <v>942</v>
      </c>
      <c r="B646" s="11">
        <v>942</v>
      </c>
    </row>
    <row r="647" spans="1:2" x14ac:dyDescent="0.2">
      <c r="A647" s="14">
        <v>943</v>
      </c>
      <c r="B647" s="11">
        <v>943</v>
      </c>
    </row>
    <row r="648" spans="1:2" x14ac:dyDescent="0.2">
      <c r="A648" s="14">
        <v>944</v>
      </c>
      <c r="B648" s="11">
        <v>944</v>
      </c>
    </row>
    <row r="649" spans="1:2" x14ac:dyDescent="0.2">
      <c r="A649" s="14">
        <v>951</v>
      </c>
      <c r="B649" s="11">
        <v>951</v>
      </c>
    </row>
    <row r="650" spans="1:2" x14ac:dyDescent="0.2">
      <c r="A650" s="14">
        <v>963</v>
      </c>
      <c r="B650" s="11">
        <v>963</v>
      </c>
    </row>
    <row r="651" spans="1:2" x14ac:dyDescent="0.2">
      <c r="A651" s="14">
        <v>964</v>
      </c>
      <c r="B651" s="11">
        <v>964</v>
      </c>
    </row>
    <row r="652" spans="1:2" x14ac:dyDescent="0.2">
      <c r="A652" s="14">
        <v>971</v>
      </c>
      <c r="B652" s="11">
        <v>971</v>
      </c>
    </row>
    <row r="653" spans="1:2" x14ac:dyDescent="0.2">
      <c r="A653" s="14">
        <v>983</v>
      </c>
      <c r="B653" s="11">
        <v>983</v>
      </c>
    </row>
    <row r="654" spans="1:2" x14ac:dyDescent="0.2">
      <c r="A654" s="14">
        <v>988</v>
      </c>
      <c r="B654" s="11">
        <v>988</v>
      </c>
    </row>
    <row r="655" spans="1:2" x14ac:dyDescent="0.2">
      <c r="A655" s="14">
        <v>1013</v>
      </c>
      <c r="B655" s="11">
        <v>1013</v>
      </c>
    </row>
    <row r="656" spans="1:2" x14ac:dyDescent="0.2">
      <c r="A656" s="14">
        <v>1019</v>
      </c>
      <c r="B656" s="11">
        <v>1019</v>
      </c>
    </row>
    <row r="657" spans="1:2" x14ac:dyDescent="0.2">
      <c r="A657" s="14">
        <v>1021</v>
      </c>
      <c r="B657" s="11">
        <v>1021</v>
      </c>
    </row>
    <row r="658" spans="1:2" x14ac:dyDescent="0.2">
      <c r="A658" s="14">
        <v>1049</v>
      </c>
      <c r="B658" s="11">
        <v>1049</v>
      </c>
    </row>
    <row r="659" spans="1:2" x14ac:dyDescent="0.2">
      <c r="A659" s="14">
        <v>1062</v>
      </c>
      <c r="B659" s="11">
        <v>1062</v>
      </c>
    </row>
    <row r="660" spans="1:2" x14ac:dyDescent="0.2">
      <c r="A660" s="14">
        <v>1071</v>
      </c>
      <c r="B660" s="11">
        <v>1071</v>
      </c>
    </row>
    <row r="661" spans="1:2" x14ac:dyDescent="0.2">
      <c r="A661" s="14">
        <v>1088</v>
      </c>
      <c r="B661" s="11">
        <v>1088</v>
      </c>
    </row>
    <row r="662" spans="1:2" x14ac:dyDescent="0.2">
      <c r="A662" s="14">
        <v>1095</v>
      </c>
      <c r="B662" s="11">
        <v>1095</v>
      </c>
    </row>
    <row r="663" spans="1:2" x14ac:dyDescent="0.2">
      <c r="A663" s="14">
        <v>1104</v>
      </c>
      <c r="B663" s="11">
        <v>1104</v>
      </c>
    </row>
    <row r="664" spans="1:2" x14ac:dyDescent="0.2">
      <c r="A664" s="14">
        <v>1107</v>
      </c>
      <c r="B664" s="11">
        <v>1107</v>
      </c>
    </row>
    <row r="665" spans="1:2" x14ac:dyDescent="0.2">
      <c r="A665" s="14">
        <v>1113</v>
      </c>
      <c r="B665" s="11">
        <v>1113</v>
      </c>
    </row>
    <row r="666" spans="1:2" x14ac:dyDescent="0.2">
      <c r="A666" s="14">
        <v>1151</v>
      </c>
      <c r="B666" s="11">
        <v>1151</v>
      </c>
    </row>
    <row r="667" spans="1:2" x14ac:dyDescent="0.2">
      <c r="A667" s="14">
        <v>1204</v>
      </c>
      <c r="B667" s="11">
        <v>1204</v>
      </c>
    </row>
    <row r="668" spans="1:2" x14ac:dyDescent="0.2">
      <c r="A668" s="14">
        <v>1224</v>
      </c>
      <c r="B668" s="11">
        <v>1224</v>
      </c>
    </row>
    <row r="669" spans="1:2" x14ac:dyDescent="0.2">
      <c r="A669" s="14">
        <v>1251</v>
      </c>
      <c r="B669" s="11">
        <v>1251</v>
      </c>
    </row>
    <row r="670" spans="1:2" x14ac:dyDescent="0.2">
      <c r="A670" s="14">
        <v>1260</v>
      </c>
      <c r="B670" s="11">
        <v>1260</v>
      </c>
    </row>
    <row r="671" spans="1:2" x14ac:dyDescent="0.2">
      <c r="A671" s="14">
        <v>1281</v>
      </c>
      <c r="B671" s="11">
        <v>1281</v>
      </c>
    </row>
    <row r="672" spans="1:2" x14ac:dyDescent="0.2">
      <c r="A672" s="14">
        <v>1328</v>
      </c>
      <c r="B672" s="11">
        <v>1328</v>
      </c>
    </row>
    <row r="673" spans="1:2" x14ac:dyDescent="0.2">
      <c r="A673" s="14">
        <v>1356</v>
      </c>
      <c r="B673" s="11">
        <v>1356</v>
      </c>
    </row>
    <row r="674" spans="1:2" x14ac:dyDescent="0.2">
      <c r="A674" s="14">
        <v>1364</v>
      </c>
      <c r="B674" s="11">
        <v>1364</v>
      </c>
    </row>
    <row r="675" spans="1:2" x14ac:dyDescent="0.2">
      <c r="A675" s="14">
        <v>1373</v>
      </c>
      <c r="B675" s="11">
        <v>1373</v>
      </c>
    </row>
    <row r="676" spans="1:2" x14ac:dyDescent="0.2">
      <c r="A676" s="14">
        <v>1375</v>
      </c>
      <c r="B676" s="11">
        <v>1375</v>
      </c>
    </row>
    <row r="677" spans="1:2" x14ac:dyDescent="0.2">
      <c r="A677" s="14">
        <v>1420</v>
      </c>
      <c r="B677" s="11">
        <v>1420</v>
      </c>
    </row>
    <row r="678" spans="1:2" x14ac:dyDescent="0.2">
      <c r="A678" s="14">
        <v>1510</v>
      </c>
      <c r="B678" s="11">
        <v>1510</v>
      </c>
    </row>
    <row r="679" spans="1:2" x14ac:dyDescent="0.2">
      <c r="A679" s="14">
        <v>1513</v>
      </c>
      <c r="B679" s="11">
        <v>1513</v>
      </c>
    </row>
    <row r="680" spans="1:2" x14ac:dyDescent="0.2">
      <c r="A680" s="14">
        <v>1530</v>
      </c>
      <c r="B680" s="11">
        <v>1530</v>
      </c>
    </row>
    <row r="681" spans="1:2" x14ac:dyDescent="0.2">
      <c r="A681" s="14">
        <v>1556</v>
      </c>
      <c r="B681" s="11">
        <v>1556</v>
      </c>
    </row>
    <row r="682" spans="1:2" x14ac:dyDescent="0.2">
      <c r="A682" s="14">
        <v>1596</v>
      </c>
      <c r="B682" s="11">
        <v>1596</v>
      </c>
    </row>
    <row r="683" spans="1:2" x14ac:dyDescent="0.2">
      <c r="A683" s="14">
        <v>1633</v>
      </c>
      <c r="B683" s="11">
        <v>1633</v>
      </c>
    </row>
    <row r="684" spans="1:2" x14ac:dyDescent="0.2">
      <c r="A684" s="14">
        <v>1637</v>
      </c>
      <c r="B684" s="11">
        <v>1637</v>
      </c>
    </row>
    <row r="685" spans="1:2" x14ac:dyDescent="0.2">
      <c r="A685" s="14">
        <v>1670</v>
      </c>
      <c r="B685" s="11">
        <v>1670</v>
      </c>
    </row>
    <row r="686" spans="1:2" x14ac:dyDescent="0.2">
      <c r="A686" s="14">
        <v>1737</v>
      </c>
      <c r="B686" s="11">
        <v>1737</v>
      </c>
    </row>
    <row r="687" spans="1:2" x14ac:dyDescent="0.2">
      <c r="A687" s="14">
        <v>1762</v>
      </c>
      <c r="B687" s="11">
        <v>1762</v>
      </c>
    </row>
    <row r="688" spans="1:2" x14ac:dyDescent="0.2">
      <c r="A688" s="14">
        <v>1780</v>
      </c>
      <c r="B688" s="11">
        <v>1780</v>
      </c>
    </row>
    <row r="689" spans="1:2" x14ac:dyDescent="0.2">
      <c r="A689" s="14">
        <v>1789</v>
      </c>
      <c r="B689" s="11">
        <v>1789</v>
      </c>
    </row>
    <row r="690" spans="1:2" x14ac:dyDescent="0.2">
      <c r="A690" s="14">
        <v>1876</v>
      </c>
      <c r="B690" s="11">
        <v>1876</v>
      </c>
    </row>
    <row r="691" spans="1:2" x14ac:dyDescent="0.2">
      <c r="A691" s="14">
        <v>1887</v>
      </c>
      <c r="B691" s="11">
        <v>1887</v>
      </c>
    </row>
    <row r="692" spans="1:2" x14ac:dyDescent="0.2">
      <c r="A692" s="14">
        <v>1945</v>
      </c>
      <c r="B692" s="11">
        <v>1945</v>
      </c>
    </row>
    <row r="693" spans="1:2" x14ac:dyDescent="0.2">
      <c r="A693" s="14">
        <v>1980</v>
      </c>
      <c r="B693" s="11">
        <v>1980</v>
      </c>
    </row>
    <row r="694" spans="1:2" x14ac:dyDescent="0.2">
      <c r="A694" s="14">
        <v>2035</v>
      </c>
      <c r="B694" s="11">
        <v>2035</v>
      </c>
    </row>
    <row r="695" spans="1:2" x14ac:dyDescent="0.2">
      <c r="A695" s="14">
        <v>2051</v>
      </c>
      <c r="B695" s="11">
        <v>2051</v>
      </c>
    </row>
    <row r="696" spans="1:2" x14ac:dyDescent="0.2">
      <c r="A696" s="14">
        <v>2139</v>
      </c>
      <c r="B696" s="11">
        <v>2139</v>
      </c>
    </row>
    <row r="697" spans="1:2" x14ac:dyDescent="0.2">
      <c r="A697" s="14">
        <v>2165</v>
      </c>
      <c r="B697" s="11">
        <v>2165</v>
      </c>
    </row>
    <row r="698" spans="1:2" x14ac:dyDescent="0.2">
      <c r="A698" s="14">
        <v>2174</v>
      </c>
      <c r="B698" s="11">
        <v>2174</v>
      </c>
    </row>
    <row r="699" spans="1:2" x14ac:dyDescent="0.2">
      <c r="A699" s="14">
        <v>2436</v>
      </c>
      <c r="B699" s="11">
        <v>2436</v>
      </c>
    </row>
    <row r="700" spans="1:2" x14ac:dyDescent="0.2">
      <c r="A700" s="14">
        <v>2478</v>
      </c>
      <c r="B700" s="11">
        <v>2478</v>
      </c>
    </row>
    <row r="701" spans="1:2" x14ac:dyDescent="0.2">
      <c r="A701" s="14">
        <v>2525</v>
      </c>
      <c r="B701" s="11">
        <v>2525</v>
      </c>
    </row>
    <row r="702" spans="1:2" x14ac:dyDescent="0.2">
      <c r="A702" s="14">
        <v>2602</v>
      </c>
      <c r="B702" s="11">
        <v>2602</v>
      </c>
    </row>
    <row r="703" spans="1:2" x14ac:dyDescent="0.2">
      <c r="A703" s="14">
        <v>3238</v>
      </c>
      <c r="B703" s="11">
        <v>3238</v>
      </c>
    </row>
    <row r="704" spans="1:2" x14ac:dyDescent="0.2">
      <c r="A704" s="14">
        <v>3355</v>
      </c>
      <c r="B704" s="11">
        <v>3355</v>
      </c>
    </row>
    <row r="705" spans="1:2" x14ac:dyDescent="0.2">
      <c r="A705" s="14">
        <v>3468</v>
      </c>
      <c r="B705" s="11">
        <v>3468</v>
      </c>
    </row>
    <row r="706" spans="1:2" x14ac:dyDescent="0.2">
      <c r="A706" s="14">
        <v>3562</v>
      </c>
      <c r="B706" s="11">
        <v>3562</v>
      </c>
    </row>
    <row r="707" spans="1:2" x14ac:dyDescent="0.2">
      <c r="A707" s="14">
        <v>3663</v>
      </c>
      <c r="B707" s="11">
        <v>3663</v>
      </c>
    </row>
    <row r="708" spans="1:2" x14ac:dyDescent="0.2">
      <c r="A708" s="14">
        <v>3863</v>
      </c>
      <c r="B708" s="11">
        <v>3863</v>
      </c>
    </row>
    <row r="709" spans="1:2" x14ac:dyDescent="0.2">
      <c r="A709" s="14">
        <v>4245</v>
      </c>
      <c r="B709" s="11">
        <v>4245</v>
      </c>
    </row>
    <row r="710" spans="1:2" x14ac:dyDescent="0.2">
      <c r="A710" s="14">
        <v>4330</v>
      </c>
      <c r="B710" s="11">
        <v>4330</v>
      </c>
    </row>
    <row r="711" spans="1:2" x14ac:dyDescent="0.2">
      <c r="A711" s="14">
        <v>4562</v>
      </c>
      <c r="B711" s="11">
        <v>4562</v>
      </c>
    </row>
    <row r="712" spans="1:2" x14ac:dyDescent="0.2">
      <c r="A712" s="14">
        <v>4883</v>
      </c>
      <c r="B712" s="11">
        <v>4883</v>
      </c>
    </row>
    <row r="713" spans="1:2" x14ac:dyDescent="0.2">
      <c r="A713" s="14">
        <v>5812</v>
      </c>
      <c r="B713" s="11">
        <v>5812</v>
      </c>
    </row>
    <row r="714" spans="1:2" x14ac:dyDescent="0.2">
      <c r="A714" s="14">
        <v>8200</v>
      </c>
      <c r="B714" s="11">
        <v>8200</v>
      </c>
    </row>
    <row r="715" spans="1:2" x14ac:dyDescent="0.2">
      <c r="A715" s="14">
        <v>8359</v>
      </c>
      <c r="B715" s="11">
        <v>8359</v>
      </c>
    </row>
    <row r="716" spans="1:2" x14ac:dyDescent="0.2">
      <c r="A716" s="14">
        <v>20242</v>
      </c>
      <c r="B716" s="11">
        <v>20242</v>
      </c>
    </row>
    <row r="717" spans="1:2" x14ac:dyDescent="0.2">
      <c r="A717" s="14">
        <v>26457</v>
      </c>
      <c r="B717" s="11">
        <v>26457</v>
      </c>
    </row>
    <row r="718" spans="1:2" x14ac:dyDescent="0.2">
      <c r="A718" s="13" t="s">
        <v>8321</v>
      </c>
      <c r="B718" s="11"/>
    </row>
    <row r="719" spans="1:2" x14ac:dyDescent="0.2">
      <c r="A719" s="13" t="s">
        <v>8322</v>
      </c>
      <c r="B719" s="11">
        <v>463246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sheet</vt:lpstr>
      <vt:lpstr>category pivot table</vt:lpstr>
      <vt:lpstr>category stacked column</vt:lpstr>
      <vt:lpstr>subcategory pivot table</vt:lpstr>
      <vt:lpstr>subcategory stacked column</vt:lpstr>
      <vt:lpstr>outcomes pivot table</vt:lpstr>
      <vt:lpstr>bonus</vt:lpstr>
      <vt:lpstr>bonus statistical analysis </vt:lpstr>
      <vt:lpstr>bonus statistical pivot table</vt:lpstr>
      <vt:lpstr>bonus statistical median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2021-06-26T21:24:43Z</dcterms:modified>
</cp:coreProperties>
</file>