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reeding methodologies\Teaching\Answers\Answers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C5" i="2"/>
  <c r="B5" i="2"/>
  <c r="T24" i="1"/>
  <c r="T22" i="1"/>
  <c r="S21" i="1"/>
  <c r="S20" i="1"/>
  <c r="S19" i="1"/>
  <c r="R21" i="1"/>
  <c r="R20" i="1"/>
  <c r="R19" i="1"/>
  <c r="Q21" i="1"/>
  <c r="Q20" i="1"/>
  <c r="Q19" i="1"/>
  <c r="S16" i="1"/>
  <c r="S15" i="1"/>
  <c r="S14" i="1"/>
  <c r="R16" i="1"/>
  <c r="R15" i="1"/>
  <c r="R14" i="1"/>
  <c r="Q16" i="1"/>
  <c r="Q15" i="1"/>
  <c r="Q14" i="1"/>
  <c r="T11" i="1"/>
  <c r="S10" i="1"/>
  <c r="S9" i="1"/>
  <c r="S8" i="1"/>
  <c r="R10" i="1"/>
  <c r="R9" i="1"/>
  <c r="R8" i="1"/>
  <c r="Q10" i="1"/>
  <c r="Q9" i="1"/>
  <c r="Q8" i="1"/>
  <c r="S4" i="1"/>
  <c r="S3" i="1"/>
  <c r="S2" i="1"/>
  <c r="R4" i="1"/>
  <c r="R3" i="1"/>
  <c r="R2" i="1"/>
  <c r="Q4" i="1"/>
  <c r="Q3" i="1"/>
  <c r="Q2" i="1"/>
  <c r="L52" i="1"/>
  <c r="L51" i="1"/>
  <c r="K50" i="1"/>
  <c r="J50" i="1"/>
  <c r="I50" i="1"/>
  <c r="K49" i="1"/>
  <c r="J49" i="1"/>
  <c r="I49" i="1"/>
  <c r="K48" i="1"/>
  <c r="J48" i="1"/>
  <c r="I48" i="1"/>
  <c r="E53" i="1"/>
  <c r="E55" i="1" s="1"/>
  <c r="E51" i="1"/>
  <c r="D51" i="1"/>
  <c r="C51" i="1"/>
  <c r="B51" i="1"/>
  <c r="E50" i="1"/>
  <c r="E49" i="1"/>
  <c r="E48" i="1"/>
  <c r="L40" i="1"/>
  <c r="L39" i="1"/>
  <c r="K38" i="1"/>
  <c r="J38" i="1"/>
  <c r="I38" i="1"/>
  <c r="K37" i="1"/>
  <c r="J37" i="1"/>
  <c r="I37" i="1"/>
  <c r="K36" i="1"/>
  <c r="J36" i="1"/>
  <c r="I36" i="1"/>
  <c r="E45" i="1"/>
  <c r="E44" i="1"/>
  <c r="E43" i="1"/>
  <c r="E42" i="1"/>
  <c r="E41" i="1"/>
  <c r="E39" i="1"/>
  <c r="D39" i="1"/>
  <c r="C39" i="1"/>
  <c r="B39" i="1"/>
  <c r="E38" i="1"/>
  <c r="E37" i="1"/>
  <c r="E36" i="1"/>
  <c r="L28" i="1"/>
  <c r="L27" i="1"/>
  <c r="K26" i="1"/>
  <c r="J26" i="1"/>
  <c r="I26" i="1"/>
  <c r="K25" i="1"/>
  <c r="J25" i="1"/>
  <c r="I25" i="1"/>
  <c r="K24" i="1"/>
  <c r="J24" i="1"/>
  <c r="I24" i="1"/>
  <c r="E33" i="1"/>
  <c r="E32" i="1"/>
  <c r="E31" i="1"/>
  <c r="E30" i="1"/>
  <c r="E29" i="1"/>
  <c r="D27" i="1"/>
  <c r="C27" i="1"/>
  <c r="B27" i="1"/>
  <c r="E26" i="1"/>
  <c r="E25" i="1"/>
  <c r="E24" i="1"/>
  <c r="E27" i="1" s="1"/>
  <c r="L16" i="1"/>
  <c r="L15" i="1"/>
  <c r="K14" i="1"/>
  <c r="K13" i="1"/>
  <c r="K12" i="1"/>
  <c r="J14" i="1"/>
  <c r="J13" i="1"/>
  <c r="J12" i="1"/>
  <c r="I14" i="1"/>
  <c r="I13" i="1"/>
  <c r="I12" i="1"/>
  <c r="E21" i="1"/>
  <c r="E20" i="1"/>
  <c r="E19" i="1"/>
  <c r="E18" i="1"/>
  <c r="D15" i="1"/>
  <c r="C15" i="1"/>
  <c r="B15" i="1"/>
  <c r="E14" i="1"/>
  <c r="E13" i="1"/>
  <c r="E12" i="1"/>
  <c r="E15" i="1" s="1"/>
  <c r="L6" i="1"/>
  <c r="E9" i="1"/>
  <c r="L5" i="1"/>
  <c r="K4" i="1"/>
  <c r="K3" i="1"/>
  <c r="K2" i="1"/>
  <c r="J4" i="1"/>
  <c r="J3" i="1"/>
  <c r="E8" i="1"/>
  <c r="E7" i="1"/>
  <c r="J2" i="1"/>
  <c r="I4" i="1"/>
  <c r="I3" i="1"/>
  <c r="I2" i="1"/>
  <c r="C5" i="1"/>
  <c r="D5" i="1"/>
  <c r="B5" i="1"/>
  <c r="E5" i="1"/>
  <c r="E3" i="1"/>
  <c r="E4" i="1"/>
  <c r="E2" i="1"/>
  <c r="E57" i="1" l="1"/>
  <c r="E54" i="1"/>
  <c r="E56" i="1" s="1"/>
</calcChain>
</file>

<file path=xl/sharedStrings.xml><?xml version="1.0" encoding="utf-8"?>
<sst xmlns="http://schemas.openxmlformats.org/spreadsheetml/2006/main" count="138" uniqueCount="23">
  <si>
    <t>BB</t>
  </si>
  <si>
    <t>Bb</t>
  </si>
  <si>
    <t>bb</t>
  </si>
  <si>
    <t>AA</t>
  </si>
  <si>
    <t>Aa</t>
  </si>
  <si>
    <t>aa</t>
  </si>
  <si>
    <t>R</t>
  </si>
  <si>
    <t>r^2</t>
  </si>
  <si>
    <t>r</t>
  </si>
  <si>
    <t>s^2</t>
  </si>
  <si>
    <t>p_re</t>
  </si>
  <si>
    <t>r=</t>
  </si>
  <si>
    <t>s=</t>
  </si>
  <si>
    <t>p_re=</t>
  </si>
  <si>
    <t>r^2=</t>
  </si>
  <si>
    <t>R=</t>
  </si>
  <si>
    <t>Prob</t>
  </si>
  <si>
    <t>r=0.2198</t>
  </si>
  <si>
    <t>s=0.7802</t>
  </si>
  <si>
    <t>Log10(L(r)</t>
  </si>
  <si>
    <t>r=0.5</t>
  </si>
  <si>
    <t>s=0.5</t>
  </si>
  <si>
    <t>LOD=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</si>
</sst>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selection sqref="A1:D5"/>
    </sheetView>
  </sheetViews>
  <sheetFormatPr defaultRowHeight="14.25" x14ac:dyDescent="0.2"/>
  <cols>
    <col min="1" max="16384" width="9.140625" style="4"/>
  </cols>
  <sheetData>
    <row r="1" spans="1:20" ht="15" x14ac:dyDescent="0.2">
      <c r="A1" s="2"/>
      <c r="B1" s="1" t="s">
        <v>0</v>
      </c>
      <c r="C1" s="1" t="s">
        <v>1</v>
      </c>
      <c r="D1" s="1" t="s">
        <v>2</v>
      </c>
      <c r="H1" s="2" t="s">
        <v>6</v>
      </c>
      <c r="I1" s="1" t="s">
        <v>0</v>
      </c>
      <c r="J1" s="1" t="s">
        <v>1</v>
      </c>
      <c r="K1" s="1" t="s">
        <v>2</v>
      </c>
      <c r="O1" s="4" t="s">
        <v>16</v>
      </c>
      <c r="Q1" s="4" t="s">
        <v>0</v>
      </c>
      <c r="R1" s="4" t="s">
        <v>1</v>
      </c>
      <c r="S1" s="4" t="s">
        <v>2</v>
      </c>
    </row>
    <row r="2" spans="1:20" ht="15" x14ac:dyDescent="0.2">
      <c r="A2" s="1" t="s">
        <v>3</v>
      </c>
      <c r="B2" s="3">
        <v>35</v>
      </c>
      <c r="C2" s="3">
        <v>14</v>
      </c>
      <c r="D2" s="3">
        <v>5</v>
      </c>
      <c r="E2" s="4">
        <f>SUM(B2:D2)</f>
        <v>54</v>
      </c>
      <c r="H2" s="1" t="s">
        <v>3</v>
      </c>
      <c r="I2" s="3">
        <f>0*B2</f>
        <v>0</v>
      </c>
      <c r="J2" s="3">
        <f>1*C2</f>
        <v>14</v>
      </c>
      <c r="K2" s="3">
        <f>2*D2</f>
        <v>10</v>
      </c>
      <c r="O2" s="4" t="s">
        <v>17</v>
      </c>
      <c r="P2" s="4" t="s">
        <v>3</v>
      </c>
      <c r="Q2" s="6">
        <f>2*E56/4</f>
        <v>0.30434905708754639</v>
      </c>
      <c r="R2" s="6">
        <f>2*E53*E54/4</f>
        <v>8.5746480625682492E-2</v>
      </c>
      <c r="S2" s="6">
        <f>E55/4</f>
        <v>1.2078990830544282E-2</v>
      </c>
    </row>
    <row r="3" spans="1:20" ht="15" x14ac:dyDescent="0.2">
      <c r="A3" s="1" t="s">
        <v>4</v>
      </c>
      <c r="B3" s="3">
        <v>10</v>
      </c>
      <c r="C3" s="3">
        <v>20</v>
      </c>
      <c r="D3" s="3">
        <v>11</v>
      </c>
      <c r="E3" s="4">
        <f t="shared" ref="E3:E5" si="0">SUM(B3:D3)</f>
        <v>41</v>
      </c>
      <c r="H3" s="1" t="s">
        <v>4</v>
      </c>
      <c r="I3" s="3">
        <f>1*B3</f>
        <v>10</v>
      </c>
      <c r="J3" s="5">
        <f>(2*E7/(E7+E8)*20)</f>
        <v>4</v>
      </c>
      <c r="K3" s="3">
        <f>1*D3</f>
        <v>11</v>
      </c>
      <c r="O3" s="4" t="s">
        <v>18</v>
      </c>
      <c r="P3" s="4" t="s">
        <v>4</v>
      </c>
      <c r="Q3" s="6">
        <f>2*E53*E54/4</f>
        <v>8.5746480625682492E-2</v>
      </c>
      <c r="R3" s="6">
        <f>2*(E55+E56)/4</f>
        <v>0.32850703874863496</v>
      </c>
      <c r="S3" s="6">
        <f>2*E53*E54/4</f>
        <v>8.5746480625682492E-2</v>
      </c>
    </row>
    <row r="4" spans="1:20" ht="15" x14ac:dyDescent="0.2">
      <c r="A4" s="1" t="s">
        <v>5</v>
      </c>
      <c r="B4" s="3">
        <v>3</v>
      </c>
      <c r="C4" s="3">
        <v>12</v>
      </c>
      <c r="D4" s="3">
        <v>40</v>
      </c>
      <c r="E4" s="4">
        <f t="shared" si="0"/>
        <v>55</v>
      </c>
      <c r="H4" s="1" t="s">
        <v>5</v>
      </c>
      <c r="I4" s="3">
        <f>2*B4</f>
        <v>6</v>
      </c>
      <c r="J4" s="3">
        <f>1*C4</f>
        <v>12</v>
      </c>
      <c r="K4" s="3">
        <f>0*D4</f>
        <v>0</v>
      </c>
      <c r="P4" s="4" t="s">
        <v>5</v>
      </c>
      <c r="Q4" s="6">
        <f>E55/4</f>
        <v>1.2078990830544282E-2</v>
      </c>
      <c r="R4" s="6">
        <f>2*E53*E54/4</f>
        <v>8.5746480625682492E-2</v>
      </c>
      <c r="S4" s="6">
        <f>E56/4</f>
        <v>0.1521745285437732</v>
      </c>
    </row>
    <row r="5" spans="1:20" x14ac:dyDescent="0.2">
      <c r="B5" s="4">
        <f>SUM(B2:B4)</f>
        <v>48</v>
      </c>
      <c r="C5" s="4">
        <f t="shared" ref="C5:D5" si="1">SUM(C2:C4)</f>
        <v>46</v>
      </c>
      <c r="D5" s="4">
        <f t="shared" si="1"/>
        <v>56</v>
      </c>
      <c r="E5" s="4">
        <f>SUM(E2:E4)</f>
        <v>150</v>
      </c>
      <c r="K5" s="4" t="s">
        <v>6</v>
      </c>
      <c r="L5" s="4">
        <f>SUM(I2:K4)</f>
        <v>67</v>
      </c>
    </row>
    <row r="6" spans="1:20" x14ac:dyDescent="0.2">
      <c r="D6" s="4" t="s">
        <v>8</v>
      </c>
      <c r="E6" s="4">
        <v>0.25</v>
      </c>
      <c r="K6" s="4" t="s">
        <v>11</v>
      </c>
      <c r="L6" s="4">
        <f>L5/(2*E5)</f>
        <v>0.22333333333333333</v>
      </c>
    </row>
    <row r="7" spans="1:20" x14ac:dyDescent="0.2">
      <c r="D7" s="4" t="s">
        <v>7</v>
      </c>
      <c r="E7" s="4">
        <f>E6^2</f>
        <v>6.25E-2</v>
      </c>
      <c r="O7" s="4" t="s">
        <v>19</v>
      </c>
      <c r="Q7" s="4" t="s">
        <v>0</v>
      </c>
      <c r="R7" s="4" t="s">
        <v>1</v>
      </c>
      <c r="S7" s="4" t="s">
        <v>2</v>
      </c>
    </row>
    <row r="8" spans="1:20" x14ac:dyDescent="0.2">
      <c r="D8" s="4" t="s">
        <v>9</v>
      </c>
      <c r="E8" s="4">
        <f>0.75^2</f>
        <v>0.5625</v>
      </c>
      <c r="P8" s="4" t="s">
        <v>3</v>
      </c>
      <c r="Q8" s="6">
        <f>B2*LOG10(Q2)</f>
        <v>-18.081981379313309</v>
      </c>
      <c r="R8" s="6">
        <f>C2*LOG10(R2)</f>
        <v>-14.934971745129358</v>
      </c>
      <c r="S8" s="6">
        <f>D2*LOG10(S2)</f>
        <v>-9.5898467420818339</v>
      </c>
    </row>
    <row r="9" spans="1:20" x14ac:dyDescent="0.2">
      <c r="D9" s="4" t="s">
        <v>10</v>
      </c>
      <c r="E9" s="4">
        <f>E7/(E7+E8)</f>
        <v>0.1</v>
      </c>
      <c r="P9" s="4" t="s">
        <v>4</v>
      </c>
      <c r="Q9" s="6">
        <f>B3*LOG10(Q3)</f>
        <v>-10.667836960806685</v>
      </c>
      <c r="R9" s="6">
        <f>C3*LOG10(R3)</f>
        <v>-9.6691064120723027</v>
      </c>
      <c r="S9" s="6">
        <f>D3*LOG10(S3)</f>
        <v>-11.734620656887353</v>
      </c>
    </row>
    <row r="10" spans="1:20" x14ac:dyDescent="0.2">
      <c r="P10" s="4" t="s">
        <v>5</v>
      </c>
      <c r="Q10" s="6">
        <f>B4*LOG10(Q4)</f>
        <v>-5.7539080452490996</v>
      </c>
      <c r="R10" s="6">
        <f>C4*LOG10(R4)</f>
        <v>-12.801404352968021</v>
      </c>
      <c r="S10" s="6">
        <f>D4*LOG10(S4)</f>
        <v>-32.706321402917311</v>
      </c>
    </row>
    <row r="11" spans="1:20" ht="15" x14ac:dyDescent="0.2">
      <c r="A11" s="2"/>
      <c r="B11" s="1" t="s">
        <v>0</v>
      </c>
      <c r="C11" s="1" t="s">
        <v>1</v>
      </c>
      <c r="D11" s="1" t="s">
        <v>2</v>
      </c>
      <c r="H11" s="4" t="s">
        <v>6</v>
      </c>
      <c r="I11" s="4" t="s">
        <v>0</v>
      </c>
      <c r="J11" s="4" t="s">
        <v>1</v>
      </c>
      <c r="K11" s="4" t="s">
        <v>2</v>
      </c>
      <c r="T11" s="4">
        <f>SUM(Q8:S10)</f>
        <v>-125.93999769742527</v>
      </c>
    </row>
    <row r="12" spans="1:20" ht="15" x14ac:dyDescent="0.2">
      <c r="A12" s="1" t="s">
        <v>3</v>
      </c>
      <c r="B12" s="3">
        <v>35</v>
      </c>
      <c r="C12" s="3">
        <v>14</v>
      </c>
      <c r="D12" s="3">
        <v>5</v>
      </c>
      <c r="E12" s="4">
        <f>SUM(B12:D12)</f>
        <v>54</v>
      </c>
      <c r="H12" s="4" t="s">
        <v>3</v>
      </c>
      <c r="I12" s="6">
        <f>0*B12</f>
        <v>0</v>
      </c>
      <c r="J12" s="6">
        <f>1*C12</f>
        <v>14</v>
      </c>
      <c r="K12" s="6">
        <f>2*D12</f>
        <v>10</v>
      </c>
    </row>
    <row r="13" spans="1:20" ht="15" x14ac:dyDescent="0.2">
      <c r="A13" s="1" t="s">
        <v>4</v>
      </c>
      <c r="B13" s="3">
        <v>10</v>
      </c>
      <c r="C13" s="3">
        <v>20</v>
      </c>
      <c r="D13" s="3">
        <v>11</v>
      </c>
      <c r="E13" s="4">
        <f t="shared" ref="E13:E14" si="2">SUM(B13:D13)</f>
        <v>41</v>
      </c>
      <c r="H13" s="4" t="s">
        <v>4</v>
      </c>
      <c r="I13" s="6">
        <f>1*B13</f>
        <v>10</v>
      </c>
      <c r="J13" s="7">
        <f>2*20*E21</f>
        <v>3.0538001424472943</v>
      </c>
      <c r="K13" s="6">
        <f>1*D13</f>
        <v>11</v>
      </c>
      <c r="O13" s="4" t="s">
        <v>16</v>
      </c>
      <c r="Q13" s="4" t="s">
        <v>0</v>
      </c>
      <c r="R13" s="4" t="s">
        <v>1</v>
      </c>
      <c r="S13" s="4" t="s">
        <v>2</v>
      </c>
    </row>
    <row r="14" spans="1:20" ht="15" x14ac:dyDescent="0.2">
      <c r="A14" s="1" t="s">
        <v>5</v>
      </c>
      <c r="B14" s="3">
        <v>3</v>
      </c>
      <c r="C14" s="3">
        <v>12</v>
      </c>
      <c r="D14" s="3">
        <v>40</v>
      </c>
      <c r="E14" s="4">
        <f t="shared" si="2"/>
        <v>55</v>
      </c>
      <c r="H14" s="4" t="s">
        <v>5</v>
      </c>
      <c r="I14" s="6">
        <f>2*B14</f>
        <v>6</v>
      </c>
      <c r="J14" s="6">
        <f>1*C14</f>
        <v>12</v>
      </c>
      <c r="K14" s="6">
        <f>0*D14</f>
        <v>0</v>
      </c>
      <c r="O14" s="4" t="s">
        <v>20</v>
      </c>
      <c r="P14" s="4" t="s">
        <v>3</v>
      </c>
      <c r="Q14" s="6">
        <f>0.5^2/4</f>
        <v>6.25E-2</v>
      </c>
      <c r="R14" s="6">
        <f>2*0.5*0.5/4</f>
        <v>0.125</v>
      </c>
      <c r="S14" s="6">
        <f>0.5^2/4</f>
        <v>6.25E-2</v>
      </c>
    </row>
    <row r="15" spans="1:20" x14ac:dyDescent="0.2">
      <c r="B15" s="4">
        <f>SUM(B12:B14)</f>
        <v>48</v>
      </c>
      <c r="C15" s="4">
        <f t="shared" ref="C15" si="3">SUM(C12:C14)</f>
        <v>46</v>
      </c>
      <c r="D15" s="4">
        <f t="shared" ref="D15" si="4">SUM(D12:D14)</f>
        <v>56</v>
      </c>
      <c r="E15" s="4">
        <f>SUM(E12:E14)</f>
        <v>150</v>
      </c>
      <c r="K15" s="4" t="s">
        <v>6</v>
      </c>
      <c r="L15" s="4">
        <f>SUM(I12:K14)</f>
        <v>66.053800142447301</v>
      </c>
      <c r="O15" s="4" t="s">
        <v>21</v>
      </c>
      <c r="P15" s="4" t="s">
        <v>4</v>
      </c>
      <c r="Q15" s="6">
        <f>2*0.5*0.5/4</f>
        <v>0.125</v>
      </c>
      <c r="R15" s="6">
        <f>2*(0.5^2+0.5^2)/4</f>
        <v>0.25</v>
      </c>
      <c r="S15" s="6">
        <f>2*0.5*0.5/4</f>
        <v>0.125</v>
      </c>
    </row>
    <row r="16" spans="1:20" x14ac:dyDescent="0.2">
      <c r="K16" s="4" t="s">
        <v>11</v>
      </c>
      <c r="L16" s="4">
        <f>L15/(2*E5)</f>
        <v>0.22017933380815766</v>
      </c>
      <c r="P16" s="4" t="s">
        <v>5</v>
      </c>
      <c r="Q16" s="6">
        <f>0.5^2/4</f>
        <v>6.25E-2</v>
      </c>
      <c r="R16" s="6">
        <f>2*0.5*0.5/4</f>
        <v>0.125</v>
      </c>
      <c r="S16" s="6">
        <f>0.5^2/4</f>
        <v>6.25E-2</v>
      </c>
    </row>
    <row r="17" spans="1:20" x14ac:dyDescent="0.2">
      <c r="D17" s="4" t="s">
        <v>11</v>
      </c>
      <c r="E17" s="4">
        <v>0.2233</v>
      </c>
    </row>
    <row r="18" spans="1:20" x14ac:dyDescent="0.2">
      <c r="D18" s="4" t="s">
        <v>12</v>
      </c>
      <c r="E18" s="4">
        <f>1-E17</f>
        <v>0.77669999999999995</v>
      </c>
      <c r="O18" s="4" t="s">
        <v>19</v>
      </c>
      <c r="Q18" s="4" t="s">
        <v>0</v>
      </c>
      <c r="R18" s="4" t="s">
        <v>1</v>
      </c>
      <c r="S18" s="4" t="s">
        <v>2</v>
      </c>
    </row>
    <row r="19" spans="1:20" x14ac:dyDescent="0.2">
      <c r="D19" s="4" t="s">
        <v>7</v>
      </c>
      <c r="E19" s="4">
        <f>E17^2</f>
        <v>4.986289E-2</v>
      </c>
      <c r="P19" s="4" t="s">
        <v>3</v>
      </c>
      <c r="Q19" s="6">
        <f>B2*LOG10(Q14)</f>
        <v>-42.144199392957368</v>
      </c>
      <c r="R19" s="6">
        <f>C2*LOG10(R14)</f>
        <v>-12.643259817887209</v>
      </c>
      <c r="S19" s="6">
        <f>D2*LOG10(S14)</f>
        <v>-6.0205999132796242</v>
      </c>
    </row>
    <row r="20" spans="1:20" x14ac:dyDescent="0.2">
      <c r="D20" s="4" t="s">
        <v>9</v>
      </c>
      <c r="E20" s="4">
        <f>E18^2</f>
        <v>0.60326288999999989</v>
      </c>
      <c r="P20" s="4" t="s">
        <v>4</v>
      </c>
      <c r="Q20" s="6">
        <f>B3*LOG10(Q15)</f>
        <v>-9.0308998699194358</v>
      </c>
      <c r="R20" s="6">
        <f>C3*LOG10(R15)</f>
        <v>-12.041199826559248</v>
      </c>
      <c r="S20" s="6">
        <f>D3*LOG10(S15)</f>
        <v>-9.9339898569113796</v>
      </c>
    </row>
    <row r="21" spans="1:20" x14ac:dyDescent="0.2">
      <c r="D21" s="4" t="s">
        <v>13</v>
      </c>
      <c r="E21" s="4">
        <f>E19/(E19+E20)</f>
        <v>7.6345003561182359E-2</v>
      </c>
      <c r="P21" s="4" t="s">
        <v>5</v>
      </c>
      <c r="Q21" s="6">
        <f>B4*LOG10(Q16)</f>
        <v>-3.6123599479677742</v>
      </c>
      <c r="R21" s="6">
        <f>C4*LOG10(R16)</f>
        <v>-10.837079843903322</v>
      </c>
      <c r="S21" s="6">
        <f>D4*LOG10(S16)</f>
        <v>-48.164799306236993</v>
      </c>
    </row>
    <row r="22" spans="1:20" x14ac:dyDescent="0.2">
      <c r="T22" s="4">
        <f>SUM(Q19:S21)</f>
        <v>-154.42838777562235</v>
      </c>
    </row>
    <row r="23" spans="1:20" ht="15" x14ac:dyDescent="0.2">
      <c r="A23" s="2"/>
      <c r="B23" s="1" t="s">
        <v>0</v>
      </c>
      <c r="C23" s="1" t="s">
        <v>1</v>
      </c>
      <c r="D23" s="1" t="s">
        <v>2</v>
      </c>
      <c r="H23" s="4" t="s">
        <v>6</v>
      </c>
      <c r="I23" s="4" t="s">
        <v>0</v>
      </c>
      <c r="J23" s="4" t="s">
        <v>1</v>
      </c>
      <c r="K23" s="4" t="s">
        <v>2</v>
      </c>
    </row>
    <row r="24" spans="1:20" ht="15" x14ac:dyDescent="0.2">
      <c r="A24" s="1" t="s">
        <v>3</v>
      </c>
      <c r="B24" s="3">
        <v>35</v>
      </c>
      <c r="C24" s="3">
        <v>14</v>
      </c>
      <c r="D24" s="3">
        <v>5</v>
      </c>
      <c r="E24" s="4">
        <f>SUM(B24:D24)</f>
        <v>54</v>
      </c>
      <c r="H24" s="4" t="s">
        <v>3</v>
      </c>
      <c r="I24" s="6">
        <f>0*B24</f>
        <v>0</v>
      </c>
      <c r="J24" s="6">
        <f>1*C24</f>
        <v>14</v>
      </c>
      <c r="K24" s="6">
        <f>2*D24</f>
        <v>10</v>
      </c>
      <c r="S24" s="4" t="s">
        <v>22</v>
      </c>
      <c r="T24" s="4">
        <f>T11-T22</f>
        <v>28.488390078197085</v>
      </c>
    </row>
    <row r="25" spans="1:20" ht="15" x14ac:dyDescent="0.2">
      <c r="A25" s="1" t="s">
        <v>4</v>
      </c>
      <c r="B25" s="3">
        <v>10</v>
      </c>
      <c r="C25" s="3">
        <v>20</v>
      </c>
      <c r="D25" s="3">
        <v>11</v>
      </c>
      <c r="E25" s="4">
        <f t="shared" ref="E25:E26" si="5">SUM(B25:D25)</f>
        <v>41</v>
      </c>
      <c r="H25" s="4" t="s">
        <v>4</v>
      </c>
      <c r="I25" s="6">
        <f>1*B25</f>
        <v>10</v>
      </c>
      <c r="J25" s="7">
        <f>2*20*E33</f>
        <v>2.9533352013950327</v>
      </c>
      <c r="K25" s="6">
        <f>1*D25</f>
        <v>11</v>
      </c>
    </row>
    <row r="26" spans="1:20" ht="15" x14ac:dyDescent="0.2">
      <c r="A26" s="1" t="s">
        <v>5</v>
      </c>
      <c r="B26" s="3">
        <v>3</v>
      </c>
      <c r="C26" s="3">
        <v>12</v>
      </c>
      <c r="D26" s="3">
        <v>40</v>
      </c>
      <c r="E26" s="4">
        <f t="shared" si="5"/>
        <v>55</v>
      </c>
      <c r="H26" s="4" t="s">
        <v>5</v>
      </c>
      <c r="I26" s="6">
        <f>2*B26</f>
        <v>6</v>
      </c>
      <c r="J26" s="6">
        <f>1*C26</f>
        <v>12</v>
      </c>
      <c r="K26" s="6">
        <f>0*D26</f>
        <v>0</v>
      </c>
    </row>
    <row r="27" spans="1:20" x14ac:dyDescent="0.2">
      <c r="B27" s="4">
        <f>SUM(B24:B26)</f>
        <v>48</v>
      </c>
      <c r="C27" s="4">
        <f t="shared" ref="C27" si="6">SUM(C24:C26)</f>
        <v>46</v>
      </c>
      <c r="D27" s="4">
        <f t="shared" ref="D27" si="7">SUM(D24:D26)</f>
        <v>56</v>
      </c>
      <c r="E27" s="4">
        <f>SUM(E24:E26)</f>
        <v>150</v>
      </c>
      <c r="K27" s="4" t="s">
        <v>6</v>
      </c>
      <c r="L27" s="4">
        <f>SUM(I24:K26)</f>
        <v>65.953335201395035</v>
      </c>
    </row>
    <row r="28" spans="1:20" x14ac:dyDescent="0.2">
      <c r="K28" s="4" t="s">
        <v>8</v>
      </c>
      <c r="L28" s="4">
        <f>L27/(2*E5)</f>
        <v>0.21984445067131678</v>
      </c>
    </row>
    <row r="29" spans="1:20" x14ac:dyDescent="0.2">
      <c r="D29" s="4" t="s">
        <v>11</v>
      </c>
      <c r="E29" s="4">
        <f>L16</f>
        <v>0.22017933380815766</v>
      </c>
    </row>
    <row r="30" spans="1:20" x14ac:dyDescent="0.2">
      <c r="D30" s="4" t="s">
        <v>12</v>
      </c>
      <c r="E30" s="4">
        <f>1-E29</f>
        <v>0.77982066619184232</v>
      </c>
    </row>
    <row r="31" spans="1:20" x14ac:dyDescent="0.2">
      <c r="D31" s="4" t="s">
        <v>7</v>
      </c>
      <c r="E31" s="4">
        <f>E29^2</f>
        <v>4.8478939036204115E-2</v>
      </c>
    </row>
    <row r="32" spans="1:20" x14ac:dyDescent="0.2">
      <c r="D32" s="4" t="s">
        <v>9</v>
      </c>
      <c r="E32" s="4">
        <f>E30^2</f>
        <v>0.60812027141988878</v>
      </c>
    </row>
    <row r="33" spans="1:12" x14ac:dyDescent="0.2">
      <c r="D33" s="4" t="s">
        <v>10</v>
      </c>
      <c r="E33" s="4">
        <f>E31/(E31+E32)</f>
        <v>7.3833380034875815E-2</v>
      </c>
    </row>
    <row r="35" spans="1:12" ht="15" x14ac:dyDescent="0.2">
      <c r="A35" s="2"/>
      <c r="B35" s="1" t="s">
        <v>0</v>
      </c>
      <c r="C35" s="1" t="s">
        <v>1</v>
      </c>
      <c r="D35" s="1" t="s">
        <v>2</v>
      </c>
      <c r="H35" s="4" t="s">
        <v>6</v>
      </c>
      <c r="I35" s="4" t="s">
        <v>0</v>
      </c>
      <c r="J35" s="4" t="s">
        <v>1</v>
      </c>
      <c r="K35" s="4" t="s">
        <v>2</v>
      </c>
    </row>
    <row r="36" spans="1:12" ht="15" x14ac:dyDescent="0.2">
      <c r="A36" s="1" t="s">
        <v>3</v>
      </c>
      <c r="B36" s="3">
        <v>35</v>
      </c>
      <c r="C36" s="3">
        <v>14</v>
      </c>
      <c r="D36" s="3">
        <v>5</v>
      </c>
      <c r="E36" s="4">
        <f>SUM(B36:D36)</f>
        <v>54</v>
      </c>
      <c r="H36" s="4" t="s">
        <v>3</v>
      </c>
      <c r="I36" s="6">
        <f>0*B36</f>
        <v>0</v>
      </c>
      <c r="J36" s="6">
        <f>1*C36</f>
        <v>14</v>
      </c>
      <c r="K36" s="6">
        <f>2*D36</f>
        <v>10</v>
      </c>
    </row>
    <row r="37" spans="1:12" ht="15" x14ac:dyDescent="0.2">
      <c r="A37" s="1" t="s">
        <v>4</v>
      </c>
      <c r="B37" s="3">
        <v>10</v>
      </c>
      <c r="C37" s="3">
        <v>20</v>
      </c>
      <c r="D37" s="3">
        <v>11</v>
      </c>
      <c r="E37" s="4">
        <f t="shared" ref="E37:E38" si="8">SUM(B37:D37)</f>
        <v>41</v>
      </c>
      <c r="H37" s="4" t="s">
        <v>4</v>
      </c>
      <c r="I37" s="6">
        <f>1*B37</f>
        <v>10</v>
      </c>
      <c r="J37" s="7">
        <f>2*20*E45</f>
        <v>2.9426773720626418</v>
      </c>
      <c r="K37" s="6">
        <f>1*D37</f>
        <v>11</v>
      </c>
    </row>
    <row r="38" spans="1:12" ht="15" x14ac:dyDescent="0.2">
      <c r="A38" s="1" t="s">
        <v>5</v>
      </c>
      <c r="B38" s="3">
        <v>3</v>
      </c>
      <c r="C38" s="3">
        <v>12</v>
      </c>
      <c r="D38" s="3">
        <v>40</v>
      </c>
      <c r="E38" s="4">
        <f t="shared" si="8"/>
        <v>55</v>
      </c>
      <c r="H38" s="4" t="s">
        <v>5</v>
      </c>
      <c r="I38" s="6">
        <f>2*B38</f>
        <v>6</v>
      </c>
      <c r="J38" s="6">
        <f>1*C38</f>
        <v>12</v>
      </c>
      <c r="K38" s="6">
        <f>0*D38</f>
        <v>0</v>
      </c>
    </row>
    <row r="39" spans="1:12" x14ac:dyDescent="0.2">
      <c r="B39" s="4">
        <f>SUM(B36:B38)</f>
        <v>48</v>
      </c>
      <c r="C39" s="4">
        <f t="shared" ref="C39" si="9">SUM(C36:C38)</f>
        <v>46</v>
      </c>
      <c r="D39" s="4">
        <f t="shared" ref="D39" si="10">SUM(D36:D38)</f>
        <v>56</v>
      </c>
      <c r="E39" s="4">
        <f>SUM(E36:E38)</f>
        <v>150</v>
      </c>
      <c r="K39" s="4" t="s">
        <v>15</v>
      </c>
      <c r="L39" s="4">
        <f>SUM(I36:K38)</f>
        <v>65.942677372062633</v>
      </c>
    </row>
    <row r="40" spans="1:12" x14ac:dyDescent="0.2">
      <c r="K40" s="4" t="s">
        <v>11</v>
      </c>
      <c r="L40" s="4">
        <f>L39/(2*E15)</f>
        <v>0.21980892457354212</v>
      </c>
    </row>
    <row r="41" spans="1:12" x14ac:dyDescent="0.2">
      <c r="D41" s="4" t="s">
        <v>11</v>
      </c>
      <c r="E41" s="4">
        <f>L28</f>
        <v>0.21984445067131678</v>
      </c>
    </row>
    <row r="42" spans="1:12" x14ac:dyDescent="0.2">
      <c r="D42" s="4" t="s">
        <v>12</v>
      </c>
      <c r="E42" s="4">
        <f>1-E41</f>
        <v>0.78015554932868325</v>
      </c>
    </row>
    <row r="43" spans="1:12" x14ac:dyDescent="0.2">
      <c r="D43" s="4" t="s">
        <v>14</v>
      </c>
      <c r="E43" s="4">
        <f>E41^2</f>
        <v>4.8331582490973038E-2</v>
      </c>
    </row>
    <row r="44" spans="1:12" x14ac:dyDescent="0.2">
      <c r="D44" s="4" t="s">
        <v>9</v>
      </c>
      <c r="E44" s="4">
        <f>E42^2</f>
        <v>0.60864268114833953</v>
      </c>
    </row>
    <row r="45" spans="1:12" x14ac:dyDescent="0.2">
      <c r="D45" s="4" t="s">
        <v>10</v>
      </c>
      <c r="E45" s="4">
        <f>E43/(E43+E44)</f>
        <v>7.356693430156605E-2</v>
      </c>
    </row>
    <row r="47" spans="1:12" ht="15" x14ac:dyDescent="0.2">
      <c r="A47" s="2"/>
      <c r="B47" s="1" t="s">
        <v>0</v>
      </c>
      <c r="C47" s="1" t="s">
        <v>1</v>
      </c>
      <c r="D47" s="1" t="s">
        <v>2</v>
      </c>
      <c r="H47" s="4" t="s">
        <v>6</v>
      </c>
      <c r="I47" s="4" t="s">
        <v>0</v>
      </c>
      <c r="J47" s="4" t="s">
        <v>1</v>
      </c>
      <c r="K47" s="4" t="s">
        <v>2</v>
      </c>
    </row>
    <row r="48" spans="1:12" ht="15" x14ac:dyDescent="0.2">
      <c r="A48" s="1" t="s">
        <v>3</v>
      </c>
      <c r="B48" s="3">
        <v>35</v>
      </c>
      <c r="C48" s="3">
        <v>14</v>
      </c>
      <c r="D48" s="3">
        <v>5</v>
      </c>
      <c r="E48" s="4">
        <f>SUM(B48:D48)</f>
        <v>54</v>
      </c>
      <c r="H48" s="4" t="s">
        <v>3</v>
      </c>
      <c r="I48" s="6">
        <f>0*B48</f>
        <v>0</v>
      </c>
      <c r="J48" s="6">
        <f>1*C48</f>
        <v>14</v>
      </c>
      <c r="K48" s="6">
        <f>2*D48</f>
        <v>10</v>
      </c>
    </row>
    <row r="49" spans="1:12" ht="15" x14ac:dyDescent="0.2">
      <c r="A49" s="1" t="s">
        <v>4</v>
      </c>
      <c r="B49" s="3">
        <v>10</v>
      </c>
      <c r="C49" s="3">
        <v>20</v>
      </c>
      <c r="D49" s="3">
        <v>11</v>
      </c>
      <c r="E49" s="4">
        <f t="shared" ref="E49:E50" si="11">SUM(B49:D49)</f>
        <v>41</v>
      </c>
      <c r="H49" s="4" t="s">
        <v>4</v>
      </c>
      <c r="I49" s="6">
        <f>1*B49</f>
        <v>10</v>
      </c>
      <c r="J49" s="7">
        <f>2*20*E57</f>
        <v>2.9415481328025517</v>
      </c>
      <c r="K49" s="6">
        <f>1*D49</f>
        <v>11</v>
      </c>
    </row>
    <row r="50" spans="1:12" ht="15" x14ac:dyDescent="0.2">
      <c r="A50" s="1" t="s">
        <v>5</v>
      </c>
      <c r="B50" s="3">
        <v>3</v>
      </c>
      <c r="C50" s="3">
        <v>12</v>
      </c>
      <c r="D50" s="3">
        <v>40</v>
      </c>
      <c r="E50" s="4">
        <f t="shared" si="11"/>
        <v>55</v>
      </c>
      <c r="H50" s="4" t="s">
        <v>5</v>
      </c>
      <c r="I50" s="6">
        <f>2*B50</f>
        <v>6</v>
      </c>
      <c r="J50" s="6">
        <f>1*C50</f>
        <v>12</v>
      </c>
      <c r="K50" s="6">
        <f>0*D50</f>
        <v>0</v>
      </c>
    </row>
    <row r="51" spans="1:12" x14ac:dyDescent="0.2">
      <c r="B51" s="4">
        <f>SUM(B48:B50)</f>
        <v>48</v>
      </c>
      <c r="C51" s="4">
        <f t="shared" ref="C51" si="12">SUM(C48:C50)</f>
        <v>46</v>
      </c>
      <c r="D51" s="4">
        <f t="shared" ref="D51" si="13">SUM(D48:D50)</f>
        <v>56</v>
      </c>
      <c r="E51" s="4">
        <f>SUM(E48:E50)</f>
        <v>150</v>
      </c>
      <c r="K51" s="4" t="s">
        <v>15</v>
      </c>
      <c r="L51" s="4">
        <f>SUM(I48:K50)</f>
        <v>65.941548132802552</v>
      </c>
    </row>
    <row r="52" spans="1:12" x14ac:dyDescent="0.2">
      <c r="K52" s="4" t="s">
        <v>11</v>
      </c>
      <c r="L52" s="4">
        <f>L51/(2*E5)</f>
        <v>0.21980516044267517</v>
      </c>
    </row>
    <row r="53" spans="1:12" x14ac:dyDescent="0.2">
      <c r="D53" s="4" t="s">
        <v>11</v>
      </c>
      <c r="E53" s="4">
        <f>L40</f>
        <v>0.21980892457354212</v>
      </c>
    </row>
    <row r="54" spans="1:12" x14ac:dyDescent="0.2">
      <c r="D54" s="4" t="s">
        <v>12</v>
      </c>
      <c r="E54" s="4">
        <f>1-E53</f>
        <v>0.78019107542645783</v>
      </c>
    </row>
    <row r="55" spans="1:12" x14ac:dyDescent="0.2">
      <c r="D55" s="4" t="s">
        <v>14</v>
      </c>
      <c r="E55" s="4">
        <f>E53^2</f>
        <v>4.8315963322177129E-2</v>
      </c>
    </row>
    <row r="56" spans="1:12" x14ac:dyDescent="0.2">
      <c r="D56" s="4" t="s">
        <v>9</v>
      </c>
      <c r="E56" s="4">
        <f>E54^2</f>
        <v>0.60869811417509279</v>
      </c>
    </row>
    <row r="57" spans="1:12" x14ac:dyDescent="0.2">
      <c r="D57" s="4" t="s">
        <v>10</v>
      </c>
      <c r="E57" s="4">
        <f>E55/(E55+E56)</f>
        <v>7.3538703320063792E-2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ht="15.75" x14ac:dyDescent="0.25">
      <c r="A1" s="2"/>
      <c r="B1" s="1" t="s">
        <v>0</v>
      </c>
      <c r="C1" s="1" t="s">
        <v>1</v>
      </c>
      <c r="D1" s="1" t="s">
        <v>2</v>
      </c>
    </row>
    <row r="2" spans="1:4" ht="15.75" x14ac:dyDescent="0.25">
      <c r="A2" s="1" t="s">
        <v>3</v>
      </c>
      <c r="B2" s="3">
        <v>35</v>
      </c>
      <c r="C2" s="3">
        <v>14</v>
      </c>
      <c r="D2" s="3">
        <v>5</v>
      </c>
    </row>
    <row r="3" spans="1:4" ht="15.75" x14ac:dyDescent="0.25">
      <c r="A3" s="1" t="s">
        <v>4</v>
      </c>
      <c r="B3" s="3">
        <v>10</v>
      </c>
      <c r="C3" s="3">
        <v>20</v>
      </c>
      <c r="D3" s="3">
        <v>11</v>
      </c>
    </row>
    <row r="4" spans="1:4" ht="15.75" x14ac:dyDescent="0.25">
      <c r="A4" s="1" t="s">
        <v>5</v>
      </c>
      <c r="B4" s="3">
        <v>3</v>
      </c>
      <c r="C4" s="3">
        <v>12</v>
      </c>
      <c r="D4" s="3">
        <v>40</v>
      </c>
    </row>
    <row r="5" spans="1:4" x14ac:dyDescent="0.25">
      <c r="A5" s="4"/>
      <c r="B5" s="4">
        <f>SUM(B2:B4)</f>
        <v>48</v>
      </c>
      <c r="C5" s="4">
        <f t="shared" ref="C5:D5" si="0">SUM(C2:C4)</f>
        <v>46</v>
      </c>
      <c r="D5" s="4">
        <f t="shared" si="0"/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Skot [lfs]</dc:creator>
  <cp:lastModifiedBy>Leif Skot [lfs]</cp:lastModifiedBy>
  <dcterms:created xsi:type="dcterms:W3CDTF">2017-02-15T09:51:34Z</dcterms:created>
  <dcterms:modified xsi:type="dcterms:W3CDTF">2017-02-15T12:03:22Z</dcterms:modified>
</cp:coreProperties>
</file>