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8652a35c141a6/Documents/"/>
    </mc:Choice>
  </mc:AlternateContent>
  <xr:revisionPtr revIDLastSave="0" documentId="8_{41DF42B7-5280-49BB-A169-BBCFE0D81528}" xr6:coauthVersionLast="47" xr6:coauthVersionMax="47" xr10:uidLastSave="{00000000-0000-0000-0000-000000000000}"/>
  <bookViews>
    <workbookView xWindow="3516" yWindow="3516" windowWidth="17280" windowHeight="99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J19" i="1"/>
  <c r="I19" i="1"/>
  <c r="H19" i="1"/>
  <c r="G19" i="1"/>
  <c r="J18" i="1"/>
  <c r="I18" i="1"/>
  <c r="H18" i="1"/>
  <c r="G18" i="1"/>
  <c r="J17" i="1"/>
  <c r="I17" i="1"/>
  <c r="H17" i="1"/>
  <c r="G17" i="1"/>
  <c r="J21" i="1"/>
  <c r="I21" i="1"/>
  <c r="H21" i="1"/>
  <c r="G21" i="1"/>
  <c r="F21" i="1"/>
  <c r="B127" i="1"/>
  <c r="F20" i="1"/>
  <c r="F19" i="1"/>
  <c r="F18" i="1"/>
  <c r="F17" i="1"/>
  <c r="J16" i="1"/>
  <c r="I16" i="1"/>
  <c r="H16" i="1"/>
  <c r="G16" i="1"/>
  <c r="F16" i="1" l="1"/>
  <c r="B126" i="1"/>
  <c r="B125" i="1"/>
  <c r="B124" i="1"/>
  <c r="B123" i="1"/>
  <c r="B122" i="1"/>
  <c r="C123" i="1"/>
  <c r="C122" i="1"/>
  <c r="D126" i="1"/>
  <c r="D125" i="1"/>
  <c r="D124" i="1"/>
  <c r="D123" i="1"/>
  <c r="D122" i="1"/>
</calcChain>
</file>

<file path=xl/sharedStrings.xml><?xml version="1.0" encoding="utf-8"?>
<sst xmlns="http://schemas.openxmlformats.org/spreadsheetml/2006/main" count="52" uniqueCount="37">
  <si>
    <t>Age</t>
  </si>
  <si>
    <t>Gender</t>
  </si>
  <si>
    <t>Viral Fever</t>
  </si>
  <si>
    <t>Bronchitis</t>
  </si>
  <si>
    <t>Enteric Fever</t>
  </si>
  <si>
    <t>Typhoid Positive</t>
  </si>
  <si>
    <t>Sr. no</t>
  </si>
  <si>
    <t xml:space="preserve">A. Accentry </t>
  </si>
  <si>
    <t>Nictinamide Adenine Dinucleotide (NAD)</t>
  </si>
  <si>
    <t>Accelecated HTN</t>
  </si>
  <si>
    <t>Disease</t>
  </si>
  <si>
    <t>14-23</t>
  </si>
  <si>
    <t>24-33</t>
  </si>
  <si>
    <t>34-43</t>
  </si>
  <si>
    <t>44-53</t>
  </si>
  <si>
    <t>54-63</t>
  </si>
  <si>
    <t>64+</t>
  </si>
  <si>
    <t>Disesase</t>
  </si>
  <si>
    <t>Influenza-like illness(ILI)</t>
  </si>
  <si>
    <t>Dengue Ig0tre</t>
  </si>
  <si>
    <t>Disease(1)</t>
  </si>
  <si>
    <t>Viral 1ever</t>
  </si>
  <si>
    <t>Acute 1ebrille ilines</t>
  </si>
  <si>
    <t>Viral 1ever URTI</t>
  </si>
  <si>
    <t>Acute 1ebrile Illness (A1I)</t>
  </si>
  <si>
    <t>A1I, AGE    Dehydration</t>
  </si>
  <si>
    <t>Count</t>
  </si>
  <si>
    <t>Influenza-like illness</t>
  </si>
  <si>
    <t>Dengue Igmtve</t>
  </si>
  <si>
    <t>Disesase1</t>
  </si>
  <si>
    <t>Disesase2</t>
  </si>
  <si>
    <t>Disesase3</t>
  </si>
  <si>
    <t>Disesase4</t>
  </si>
  <si>
    <t>Disesase5</t>
  </si>
  <si>
    <t>Age group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</si>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</sst>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topLeftCell="A8" workbookViewId="0">
      <selection activeCell="G25" sqref="G25"/>
    </sheetView>
  </sheetViews>
  <sheetFormatPr defaultRowHeight="14.4" x14ac:dyDescent="0.3"/>
  <cols>
    <col min="4" max="5" width="12.6640625" customWidth="1"/>
    <col min="6" max="6" width="23.88671875" customWidth="1"/>
    <col min="7" max="7" width="22.6640625" customWidth="1"/>
    <col min="8" max="8" width="11.33203125" customWidth="1"/>
    <col min="9" max="9" width="11.5546875" customWidth="1"/>
    <col min="10" max="10" width="10.88671875" customWidth="1"/>
  </cols>
  <sheetData>
    <row r="1" spans="1:10" x14ac:dyDescent="0.3">
      <c r="A1" s="1" t="s">
        <v>6</v>
      </c>
      <c r="B1" s="1" t="s">
        <v>0</v>
      </c>
      <c r="C1" s="1" t="s">
        <v>1</v>
      </c>
      <c r="D1" s="1" t="s">
        <v>10</v>
      </c>
      <c r="E1" s="1"/>
      <c r="F1" s="1" t="s">
        <v>20</v>
      </c>
    </row>
    <row r="2" spans="1:10" x14ac:dyDescent="0.3">
      <c r="A2">
        <v>1</v>
      </c>
      <c r="B2">
        <v>45</v>
      </c>
      <c r="C2">
        <v>0</v>
      </c>
      <c r="D2">
        <v>1</v>
      </c>
      <c r="F2" t="s">
        <v>3</v>
      </c>
    </row>
    <row r="3" spans="1:10" x14ac:dyDescent="0.3">
      <c r="A3">
        <v>2</v>
      </c>
      <c r="B3">
        <v>29</v>
      </c>
      <c r="C3">
        <v>0</v>
      </c>
      <c r="D3">
        <v>1</v>
      </c>
      <c r="F3" t="s">
        <v>21</v>
      </c>
    </row>
    <row r="4" spans="1:10" x14ac:dyDescent="0.3">
      <c r="A4">
        <v>3</v>
      </c>
      <c r="B4">
        <v>14</v>
      </c>
      <c r="C4">
        <v>0</v>
      </c>
      <c r="D4">
        <v>2</v>
      </c>
      <c r="F4" t="s">
        <v>5</v>
      </c>
      <c r="G4" s="4" t="s">
        <v>1</v>
      </c>
    </row>
    <row r="5" spans="1:10" x14ac:dyDescent="0.3">
      <c r="A5">
        <v>4</v>
      </c>
      <c r="B5">
        <v>25</v>
      </c>
      <c r="C5">
        <v>1</v>
      </c>
      <c r="D5">
        <v>1</v>
      </c>
      <c r="F5" t="s">
        <v>22</v>
      </c>
      <c r="G5" t="s">
        <v>35</v>
      </c>
      <c r="H5">
        <v>0</v>
      </c>
    </row>
    <row r="6" spans="1:10" x14ac:dyDescent="0.3">
      <c r="A6">
        <v>5</v>
      </c>
      <c r="B6">
        <v>48</v>
      </c>
      <c r="C6">
        <v>0</v>
      </c>
      <c r="D6">
        <v>1</v>
      </c>
      <c r="F6" t="s">
        <v>23</v>
      </c>
      <c r="G6" t="s">
        <v>36</v>
      </c>
      <c r="H6">
        <v>1</v>
      </c>
    </row>
    <row r="7" spans="1:10" x14ac:dyDescent="0.3">
      <c r="A7">
        <v>6</v>
      </c>
      <c r="B7">
        <v>64</v>
      </c>
      <c r="C7">
        <v>1</v>
      </c>
      <c r="D7">
        <v>3</v>
      </c>
      <c r="F7" t="s">
        <v>19</v>
      </c>
      <c r="G7" s="4" t="s">
        <v>17</v>
      </c>
    </row>
    <row r="8" spans="1:10" x14ac:dyDescent="0.3">
      <c r="A8">
        <v>7</v>
      </c>
      <c r="B8">
        <v>63</v>
      </c>
      <c r="C8">
        <v>1</v>
      </c>
      <c r="D8">
        <v>1</v>
      </c>
      <c r="F8" t="s">
        <v>7</v>
      </c>
      <c r="G8" t="s">
        <v>2</v>
      </c>
      <c r="H8">
        <v>1</v>
      </c>
    </row>
    <row r="9" spans="1:10" x14ac:dyDescent="0.3">
      <c r="A9">
        <v>8</v>
      </c>
      <c r="B9">
        <v>14</v>
      </c>
      <c r="C9">
        <v>0</v>
      </c>
      <c r="D9">
        <v>4</v>
      </c>
      <c r="F9" t="s">
        <v>21</v>
      </c>
      <c r="G9" t="s">
        <v>4</v>
      </c>
      <c r="H9">
        <v>2</v>
      </c>
    </row>
    <row r="10" spans="1:10" x14ac:dyDescent="0.3">
      <c r="A10">
        <v>9</v>
      </c>
      <c r="B10">
        <v>59</v>
      </c>
      <c r="C10">
        <v>0</v>
      </c>
      <c r="D10">
        <v>4</v>
      </c>
      <c r="F10" t="s">
        <v>24</v>
      </c>
      <c r="G10" t="s">
        <v>28</v>
      </c>
      <c r="H10">
        <v>3</v>
      </c>
    </row>
    <row r="11" spans="1:10" x14ac:dyDescent="0.3">
      <c r="A11">
        <v>10</v>
      </c>
      <c r="B11">
        <v>15</v>
      </c>
      <c r="C11">
        <v>0</v>
      </c>
      <c r="D11">
        <v>4</v>
      </c>
      <c r="G11" s="2" t="s">
        <v>18</v>
      </c>
      <c r="H11">
        <v>4</v>
      </c>
    </row>
    <row r="12" spans="1:10" x14ac:dyDescent="0.3">
      <c r="A12">
        <v>11</v>
      </c>
      <c r="B12">
        <v>19</v>
      </c>
      <c r="C12">
        <v>0</v>
      </c>
      <c r="D12">
        <v>1</v>
      </c>
      <c r="F12" t="s">
        <v>21</v>
      </c>
      <c r="G12" t="s">
        <v>8</v>
      </c>
      <c r="H12">
        <v>5</v>
      </c>
    </row>
    <row r="13" spans="1:10" x14ac:dyDescent="0.3">
      <c r="A13">
        <v>12</v>
      </c>
      <c r="B13">
        <v>61</v>
      </c>
      <c r="C13">
        <v>1</v>
      </c>
      <c r="D13">
        <v>5</v>
      </c>
      <c r="F13" t="s">
        <v>9</v>
      </c>
    </row>
    <row r="14" spans="1:10" x14ac:dyDescent="0.3">
      <c r="A14">
        <v>13</v>
      </c>
      <c r="B14">
        <v>48</v>
      </c>
      <c r="C14">
        <v>1</v>
      </c>
      <c r="D14">
        <v>3</v>
      </c>
      <c r="F14" t="s">
        <v>25</v>
      </c>
    </row>
    <row r="15" spans="1:10" x14ac:dyDescent="0.3">
      <c r="A15">
        <v>14</v>
      </c>
      <c r="B15">
        <v>24</v>
      </c>
      <c r="C15">
        <v>1</v>
      </c>
      <c r="D15">
        <v>5</v>
      </c>
      <c r="E15" t="s">
        <v>34</v>
      </c>
      <c r="F15" s="4" t="s">
        <v>29</v>
      </c>
      <c r="G15" s="4" t="s">
        <v>30</v>
      </c>
      <c r="H15" s="4" t="s">
        <v>31</v>
      </c>
      <c r="I15" s="4" t="s">
        <v>32</v>
      </c>
      <c r="J15" s="4" t="s">
        <v>33</v>
      </c>
    </row>
    <row r="16" spans="1:10" x14ac:dyDescent="0.3">
      <c r="A16">
        <v>15</v>
      </c>
      <c r="B16">
        <v>29</v>
      </c>
      <c r="C16">
        <v>1</v>
      </c>
      <c r="D16">
        <v>1</v>
      </c>
      <c r="E16" t="s">
        <v>11</v>
      </c>
      <c r="F16">
        <f>COUNTIFS($B$2:$B$121,"&gt;=14",$B$2:$B$121,"&lt;=23",$D$2:$D$121,"1")</f>
        <v>7</v>
      </c>
      <c r="G16">
        <f>COUNTIFS($B$2:$B$121,"&gt;=14",$B$2:$B$121,"&lt;=23",$D$2:$D$121,"2")</f>
        <v>5</v>
      </c>
      <c r="H16">
        <f>COUNTIFS($B$2:$B$121,"&gt;=14",$B$2:$B$121,"&lt;=23",$D$2:$D$121,"3")</f>
        <v>6</v>
      </c>
      <c r="I16">
        <f>COUNTIFS($B$2:$B$121,"&gt;=14",$B$2:$B$121,"&lt;=23",$D$2:$D$121,"4")</f>
        <v>7</v>
      </c>
      <c r="J16">
        <f>COUNTIFS($B$2:$B$121,"&gt;=14",$B$2:$B$121,"&lt;=23",$D$2:$D$121,"5")</f>
        <v>7</v>
      </c>
    </row>
    <row r="17" spans="1:10" x14ac:dyDescent="0.3">
      <c r="A17">
        <v>16</v>
      </c>
      <c r="B17">
        <v>30</v>
      </c>
      <c r="C17">
        <v>1</v>
      </c>
      <c r="D17">
        <v>4</v>
      </c>
      <c r="E17" t="s">
        <v>12</v>
      </c>
      <c r="F17">
        <f>COUNTIFS($B$2:$B$121,"&gt;=24",$B$2:$B$121,"&lt;=33",$D$2:$D$121,"1")</f>
        <v>4</v>
      </c>
      <c r="G17">
        <f>COUNTIFS($B$2:$B$121,"&gt;=24",$B$2:$B$121,"&lt;=33",$D$2:$D$121,"2")</f>
        <v>2</v>
      </c>
      <c r="H17">
        <f>COUNTIFS($B$2:$B$121,"&gt;=24",$B$2:$B$121,"&lt;=33",$D$2:$D$121,"3")</f>
        <v>3</v>
      </c>
      <c r="I17">
        <f>COUNTIFS($B$2:$B$121,"&gt;=24",$B$2:$B$121,"&lt;=33",$D$2:$D$121,"4")</f>
        <v>3</v>
      </c>
      <c r="J17">
        <f>COUNTIFS($B$2:$B$121,"&gt;=24",$B$2:$B$121,"&lt;=33",$D$2:$D$121,"5")</f>
        <v>4</v>
      </c>
    </row>
    <row r="18" spans="1:10" x14ac:dyDescent="0.3">
      <c r="A18">
        <v>17</v>
      </c>
      <c r="B18">
        <v>47</v>
      </c>
      <c r="C18">
        <v>0</v>
      </c>
      <c r="D18">
        <v>1</v>
      </c>
      <c r="E18" t="s">
        <v>13</v>
      </c>
      <c r="F18">
        <f>COUNTIFS($B$2:$B$121,"&gt;=34",$B$2:$B$121,"&lt;=43",$D$2:$D$121,"1")</f>
        <v>4</v>
      </c>
      <c r="G18">
        <f>COUNTIFS($B$2:$B$121,"&gt;=34",$B$2:$B$121,"&lt;=43",$D$2:$D$121,"2")</f>
        <v>4</v>
      </c>
      <c r="H18">
        <f>COUNTIFS($B$2:$B$121,"&gt;=34",$B$2:$B$121,"&lt;=43",$D$2:$D$121,"3")</f>
        <v>3</v>
      </c>
      <c r="I18">
        <f>COUNTIFS($B$2:$B$121,"&gt;=34",$B$2:$B$121,"&lt;=43",$D$2:$D$121,"4")</f>
        <v>2</v>
      </c>
      <c r="J18">
        <f>COUNTIFS($B$2:$B$121,"&gt;=34",$B$2:$B$121,"&lt;=43",$D$2:$D$121,"5")</f>
        <v>1</v>
      </c>
    </row>
    <row r="19" spans="1:10" x14ac:dyDescent="0.3">
      <c r="A19">
        <v>18</v>
      </c>
      <c r="B19">
        <v>64</v>
      </c>
      <c r="C19">
        <v>1</v>
      </c>
      <c r="D19">
        <v>2</v>
      </c>
      <c r="E19" t="s">
        <v>14</v>
      </c>
      <c r="F19">
        <f>COUNTIFS($B$2:$B$121,"&gt;=44",$B$2:$B$121,"&lt;=53",$D$2:$D$121,"1")</f>
        <v>6</v>
      </c>
      <c r="G19">
        <f>COUNTIFS($B$2:$B$121,"&gt;=44",$B$2:$B$121,"&lt;=53",$D$2:$D$121,"2")</f>
        <v>6</v>
      </c>
      <c r="H19">
        <f>COUNTIFS($B$2:$B$121,"&gt;=44",$B$2:$B$121,"&lt;=53",$D$2:$D$121,"3")</f>
        <v>8</v>
      </c>
      <c r="I19">
        <f>COUNTIFS($B$2:$B$121,"&gt;=44",$B$2:$B$121,"&lt;=53",$D$2:$D$121,"4")</f>
        <v>7</v>
      </c>
      <c r="J19">
        <f>COUNTIFS($B$2:$B$121,"&gt;=44",$B$2:$B$121,"&lt;=53",$D$2:$D$121,"5")</f>
        <v>2</v>
      </c>
    </row>
    <row r="20" spans="1:10" x14ac:dyDescent="0.3">
      <c r="A20">
        <v>19</v>
      </c>
      <c r="B20">
        <v>38</v>
      </c>
      <c r="C20">
        <v>1</v>
      </c>
      <c r="D20">
        <v>2</v>
      </c>
      <c r="E20" t="s">
        <v>15</v>
      </c>
      <c r="F20">
        <f>COUNTIFS($B$2:$B$121,"&gt;=54",$B$2:$B$121,"&lt;=63",$D$2:$D$121,"1")</f>
        <v>5</v>
      </c>
      <c r="G20">
        <f>COUNTIFS($B$2:$B$121,"&gt;=54",$B$2:$B$121,"&lt;=63",$D$2:$D$121,"2")</f>
        <v>5</v>
      </c>
      <c r="H20">
        <f>COUNTIFS($B$2:$B$121,"&gt;=54",$B$2:$B$121,"&lt;=63",$D$2:$D$121,"3")</f>
        <v>3</v>
      </c>
      <c r="I20">
        <f>COUNTIFS($B$2:$B$121,"&gt;=54",$B$2:$B$121,"&lt;=63",$D$2:$D$121,"4")</f>
        <v>3</v>
      </c>
      <c r="J20">
        <f>COUNTIFS($B$2:$B$121,"&gt;=54",$B$2:$B$121,"&lt;=63",$D$2:$D$121,"5")</f>
        <v>8</v>
      </c>
    </row>
    <row r="21" spans="1:10" x14ac:dyDescent="0.3">
      <c r="A21">
        <v>20</v>
      </c>
      <c r="B21">
        <v>30</v>
      </c>
      <c r="C21">
        <v>1</v>
      </c>
      <c r="D21">
        <v>2</v>
      </c>
      <c r="E21" t="s">
        <v>16</v>
      </c>
      <c r="F21">
        <f>COUNTIFS($B$2:$B$121,"&gt;=64",$D$2:$D$121,"1")</f>
        <v>2</v>
      </c>
      <c r="G21">
        <f>COUNTIFS($B$2:$B$121,"&gt;=64",$D$2:$D$121,"2")</f>
        <v>1</v>
      </c>
      <c r="H21">
        <f>COUNTIFS($B$2:$B$121,"&gt;=64",$D$2:$D$121,"3")</f>
        <v>1</v>
      </c>
      <c r="I21">
        <f>COUNTIFS($B$2:$B$121,"&gt;=64",$D$2:$D$121,"4")</f>
        <v>0</v>
      </c>
      <c r="J21">
        <f>COUNTIFS($B$2:$B$121,"&gt;=64",$D$2:$D$121,"5")</f>
        <v>1</v>
      </c>
    </row>
    <row r="22" spans="1:10" x14ac:dyDescent="0.3">
      <c r="A22">
        <v>21</v>
      </c>
      <c r="B22">
        <v>19</v>
      </c>
      <c r="C22">
        <v>0</v>
      </c>
      <c r="D22">
        <v>4</v>
      </c>
    </row>
    <row r="23" spans="1:10" x14ac:dyDescent="0.3">
      <c r="A23">
        <v>22</v>
      </c>
      <c r="B23">
        <v>52</v>
      </c>
      <c r="C23">
        <v>0</v>
      </c>
      <c r="D23">
        <v>2</v>
      </c>
    </row>
    <row r="24" spans="1:10" x14ac:dyDescent="0.3">
      <c r="A24">
        <v>23</v>
      </c>
      <c r="B24">
        <v>64</v>
      </c>
      <c r="C24">
        <v>1</v>
      </c>
      <c r="D24">
        <v>1</v>
      </c>
    </row>
    <row r="25" spans="1:10" x14ac:dyDescent="0.3">
      <c r="A25">
        <v>24</v>
      </c>
      <c r="B25">
        <v>59</v>
      </c>
      <c r="C25">
        <v>0</v>
      </c>
      <c r="D25">
        <v>1</v>
      </c>
    </row>
    <row r="26" spans="1:10" x14ac:dyDescent="0.3">
      <c r="A26">
        <v>25</v>
      </c>
      <c r="B26">
        <v>51</v>
      </c>
      <c r="C26">
        <v>1</v>
      </c>
      <c r="D26">
        <v>2</v>
      </c>
    </row>
    <row r="27" spans="1:10" x14ac:dyDescent="0.3">
      <c r="A27">
        <v>26</v>
      </c>
      <c r="B27">
        <v>20</v>
      </c>
      <c r="C27">
        <v>0</v>
      </c>
      <c r="D27">
        <v>3</v>
      </c>
    </row>
    <row r="28" spans="1:10" x14ac:dyDescent="0.3">
      <c r="A28">
        <v>27</v>
      </c>
      <c r="B28">
        <v>42</v>
      </c>
      <c r="C28">
        <v>1</v>
      </c>
      <c r="D28">
        <v>4</v>
      </c>
    </row>
    <row r="29" spans="1:10" x14ac:dyDescent="0.3">
      <c r="A29">
        <v>28</v>
      </c>
      <c r="B29">
        <v>48</v>
      </c>
      <c r="C29">
        <v>0</v>
      </c>
      <c r="D29">
        <v>2</v>
      </c>
    </row>
    <row r="30" spans="1:10" x14ac:dyDescent="0.3">
      <c r="A30">
        <v>29</v>
      </c>
      <c r="B30">
        <v>35</v>
      </c>
      <c r="C30">
        <v>1</v>
      </c>
      <c r="D30">
        <v>1</v>
      </c>
      <c r="G30" s="3"/>
    </row>
    <row r="31" spans="1:10" x14ac:dyDescent="0.3">
      <c r="A31">
        <v>30</v>
      </c>
      <c r="B31">
        <v>44</v>
      </c>
      <c r="C31">
        <v>1</v>
      </c>
      <c r="D31">
        <v>1</v>
      </c>
    </row>
    <row r="32" spans="1:10" x14ac:dyDescent="0.3">
      <c r="A32">
        <v>31</v>
      </c>
      <c r="B32">
        <v>15</v>
      </c>
      <c r="C32">
        <v>1</v>
      </c>
      <c r="D32">
        <v>5</v>
      </c>
    </row>
    <row r="33" spans="1:4" x14ac:dyDescent="0.3">
      <c r="A33">
        <v>32</v>
      </c>
      <c r="B33">
        <v>21</v>
      </c>
      <c r="C33">
        <v>1</v>
      </c>
      <c r="D33">
        <v>1</v>
      </c>
    </row>
    <row r="34" spans="1:4" x14ac:dyDescent="0.3">
      <c r="A34">
        <v>33</v>
      </c>
      <c r="B34">
        <v>47</v>
      </c>
      <c r="C34">
        <v>0</v>
      </c>
      <c r="D34">
        <v>5</v>
      </c>
    </row>
    <row r="35" spans="1:4" x14ac:dyDescent="0.3">
      <c r="A35">
        <v>34</v>
      </c>
      <c r="B35">
        <v>26</v>
      </c>
      <c r="C35">
        <v>0</v>
      </c>
      <c r="D35">
        <v>1</v>
      </c>
    </row>
    <row r="36" spans="1:4" x14ac:dyDescent="0.3">
      <c r="A36">
        <v>35</v>
      </c>
      <c r="B36">
        <v>34</v>
      </c>
      <c r="C36">
        <v>0</v>
      </c>
      <c r="D36">
        <v>1</v>
      </c>
    </row>
    <row r="37" spans="1:4" x14ac:dyDescent="0.3">
      <c r="A37">
        <v>36</v>
      </c>
      <c r="B37">
        <v>36</v>
      </c>
      <c r="C37">
        <v>1</v>
      </c>
      <c r="D37">
        <v>2</v>
      </c>
    </row>
    <row r="38" spans="1:4" x14ac:dyDescent="0.3">
      <c r="A38">
        <v>37</v>
      </c>
      <c r="B38">
        <v>61</v>
      </c>
      <c r="C38">
        <v>1</v>
      </c>
      <c r="D38">
        <v>2</v>
      </c>
    </row>
    <row r="39" spans="1:4" x14ac:dyDescent="0.3">
      <c r="A39">
        <v>38</v>
      </c>
      <c r="B39">
        <v>40</v>
      </c>
      <c r="C39">
        <v>0</v>
      </c>
      <c r="D39">
        <v>3</v>
      </c>
    </row>
    <row r="40" spans="1:4" x14ac:dyDescent="0.3">
      <c r="A40">
        <v>39</v>
      </c>
      <c r="B40">
        <v>16</v>
      </c>
      <c r="C40">
        <v>0</v>
      </c>
      <c r="D40">
        <v>5</v>
      </c>
    </row>
    <row r="41" spans="1:4" x14ac:dyDescent="0.3">
      <c r="A41">
        <v>40</v>
      </c>
      <c r="B41">
        <v>20</v>
      </c>
      <c r="C41">
        <v>1</v>
      </c>
      <c r="D41">
        <v>2</v>
      </c>
    </row>
    <row r="42" spans="1:4" x14ac:dyDescent="0.3">
      <c r="A42">
        <v>41</v>
      </c>
      <c r="B42">
        <v>16</v>
      </c>
      <c r="C42">
        <v>1</v>
      </c>
      <c r="D42">
        <v>5</v>
      </c>
    </row>
    <row r="43" spans="1:4" x14ac:dyDescent="0.3">
      <c r="A43">
        <v>42</v>
      </c>
      <c r="B43">
        <v>53</v>
      </c>
      <c r="C43">
        <v>1</v>
      </c>
      <c r="D43">
        <v>3</v>
      </c>
    </row>
    <row r="44" spans="1:4" x14ac:dyDescent="0.3">
      <c r="A44">
        <v>43</v>
      </c>
      <c r="B44">
        <v>20</v>
      </c>
      <c r="C44">
        <v>0</v>
      </c>
      <c r="D44">
        <v>1</v>
      </c>
    </row>
    <row r="45" spans="1:4" x14ac:dyDescent="0.3">
      <c r="A45">
        <v>44</v>
      </c>
      <c r="B45">
        <v>14</v>
      </c>
      <c r="C45">
        <v>0</v>
      </c>
      <c r="D45">
        <v>5</v>
      </c>
    </row>
    <row r="46" spans="1:4" x14ac:dyDescent="0.3">
      <c r="A46">
        <v>45</v>
      </c>
      <c r="B46">
        <v>48</v>
      </c>
      <c r="C46">
        <v>0</v>
      </c>
      <c r="D46">
        <v>3</v>
      </c>
    </row>
    <row r="47" spans="1:4" x14ac:dyDescent="0.3">
      <c r="A47">
        <v>46</v>
      </c>
      <c r="B47">
        <v>39</v>
      </c>
      <c r="C47">
        <v>1</v>
      </c>
      <c r="D47">
        <v>3</v>
      </c>
    </row>
    <row r="48" spans="1:4" x14ac:dyDescent="0.3">
      <c r="A48">
        <v>47</v>
      </c>
      <c r="B48">
        <v>62</v>
      </c>
      <c r="C48">
        <v>1</v>
      </c>
      <c r="D48">
        <v>5</v>
      </c>
    </row>
    <row r="49" spans="1:4" x14ac:dyDescent="0.3">
      <c r="A49">
        <v>48</v>
      </c>
      <c r="B49">
        <v>49</v>
      </c>
      <c r="C49">
        <v>1</v>
      </c>
      <c r="D49">
        <v>1</v>
      </c>
    </row>
    <row r="50" spans="1:4" x14ac:dyDescent="0.3">
      <c r="A50">
        <v>49</v>
      </c>
      <c r="B50">
        <v>35</v>
      </c>
      <c r="C50">
        <v>1</v>
      </c>
      <c r="D50">
        <v>2</v>
      </c>
    </row>
    <row r="51" spans="1:4" x14ac:dyDescent="0.3">
      <c r="A51">
        <v>50</v>
      </c>
      <c r="B51">
        <v>54</v>
      </c>
      <c r="C51">
        <v>0</v>
      </c>
      <c r="D51">
        <v>2</v>
      </c>
    </row>
    <row r="52" spans="1:4" x14ac:dyDescent="0.3">
      <c r="A52">
        <v>51</v>
      </c>
      <c r="B52">
        <v>63</v>
      </c>
      <c r="C52">
        <v>0</v>
      </c>
      <c r="D52">
        <v>5</v>
      </c>
    </row>
    <row r="53" spans="1:4" x14ac:dyDescent="0.3">
      <c r="A53">
        <v>52</v>
      </c>
      <c r="B53">
        <v>50</v>
      </c>
      <c r="C53">
        <v>1</v>
      </c>
      <c r="D53">
        <v>2</v>
      </c>
    </row>
    <row r="54" spans="1:4" x14ac:dyDescent="0.3">
      <c r="A54">
        <v>53</v>
      </c>
      <c r="B54">
        <v>60</v>
      </c>
      <c r="C54">
        <v>1</v>
      </c>
      <c r="D54">
        <v>5</v>
      </c>
    </row>
    <row r="55" spans="1:4" x14ac:dyDescent="0.3">
      <c r="A55">
        <v>54</v>
      </c>
      <c r="B55">
        <v>15</v>
      </c>
      <c r="C55">
        <v>0</v>
      </c>
      <c r="D55">
        <v>5</v>
      </c>
    </row>
    <row r="56" spans="1:4" x14ac:dyDescent="0.3">
      <c r="A56">
        <v>55</v>
      </c>
      <c r="B56">
        <v>19</v>
      </c>
      <c r="C56">
        <v>1</v>
      </c>
      <c r="D56">
        <v>1</v>
      </c>
    </row>
    <row r="57" spans="1:4" x14ac:dyDescent="0.3">
      <c r="A57">
        <v>56</v>
      </c>
      <c r="B57">
        <v>23</v>
      </c>
      <c r="C57">
        <v>1</v>
      </c>
      <c r="D57">
        <v>4</v>
      </c>
    </row>
    <row r="58" spans="1:4" x14ac:dyDescent="0.3">
      <c r="A58">
        <v>57</v>
      </c>
      <c r="B58">
        <v>47</v>
      </c>
      <c r="C58">
        <v>0</v>
      </c>
      <c r="D58">
        <v>3</v>
      </c>
    </row>
    <row r="59" spans="1:4" x14ac:dyDescent="0.3">
      <c r="A59">
        <v>58</v>
      </c>
      <c r="B59">
        <v>54</v>
      </c>
      <c r="C59">
        <v>0</v>
      </c>
      <c r="D59">
        <v>3</v>
      </c>
    </row>
    <row r="60" spans="1:4" x14ac:dyDescent="0.3">
      <c r="A60">
        <v>59</v>
      </c>
      <c r="B60">
        <v>32</v>
      </c>
      <c r="C60">
        <v>1</v>
      </c>
      <c r="D60">
        <v>5</v>
      </c>
    </row>
    <row r="61" spans="1:4" x14ac:dyDescent="0.3">
      <c r="A61">
        <v>60</v>
      </c>
      <c r="B61">
        <v>53</v>
      </c>
      <c r="C61">
        <v>1</v>
      </c>
      <c r="D61">
        <v>2</v>
      </c>
    </row>
    <row r="62" spans="1:4" x14ac:dyDescent="0.3">
      <c r="A62">
        <v>61</v>
      </c>
      <c r="B62">
        <v>58</v>
      </c>
      <c r="C62">
        <v>1</v>
      </c>
      <c r="D62">
        <v>1</v>
      </c>
    </row>
    <row r="63" spans="1:4" x14ac:dyDescent="0.3">
      <c r="A63">
        <v>62</v>
      </c>
      <c r="B63">
        <v>21</v>
      </c>
      <c r="C63">
        <v>0</v>
      </c>
      <c r="D63">
        <v>4</v>
      </c>
    </row>
    <row r="64" spans="1:4" x14ac:dyDescent="0.3">
      <c r="A64">
        <v>63</v>
      </c>
      <c r="B64">
        <v>33</v>
      </c>
      <c r="C64">
        <v>1</v>
      </c>
      <c r="D64">
        <v>3</v>
      </c>
    </row>
    <row r="65" spans="1:4" x14ac:dyDescent="0.3">
      <c r="A65">
        <v>64</v>
      </c>
      <c r="B65">
        <v>43</v>
      </c>
      <c r="C65">
        <v>1</v>
      </c>
      <c r="D65">
        <v>1</v>
      </c>
    </row>
    <row r="66" spans="1:4" x14ac:dyDescent="0.3">
      <c r="A66">
        <v>65</v>
      </c>
      <c r="B66">
        <v>59</v>
      </c>
      <c r="C66">
        <v>1</v>
      </c>
      <c r="D66">
        <v>2</v>
      </c>
    </row>
    <row r="67" spans="1:4" x14ac:dyDescent="0.3">
      <c r="A67">
        <v>66</v>
      </c>
      <c r="B67">
        <v>34</v>
      </c>
      <c r="C67">
        <v>1</v>
      </c>
      <c r="D67">
        <v>5</v>
      </c>
    </row>
    <row r="68" spans="1:4" x14ac:dyDescent="0.3">
      <c r="A68">
        <v>67</v>
      </c>
      <c r="B68">
        <v>59</v>
      </c>
      <c r="C68">
        <v>1</v>
      </c>
      <c r="D68">
        <v>3</v>
      </c>
    </row>
    <row r="69" spans="1:4" x14ac:dyDescent="0.3">
      <c r="A69">
        <v>68</v>
      </c>
      <c r="B69">
        <v>46</v>
      </c>
      <c r="C69">
        <v>1</v>
      </c>
      <c r="D69">
        <v>5</v>
      </c>
    </row>
    <row r="70" spans="1:4" x14ac:dyDescent="0.3">
      <c r="A70">
        <v>69</v>
      </c>
      <c r="B70">
        <v>46</v>
      </c>
      <c r="C70">
        <v>0</v>
      </c>
      <c r="D70">
        <v>3</v>
      </c>
    </row>
    <row r="71" spans="1:4" x14ac:dyDescent="0.3">
      <c r="A71">
        <v>70</v>
      </c>
      <c r="B71">
        <v>27</v>
      </c>
      <c r="C71">
        <v>1</v>
      </c>
      <c r="D71">
        <v>2</v>
      </c>
    </row>
    <row r="72" spans="1:4" x14ac:dyDescent="0.3">
      <c r="A72">
        <v>71</v>
      </c>
      <c r="B72">
        <v>56</v>
      </c>
      <c r="C72">
        <v>0</v>
      </c>
      <c r="D72">
        <v>5</v>
      </c>
    </row>
    <row r="73" spans="1:4" x14ac:dyDescent="0.3">
      <c r="A73">
        <v>72</v>
      </c>
      <c r="B73">
        <v>25</v>
      </c>
      <c r="C73">
        <v>0</v>
      </c>
      <c r="D73">
        <v>4</v>
      </c>
    </row>
    <row r="74" spans="1:4" x14ac:dyDescent="0.3">
      <c r="A74">
        <v>73</v>
      </c>
      <c r="B74">
        <v>34</v>
      </c>
      <c r="C74">
        <v>0</v>
      </c>
      <c r="D74">
        <v>2</v>
      </c>
    </row>
    <row r="75" spans="1:4" x14ac:dyDescent="0.3">
      <c r="A75">
        <v>74</v>
      </c>
      <c r="B75">
        <v>50</v>
      </c>
      <c r="C75">
        <v>1</v>
      </c>
      <c r="D75">
        <v>2</v>
      </c>
    </row>
    <row r="76" spans="1:4" x14ac:dyDescent="0.3">
      <c r="A76">
        <v>75</v>
      </c>
      <c r="B76">
        <v>53</v>
      </c>
      <c r="C76">
        <v>0</v>
      </c>
      <c r="D76">
        <v>4</v>
      </c>
    </row>
    <row r="77" spans="1:4" x14ac:dyDescent="0.3">
      <c r="A77">
        <v>76</v>
      </c>
      <c r="B77">
        <v>22</v>
      </c>
      <c r="C77">
        <v>0</v>
      </c>
      <c r="D77">
        <v>3</v>
      </c>
    </row>
    <row r="78" spans="1:4" x14ac:dyDescent="0.3">
      <c r="A78">
        <v>77</v>
      </c>
      <c r="B78">
        <v>57</v>
      </c>
      <c r="C78">
        <v>1</v>
      </c>
      <c r="D78">
        <v>2</v>
      </c>
    </row>
    <row r="79" spans="1:4" x14ac:dyDescent="0.3">
      <c r="A79">
        <v>78</v>
      </c>
      <c r="B79">
        <v>40</v>
      </c>
      <c r="C79">
        <v>0</v>
      </c>
      <c r="D79">
        <v>1</v>
      </c>
    </row>
    <row r="80" spans="1:4" x14ac:dyDescent="0.3">
      <c r="A80">
        <v>79</v>
      </c>
      <c r="B80">
        <v>25</v>
      </c>
      <c r="C80">
        <v>0</v>
      </c>
      <c r="D80">
        <v>3</v>
      </c>
    </row>
    <row r="81" spans="1:4" x14ac:dyDescent="0.3">
      <c r="A81">
        <v>80</v>
      </c>
      <c r="B81">
        <v>21</v>
      </c>
      <c r="C81">
        <v>0</v>
      </c>
      <c r="D81">
        <v>2</v>
      </c>
    </row>
    <row r="82" spans="1:4" x14ac:dyDescent="0.3">
      <c r="A82">
        <v>81</v>
      </c>
      <c r="B82">
        <v>64</v>
      </c>
      <c r="C82">
        <v>1</v>
      </c>
      <c r="D82">
        <v>1</v>
      </c>
    </row>
    <row r="83" spans="1:4" x14ac:dyDescent="0.3">
      <c r="A83">
        <v>82</v>
      </c>
      <c r="B83">
        <v>14</v>
      </c>
      <c r="C83">
        <v>0</v>
      </c>
      <c r="D83">
        <v>3</v>
      </c>
    </row>
    <row r="84" spans="1:4" x14ac:dyDescent="0.3">
      <c r="A84">
        <v>83</v>
      </c>
      <c r="B84">
        <v>23</v>
      </c>
      <c r="C84">
        <v>0</v>
      </c>
      <c r="D84">
        <v>2</v>
      </c>
    </row>
    <row r="85" spans="1:4" x14ac:dyDescent="0.3">
      <c r="A85">
        <v>84</v>
      </c>
      <c r="B85">
        <v>19</v>
      </c>
      <c r="C85">
        <v>0</v>
      </c>
      <c r="D85">
        <v>3</v>
      </c>
    </row>
    <row r="86" spans="1:4" x14ac:dyDescent="0.3">
      <c r="A86">
        <v>85</v>
      </c>
      <c r="B86">
        <v>46</v>
      </c>
      <c r="C86">
        <v>1</v>
      </c>
      <c r="D86">
        <v>4</v>
      </c>
    </row>
    <row r="87" spans="1:4" x14ac:dyDescent="0.3">
      <c r="A87">
        <v>86</v>
      </c>
      <c r="B87">
        <v>21</v>
      </c>
      <c r="C87">
        <v>1</v>
      </c>
      <c r="D87">
        <v>1</v>
      </c>
    </row>
    <row r="88" spans="1:4" x14ac:dyDescent="0.3">
      <c r="A88">
        <v>87</v>
      </c>
      <c r="B88">
        <v>60</v>
      </c>
      <c r="C88">
        <v>1</v>
      </c>
      <c r="D88">
        <v>4</v>
      </c>
    </row>
    <row r="89" spans="1:4" x14ac:dyDescent="0.3">
      <c r="A89">
        <v>88</v>
      </c>
      <c r="B89">
        <v>61</v>
      </c>
      <c r="C89">
        <v>0</v>
      </c>
      <c r="D89">
        <v>1</v>
      </c>
    </row>
    <row r="90" spans="1:4" x14ac:dyDescent="0.3">
      <c r="A90">
        <v>89</v>
      </c>
      <c r="B90">
        <v>50</v>
      </c>
      <c r="C90">
        <v>1</v>
      </c>
      <c r="D90">
        <v>4</v>
      </c>
    </row>
    <row r="91" spans="1:4" x14ac:dyDescent="0.3">
      <c r="A91">
        <v>90</v>
      </c>
      <c r="B91">
        <v>51</v>
      </c>
      <c r="C91">
        <v>1</v>
      </c>
      <c r="D91">
        <v>4</v>
      </c>
    </row>
    <row r="92" spans="1:4" x14ac:dyDescent="0.3">
      <c r="A92">
        <v>91</v>
      </c>
      <c r="B92">
        <v>61</v>
      </c>
      <c r="C92">
        <v>0</v>
      </c>
      <c r="D92">
        <v>5</v>
      </c>
    </row>
    <row r="93" spans="1:4" x14ac:dyDescent="0.3">
      <c r="A93">
        <v>92</v>
      </c>
      <c r="B93">
        <v>48</v>
      </c>
      <c r="C93">
        <v>0</v>
      </c>
      <c r="D93">
        <v>1</v>
      </c>
    </row>
    <row r="94" spans="1:4" x14ac:dyDescent="0.3">
      <c r="A94">
        <v>93</v>
      </c>
      <c r="B94">
        <v>28</v>
      </c>
      <c r="C94">
        <v>0</v>
      </c>
      <c r="D94">
        <v>4</v>
      </c>
    </row>
    <row r="95" spans="1:4" x14ac:dyDescent="0.3">
      <c r="A95">
        <v>94</v>
      </c>
      <c r="B95">
        <v>21</v>
      </c>
      <c r="C95">
        <v>1</v>
      </c>
      <c r="D95">
        <v>5</v>
      </c>
    </row>
    <row r="96" spans="1:4" x14ac:dyDescent="0.3">
      <c r="A96">
        <v>95</v>
      </c>
      <c r="B96">
        <v>51</v>
      </c>
      <c r="C96">
        <v>0</v>
      </c>
      <c r="D96">
        <v>4</v>
      </c>
    </row>
    <row r="97" spans="1:4" x14ac:dyDescent="0.3">
      <c r="A97">
        <v>96</v>
      </c>
      <c r="B97">
        <v>49</v>
      </c>
      <c r="C97">
        <v>1</v>
      </c>
      <c r="D97">
        <v>4</v>
      </c>
    </row>
    <row r="98" spans="1:4" x14ac:dyDescent="0.3">
      <c r="A98">
        <v>97</v>
      </c>
      <c r="B98">
        <v>52</v>
      </c>
      <c r="C98">
        <v>0</v>
      </c>
      <c r="D98">
        <v>3</v>
      </c>
    </row>
    <row r="99" spans="1:4" x14ac:dyDescent="0.3">
      <c r="A99">
        <v>98</v>
      </c>
      <c r="B99">
        <v>14</v>
      </c>
      <c r="C99">
        <v>0</v>
      </c>
      <c r="D99">
        <v>3</v>
      </c>
    </row>
    <row r="100" spans="1:4" x14ac:dyDescent="0.3">
      <c r="A100">
        <v>99</v>
      </c>
      <c r="B100">
        <v>20</v>
      </c>
      <c r="C100">
        <v>0</v>
      </c>
      <c r="D100">
        <v>4</v>
      </c>
    </row>
    <row r="101" spans="1:4" x14ac:dyDescent="0.3">
      <c r="A101">
        <v>100</v>
      </c>
      <c r="B101">
        <v>37</v>
      </c>
      <c r="C101">
        <v>0</v>
      </c>
      <c r="D101">
        <v>4</v>
      </c>
    </row>
    <row r="102" spans="1:4" x14ac:dyDescent="0.3">
      <c r="A102">
        <v>101</v>
      </c>
      <c r="B102">
        <v>49</v>
      </c>
      <c r="C102">
        <v>1</v>
      </c>
      <c r="D102">
        <v>3</v>
      </c>
    </row>
    <row r="103" spans="1:4" x14ac:dyDescent="0.3">
      <c r="A103">
        <v>102</v>
      </c>
      <c r="B103">
        <v>14</v>
      </c>
      <c r="C103">
        <v>0</v>
      </c>
      <c r="D103">
        <v>1</v>
      </c>
    </row>
    <row r="104" spans="1:4" x14ac:dyDescent="0.3">
      <c r="A104">
        <v>103</v>
      </c>
      <c r="B104">
        <v>62</v>
      </c>
      <c r="C104">
        <v>0</v>
      </c>
      <c r="D104">
        <v>2</v>
      </c>
    </row>
    <row r="105" spans="1:4" x14ac:dyDescent="0.3">
      <c r="A105">
        <v>104</v>
      </c>
      <c r="B105">
        <v>29</v>
      </c>
      <c r="C105">
        <v>0</v>
      </c>
      <c r="D105">
        <v>3</v>
      </c>
    </row>
    <row r="106" spans="1:4" x14ac:dyDescent="0.3">
      <c r="A106">
        <v>105</v>
      </c>
      <c r="B106">
        <v>64</v>
      </c>
      <c r="C106">
        <v>1</v>
      </c>
      <c r="D106">
        <v>5</v>
      </c>
    </row>
    <row r="107" spans="1:4" x14ac:dyDescent="0.3">
      <c r="A107">
        <v>106</v>
      </c>
      <c r="B107">
        <v>17</v>
      </c>
      <c r="C107">
        <v>1</v>
      </c>
      <c r="D107">
        <v>1</v>
      </c>
    </row>
    <row r="108" spans="1:4" x14ac:dyDescent="0.3">
      <c r="A108">
        <v>107</v>
      </c>
      <c r="B108">
        <v>18</v>
      </c>
      <c r="C108">
        <v>1</v>
      </c>
      <c r="D108">
        <v>3</v>
      </c>
    </row>
    <row r="109" spans="1:4" x14ac:dyDescent="0.3">
      <c r="A109">
        <v>108</v>
      </c>
      <c r="B109">
        <v>60</v>
      </c>
      <c r="C109">
        <v>0</v>
      </c>
      <c r="D109">
        <v>1</v>
      </c>
    </row>
    <row r="110" spans="1:4" x14ac:dyDescent="0.3">
      <c r="A110">
        <v>109</v>
      </c>
      <c r="B110">
        <v>61</v>
      </c>
      <c r="C110">
        <v>1</v>
      </c>
      <c r="D110">
        <v>5</v>
      </c>
    </row>
    <row r="111" spans="1:4" x14ac:dyDescent="0.3">
      <c r="A111">
        <v>110</v>
      </c>
      <c r="B111">
        <v>48</v>
      </c>
      <c r="C111">
        <v>1</v>
      </c>
      <c r="D111">
        <v>4</v>
      </c>
    </row>
    <row r="112" spans="1:4" x14ac:dyDescent="0.3">
      <c r="A112">
        <v>111</v>
      </c>
      <c r="B112">
        <v>30</v>
      </c>
      <c r="C112">
        <v>0</v>
      </c>
      <c r="D112">
        <v>5</v>
      </c>
    </row>
    <row r="113" spans="1:4" x14ac:dyDescent="0.3">
      <c r="A113">
        <v>112</v>
      </c>
      <c r="B113">
        <v>19</v>
      </c>
      <c r="C113">
        <v>0</v>
      </c>
      <c r="D113">
        <v>5</v>
      </c>
    </row>
    <row r="114" spans="1:4" x14ac:dyDescent="0.3">
      <c r="A114">
        <v>113</v>
      </c>
      <c r="B114">
        <v>40</v>
      </c>
      <c r="C114">
        <v>0</v>
      </c>
      <c r="D114">
        <v>3</v>
      </c>
    </row>
    <row r="115" spans="1:4" x14ac:dyDescent="0.3">
      <c r="A115">
        <v>114</v>
      </c>
      <c r="B115">
        <v>46</v>
      </c>
      <c r="C115">
        <v>1</v>
      </c>
      <c r="D115">
        <v>3</v>
      </c>
    </row>
    <row r="116" spans="1:4" x14ac:dyDescent="0.3">
      <c r="A116">
        <v>115</v>
      </c>
      <c r="B116">
        <v>21</v>
      </c>
      <c r="C116">
        <v>1</v>
      </c>
      <c r="D116">
        <v>4</v>
      </c>
    </row>
    <row r="117" spans="1:4" x14ac:dyDescent="0.3">
      <c r="A117">
        <v>116</v>
      </c>
      <c r="B117">
        <v>54</v>
      </c>
      <c r="C117">
        <v>1</v>
      </c>
      <c r="D117">
        <v>5</v>
      </c>
    </row>
    <row r="118" spans="1:4" x14ac:dyDescent="0.3">
      <c r="A118">
        <v>117</v>
      </c>
      <c r="B118">
        <v>59</v>
      </c>
      <c r="C118">
        <v>0</v>
      </c>
      <c r="D118">
        <v>3</v>
      </c>
    </row>
    <row r="119" spans="1:4" x14ac:dyDescent="0.3">
      <c r="A119">
        <v>118</v>
      </c>
      <c r="B119">
        <v>19</v>
      </c>
      <c r="C119">
        <v>1</v>
      </c>
      <c r="D119">
        <v>2</v>
      </c>
    </row>
    <row r="120" spans="1:4" x14ac:dyDescent="0.3">
      <c r="A120">
        <v>119</v>
      </c>
      <c r="B120">
        <v>54</v>
      </c>
      <c r="C120">
        <v>1</v>
      </c>
      <c r="D120">
        <v>4</v>
      </c>
    </row>
    <row r="121" spans="1:4" x14ac:dyDescent="0.3">
      <c r="A121">
        <v>120</v>
      </c>
      <c r="B121">
        <v>25</v>
      </c>
      <c r="C121">
        <v>0</v>
      </c>
      <c r="D121">
        <v>5</v>
      </c>
    </row>
    <row r="122" spans="1:4" x14ac:dyDescent="0.3">
      <c r="B122">
        <f>COUNTIFS(B2:B121,"&gt;=14",B2:B121,"&lt;=23")</f>
        <v>32</v>
      </c>
      <c r="C122">
        <f>COUNTIFS($C$2:$C$121,"0")</f>
        <v>58</v>
      </c>
      <c r="D122">
        <f>COUNTIFS($D$2:$D$121,"1")</f>
        <v>28</v>
      </c>
    </row>
    <row r="123" spans="1:4" x14ac:dyDescent="0.3">
      <c r="B123">
        <f>COUNTIFS(B2:$B$121,"&gt;=24",B2:$B$121,"&lt;=33")</f>
        <v>16</v>
      </c>
      <c r="C123">
        <f>COUNTIFS($C$2:$C$121,"1")</f>
        <v>62</v>
      </c>
      <c r="D123">
        <f>COUNTIFS($D$2:$D$121,"2")</f>
        <v>23</v>
      </c>
    </row>
    <row r="124" spans="1:4" x14ac:dyDescent="0.3">
      <c r="B124">
        <f>COUNTIFS($B$2:$B$121,"&gt;=34",$B$2:$B$121,"&lt;=43")</f>
        <v>14</v>
      </c>
      <c r="D124">
        <f>COUNTIFS($D$2:$D$121,"3")</f>
        <v>24</v>
      </c>
    </row>
    <row r="125" spans="1:4" x14ac:dyDescent="0.3">
      <c r="B125">
        <f>COUNTIFS($B$2:$B$121,"&gt;=44",$B$2:$B$121,"&lt;=53")</f>
        <v>29</v>
      </c>
      <c r="D125">
        <f>COUNTIFS($D$2:$D$121,"4")</f>
        <v>22</v>
      </c>
    </row>
    <row r="126" spans="1:4" x14ac:dyDescent="0.3">
      <c r="B126">
        <f>COUNTIFS($B$2:$B$121,"&gt;=54",$B$2:$B$121,"&lt;=63")</f>
        <v>24</v>
      </c>
      <c r="D126">
        <f>COUNTIFS($D$2:$D$121,"5")</f>
        <v>23</v>
      </c>
    </row>
    <row r="127" spans="1:4" x14ac:dyDescent="0.3">
      <c r="B127">
        <f>COUNTIFS($B$2:$B$121,"&gt;=64")</f>
        <v>5</v>
      </c>
    </row>
  </sheetData>
  <conditionalFormatting sqref="D2:E13">
    <cfRule type="containsText" dxfId="15" priority="1" operator="containsText" text="ILI">
      <formula>NOT(ISERROR(SEARCH("ILI",D2)))</formula>
    </cfRule>
    <cfRule type="containsText" dxfId="14" priority="2" operator="containsText" text="Viral Fever">
      <formula>NOT(ISERROR(SEARCH("Viral Fever",D2)))</formula>
    </cfRule>
  </conditionalFormatting>
  <conditionalFormatting sqref="F11">
    <cfRule type="containsText" dxfId="13" priority="11" operator="containsText" text="ILI">
      <formula>NOT(ISERROR(SEARCH("ILI",F11)))</formula>
    </cfRule>
    <cfRule type="containsText" dxfId="12" priority="12" operator="containsText" text="Viral Fever">
      <formula>NOT(ISERROR(SEARCH("Viral Fever",F11)))</formula>
    </cfRule>
  </conditionalFormatting>
  <conditionalFormatting sqref="F13">
    <cfRule type="containsText" dxfId="11" priority="13" operator="containsText" text="ILI">
      <formula>NOT(ISERROR(SEARCH("ILI",F13)))</formula>
    </cfRule>
    <cfRule type="containsText" dxfId="10" priority="14" operator="containsText" text="Viral Fever">
      <formula>NOT(ISERROR(SEARCH("Viral Fever",F13)))</formula>
    </cfRule>
  </conditionalFormatting>
  <conditionalFormatting sqref="G9:G12">
    <cfRule type="containsText" dxfId="9" priority="3" operator="containsText" text="ILI">
      <formula>NOT(ISERROR(SEARCH("ILI",G9)))</formula>
    </cfRule>
    <cfRule type="containsText" dxfId="8" priority="4" operator="containsText" text="Viral Fever">
      <formula>NOT(ISERROR(SEARCH("Viral Fever",G9)))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F15" sqref="F15"/>
    </sheetView>
  </sheetViews>
  <sheetFormatPr defaultRowHeight="14.4" x14ac:dyDescent="0.3"/>
  <cols>
    <col min="3" max="3" width="11.44140625" customWidth="1"/>
    <col min="4" max="4" width="12.88671875" customWidth="1"/>
    <col min="5" max="5" width="14.6640625" customWidth="1"/>
    <col min="6" max="6" width="21" bestFit="1" customWidth="1"/>
    <col min="7" max="7" width="38.33203125" customWidth="1"/>
  </cols>
  <sheetData>
    <row r="1" spans="1:7" x14ac:dyDescent="0.3">
      <c r="C1" s="5" t="s">
        <v>10</v>
      </c>
      <c r="D1" s="5"/>
      <c r="E1" s="5"/>
      <c r="F1" s="5"/>
      <c r="G1" s="5"/>
    </row>
    <row r="2" spans="1:7" x14ac:dyDescent="0.3">
      <c r="A2" s="1" t="s">
        <v>0</v>
      </c>
      <c r="B2" s="1" t="s">
        <v>26</v>
      </c>
      <c r="C2" t="s">
        <v>2</v>
      </c>
      <c r="D2" t="s">
        <v>4</v>
      </c>
      <c r="E2" t="s">
        <v>28</v>
      </c>
      <c r="F2" t="s">
        <v>27</v>
      </c>
      <c r="G2" t="s">
        <v>8</v>
      </c>
    </row>
    <row r="3" spans="1:7" x14ac:dyDescent="0.3">
      <c r="A3" t="s">
        <v>11</v>
      </c>
      <c r="B3">
        <v>32</v>
      </c>
      <c r="C3">
        <v>7</v>
      </c>
      <c r="D3">
        <v>5</v>
      </c>
      <c r="E3">
        <v>6</v>
      </c>
      <c r="F3">
        <v>7</v>
      </c>
      <c r="G3">
        <v>7</v>
      </c>
    </row>
    <row r="4" spans="1:7" x14ac:dyDescent="0.3">
      <c r="A4" t="s">
        <v>12</v>
      </c>
      <c r="B4">
        <v>16</v>
      </c>
      <c r="C4">
        <v>4</v>
      </c>
      <c r="D4">
        <v>2</v>
      </c>
      <c r="E4">
        <v>3</v>
      </c>
      <c r="F4">
        <v>3</v>
      </c>
      <c r="G4">
        <v>4</v>
      </c>
    </row>
    <row r="5" spans="1:7" x14ac:dyDescent="0.3">
      <c r="A5" t="s">
        <v>13</v>
      </c>
      <c r="B5">
        <v>14</v>
      </c>
      <c r="C5">
        <v>4</v>
      </c>
      <c r="D5">
        <v>4</v>
      </c>
      <c r="E5">
        <v>3</v>
      </c>
      <c r="F5">
        <v>2</v>
      </c>
      <c r="G5">
        <v>1</v>
      </c>
    </row>
    <row r="6" spans="1:7" x14ac:dyDescent="0.3">
      <c r="A6" t="s">
        <v>14</v>
      </c>
      <c r="B6">
        <v>29</v>
      </c>
      <c r="C6">
        <v>6</v>
      </c>
      <c r="D6">
        <v>6</v>
      </c>
      <c r="E6">
        <v>8</v>
      </c>
      <c r="F6">
        <v>7</v>
      </c>
      <c r="G6">
        <v>2</v>
      </c>
    </row>
    <row r="7" spans="1:7" x14ac:dyDescent="0.3">
      <c r="A7" t="s">
        <v>15</v>
      </c>
      <c r="B7">
        <v>24</v>
      </c>
      <c r="C7">
        <v>5</v>
      </c>
      <c r="D7">
        <v>5</v>
      </c>
      <c r="E7">
        <v>3</v>
      </c>
      <c r="F7">
        <v>3</v>
      </c>
      <c r="G7">
        <v>8</v>
      </c>
    </row>
    <row r="8" spans="1:7" x14ac:dyDescent="0.3">
      <c r="A8" t="s">
        <v>16</v>
      </c>
      <c r="B8">
        <v>5</v>
      </c>
      <c r="C8">
        <v>2</v>
      </c>
      <c r="D8">
        <v>1</v>
      </c>
      <c r="E8">
        <v>1</v>
      </c>
      <c r="F8">
        <v>0</v>
      </c>
      <c r="G8">
        <v>1</v>
      </c>
    </row>
  </sheetData>
  <mergeCells count="1">
    <mergeCell ref="C1:G1"/>
  </mergeCells>
  <conditionalFormatting sqref="D2:E2">
    <cfRule type="containsText" dxfId="7" priority="3" operator="containsText" text="ILI">
      <formula>NOT(ISERROR(SEARCH("ILI",D2)))</formula>
    </cfRule>
    <cfRule type="containsText" dxfId="6" priority="4" operator="containsText" text="Viral Fever">
      <formula>NOT(ISERROR(SEARCH("Viral Fever",D2)))</formula>
    </cfRule>
  </conditionalFormatting>
  <conditionalFormatting sqref="F9:F14">
    <cfRule type="containsText" dxfId="5" priority="11" operator="containsText" text="ILI">
      <formula>NOT(ISERROR(SEARCH("ILI",F9)))</formula>
    </cfRule>
    <cfRule type="containsText" dxfId="4" priority="12" operator="containsText" text="Viral Fever">
      <formula>NOT(ISERROR(SEARCH("Viral Fever",F9)))</formula>
    </cfRule>
  </conditionalFormatting>
  <conditionalFormatting sqref="G2">
    <cfRule type="containsText" dxfId="3" priority="1" operator="containsText" text="ILI">
      <formula>NOT(ISERROR(SEARCH("ILI",G2)))</formula>
    </cfRule>
    <cfRule type="containsText" dxfId="2" priority="2" operator="containsText" text="Viral Fever">
      <formula>NOT(ISERROR(SEARCH("Viral Fever",G2)))</formula>
    </cfRule>
  </conditionalFormatting>
  <conditionalFormatting sqref="G13">
    <cfRule type="containsText" dxfId="1" priority="9" operator="containsText" text="ILI">
      <formula>NOT(ISERROR(SEARCH("ILI",G13)))</formula>
    </cfRule>
    <cfRule type="containsText" dxfId="0" priority="10" operator="containsText" text="Viral Fever">
      <formula>NOT(ISERROR(SEARCH("Viral Fever",G13)))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AARIF Siddique</cp:lastModifiedBy>
  <dcterms:created xsi:type="dcterms:W3CDTF">2025-01-24T03:05:12Z</dcterms:created>
  <dcterms:modified xsi:type="dcterms:W3CDTF">2025-06-16T05:49:22Z</dcterms:modified>
</cp:coreProperties>
</file>