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A-estimation-details" sheetId="1" r:id="rId4"/>
  </sheets>
  <definedNames/>
  <calcPr/>
  <extLst>
    <ext uri="GoogleSheetsCustomDataVersion2">
      <go:sheetsCustomData xmlns:go="http://customooxmlschemas.google.com/" r:id="rId5" roundtripDataChecksum="O6XPYGun2E0wCo7XnTLkTKVZFRGWE+BnoBg3C7F9ywo="/>
    </ext>
  </extLst>
</workbook>
</file>

<file path=xl/sharedStrings.xml><?xml version="1.0" encoding="utf-8"?>
<sst xmlns="http://schemas.openxmlformats.org/spreadsheetml/2006/main" count="121" uniqueCount="115">
  <si>
    <t>QA Estimation</t>
  </si>
  <si>
    <t>Test Preparation</t>
  </si>
  <si>
    <t>Test Execution</t>
  </si>
  <si>
    <t>Comment</t>
  </si>
  <si>
    <t>Sub-modulewise</t>
  </si>
  <si>
    <t>Sub-Modules</t>
  </si>
  <si>
    <t>Total Test Cases</t>
  </si>
  <si>
    <t>Estimated time (in man days)</t>
  </si>
  <si>
    <t>Requirement analysis and share understanding(in man days)</t>
  </si>
  <si>
    <t>Data preparation</t>
  </si>
  <si>
    <t>Total browsers</t>
  </si>
  <si>
    <t>Test Cycles</t>
  </si>
  <si>
    <t>Test cases</t>
  </si>
  <si>
    <t xml:space="preserve"> design &amp; execution effort</t>
  </si>
  <si>
    <t>Design &amp; execution ratio</t>
  </si>
  <si>
    <t>Review &amp; bug fixing effort</t>
  </si>
  <si>
    <t>effort</t>
  </si>
  <si>
    <t xml:space="preserve">Login </t>
  </si>
  <si>
    <t>Username</t>
  </si>
  <si>
    <t>DE effort</t>
  </si>
  <si>
    <t>Password</t>
  </si>
  <si>
    <t>RB effort</t>
  </si>
  <si>
    <t>Sign-in</t>
  </si>
  <si>
    <t>Dashboard</t>
  </si>
  <si>
    <t>Zoom in &amp; zoom out icon</t>
  </si>
  <si>
    <t>An icon to select STREETS &amp; SATELLITE</t>
  </si>
  <si>
    <t>Analyze &amp; filter</t>
  </si>
  <si>
    <t>View all incidents</t>
  </si>
  <si>
    <t>BJIT SQA Productivity</t>
  </si>
  <si>
    <t>Loss amount</t>
  </si>
  <si>
    <t>Task</t>
  </si>
  <si>
    <t>Time(min)</t>
  </si>
  <si>
    <t>Detail Loss amount</t>
  </si>
  <si>
    <t>Test case preparation</t>
  </si>
  <si>
    <t>30 Days</t>
  </si>
  <si>
    <t>Test execution</t>
  </si>
  <si>
    <t>90 Days</t>
  </si>
  <si>
    <t>Bug report</t>
  </si>
  <si>
    <t>365 Days</t>
  </si>
  <si>
    <t>Bug retest</t>
  </si>
  <si>
    <t>Day Name</t>
  </si>
  <si>
    <t>Review test case</t>
  </si>
  <si>
    <t>Time</t>
  </si>
  <si>
    <t>Data Preparation</t>
  </si>
  <si>
    <t>Event count mark</t>
  </si>
  <si>
    <t>Description</t>
  </si>
  <si>
    <t xml:space="preserve">View </t>
  </si>
  <si>
    <t>My Account</t>
  </si>
  <si>
    <t>Account Information</t>
  </si>
  <si>
    <t>Manage Duplicate Records</t>
  </si>
  <si>
    <t>Resolve</t>
  </si>
  <si>
    <t>USE THIS RECORD</t>
  </si>
  <si>
    <t>KEEP BOTH UNIQUE RECORDS</t>
  </si>
  <si>
    <t>Map</t>
  </si>
  <si>
    <t>Save Filters</t>
  </si>
  <si>
    <t>Clear Filters</t>
  </si>
  <si>
    <t>Add a record</t>
  </si>
  <si>
    <t>Radio</t>
  </si>
  <si>
    <t>Checkboxes</t>
  </si>
  <si>
    <t>Graphs</t>
  </si>
  <si>
    <t>Export &gt; Custom report</t>
  </si>
  <si>
    <t>Export &gt; Export CSV</t>
  </si>
  <si>
    <t>Traffic Enforcement Assignments</t>
  </si>
  <si>
    <t>Pop-up view</t>
  </si>
  <si>
    <t>Record List</t>
  </si>
  <si>
    <t>Occured Date &gt; From date</t>
  </si>
  <si>
    <t>Occured Date &gt; To Date</t>
  </si>
  <si>
    <t>Weather</t>
  </si>
  <si>
    <t>SURFACE TYPE / রাস্তার প্রকারভেদ</t>
  </si>
  <si>
    <t>COLLISION TYPE / সংঘর্ষের ধরন আঘাত</t>
  </si>
  <si>
    <t>ACCIDENT SEVERITY / দুর্ঘটনার মাত্রা</t>
  </si>
  <si>
    <t>JUNCTION TYPE / সংযোগ স্থলের ধরণ</t>
  </si>
  <si>
    <t>CONTRIBUTORY FACTOR / সহায়ক কারণ</t>
  </si>
  <si>
    <t>DRIVER SEX / চালকের লিঙ্গ</t>
  </si>
  <si>
    <t>PASSENGER SEX / যাত্রীর লিঙ্গ</t>
  </si>
  <si>
    <t>Saved Filters</t>
  </si>
  <si>
    <t>View</t>
  </si>
  <si>
    <t>Edit</t>
  </si>
  <si>
    <t>Location field</t>
  </si>
  <si>
    <t xml:space="preserve">Location map </t>
  </si>
  <si>
    <t>Latitude (Mandatory field)</t>
  </si>
  <si>
    <t>Longitude (Mandatory field)</t>
  </si>
  <si>
    <t>Occured (Mandatory field)</t>
  </si>
  <si>
    <t xml:space="preserve">Weather dropdown </t>
  </si>
  <si>
    <t xml:space="preserve">Light
</t>
  </si>
  <si>
    <t>ARF (Accident Report Form)</t>
  </si>
  <si>
    <t>THANA / থানা</t>
  </si>
  <si>
    <t>ARF (Accident Report Form) &gt; VEHICLES / যানবাহনগুলি</t>
  </si>
  <si>
    <t>VEHICLES / যানবাহনগুলি&gt; VEHICLE / যানবাহন 1</t>
  </si>
  <si>
    <t>PASSENGER / যাত্রীদের বিবরণ</t>
  </si>
  <si>
    <t>PASSENGER / যাত্রীদের বিবরণ &gt; PASSENGER / যাত্রীর বিবরণ 1</t>
  </si>
  <si>
    <t>PEDESTRIAN / পথচারীদের বিবরণ</t>
  </si>
  <si>
    <t>PEDESTRIAN / পথচারীদের বিবরণ &gt; PEDESTRIAN / পথচারীর বিবরণ 1</t>
  </si>
  <si>
    <t>Ttl</t>
  </si>
  <si>
    <t>Total</t>
  </si>
  <si>
    <t>Test Management</t>
  </si>
  <si>
    <t>Test Case Review</t>
  </si>
  <si>
    <t>Scrum, Meeting and Reporting</t>
  </si>
  <si>
    <t>Bug Reporting (considering 20% bug)</t>
  </si>
  <si>
    <t>Bug Retesting (20% bug)</t>
  </si>
  <si>
    <t>Regression Testing (considering 25% of total test cases)</t>
  </si>
  <si>
    <t>Integration Testing</t>
  </si>
  <si>
    <t>BAT</t>
  </si>
  <si>
    <t>Basic Testing on others devices (25%)</t>
  </si>
  <si>
    <t>Test Preparation (Total Man Day):</t>
  </si>
  <si>
    <t>Test Execution, Bug Reporting and Retesting Time (Total Man Day):</t>
  </si>
  <si>
    <t>Total Effort (man-day)</t>
  </si>
  <si>
    <t>Total Effort (man-month)</t>
  </si>
  <si>
    <t>SQA Velocity</t>
  </si>
  <si>
    <t>Note:</t>
  </si>
  <si>
    <t>Execution per man day</t>
  </si>
  <si>
    <t>1 Add notes</t>
  </si>
  <si>
    <t>Test case design productivity</t>
  </si>
  <si>
    <t>Test case execution productivity</t>
  </si>
  <si>
    <t>Test case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</si>
</sst>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1.0"/>
      <color theme="1"/>
      <name val="Calibri"/>
      <scheme val="minor"/>
    </font>
    <font>
      <sz val="10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b/>
      <sz val="12.0"/>
      <color theme="1"/>
      <name val="Verdana"/>
    </font>
    <font/>
    <font>
      <sz val="12.0"/>
      <color rgb="FF000000"/>
      <name val="Calibri"/>
    </font>
    <font>
      <b/>
      <sz val="12.0"/>
      <color rgb="FFFFFFFF"/>
      <name val="Verdana"/>
    </font>
    <font>
      <b/>
      <sz val="12.0"/>
      <color rgb="FF000000"/>
      <name val="Verdana"/>
    </font>
    <font>
      <sz val="11.0"/>
      <color rgb="FFFFFFFF"/>
      <name val="Arial"/>
    </font>
    <font>
      <sz val="12.0"/>
      <color rgb="FF000000"/>
      <name val="Arial"/>
    </font>
    <font>
      <b/>
      <sz val="9.0"/>
      <color rgb="FF000000"/>
      <name val="Verdana"/>
    </font>
    <font>
      <b/>
      <sz val="9.0"/>
      <color rgb="FFFFFFFF"/>
      <name val="Verdana"/>
    </font>
    <font>
      <b/>
      <sz val="11.0"/>
      <color rgb="FF000000"/>
      <name val="Arial"/>
    </font>
    <font>
      <sz val="11.0"/>
      <color theme="1"/>
      <name val="Calibri"/>
    </font>
    <font>
      <b/>
      <sz val="10.0"/>
      <color rgb="FF000000"/>
      <name val="Arial"/>
    </font>
    <font>
      <b/>
      <sz val="12.0"/>
      <color rgb="FF000000"/>
      <name val="Arial"/>
    </font>
    <font>
      <sz val="11.0"/>
      <color rgb="FF000000"/>
      <name val="Arial"/>
    </font>
    <font>
      <sz val="9.0"/>
      <color rgb="FF000000"/>
      <name val="Verdana"/>
    </font>
    <font>
      <b/>
      <sz val="9.0"/>
      <color theme="1"/>
      <name val="Verdana"/>
    </font>
  </fonts>
  <fills count="22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  <fill>
      <patternFill patternType="solid">
        <fgColor rgb="FFCC76C2"/>
        <bgColor rgb="FFCC76C2"/>
      </patternFill>
    </fill>
    <fill>
      <patternFill patternType="solid">
        <fgColor rgb="FF3C78D8"/>
        <bgColor rgb="FF3C78D8"/>
      </patternFill>
    </fill>
    <fill>
      <patternFill patternType="solid">
        <fgColor rgb="FF9DC3E6"/>
        <bgColor rgb="FF9DC3E6"/>
      </patternFill>
    </fill>
    <fill>
      <patternFill patternType="solid">
        <fgColor rgb="FFA9D18E"/>
        <bgColor rgb="FFA9D18E"/>
      </patternFill>
    </fill>
    <fill>
      <patternFill patternType="solid">
        <fgColor rgb="FFD9D9D9"/>
        <bgColor rgb="FFD9D9D9"/>
      </patternFill>
    </fill>
    <fill>
      <patternFill patternType="solid">
        <fgColor rgb="FFD6DCE5"/>
        <bgColor rgb="FFD6DCE5"/>
      </patternFill>
    </fill>
    <fill>
      <patternFill patternType="solid">
        <fgColor rgb="FFFBE5D6"/>
        <bgColor rgb="FFFBE5D6"/>
      </patternFill>
    </fill>
    <fill>
      <patternFill patternType="solid">
        <fgColor rgb="FFDAE3F3"/>
        <bgColor rgb="FFDAE3F3"/>
      </patternFill>
    </fill>
    <fill>
      <patternFill patternType="solid">
        <fgColor rgb="FF7C7C7C"/>
        <bgColor rgb="FF7C7C7C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F4B183"/>
        <bgColor rgb="FFF4B183"/>
      </patternFill>
    </fill>
    <fill>
      <patternFill patternType="solid">
        <fgColor rgb="FFEDEDED"/>
        <bgColor rgb="FFEDEDED"/>
      </patternFill>
    </fill>
    <fill>
      <patternFill patternType="solid">
        <fgColor rgb="FFDBDBDB"/>
        <bgColor rgb="FFDBDBDB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8FAADC"/>
        <bgColor rgb="FF8FAADC"/>
      </patternFill>
    </fill>
    <fill>
      <patternFill patternType="solid">
        <fgColor rgb="FFAFABAB"/>
        <bgColor rgb="FFAFABAB"/>
      </patternFill>
    </fill>
  </fills>
  <borders count="8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</border>
    <border>
      <top style="medium">
        <color rgb="FFCCCCCC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CCCCCC"/>
      </left>
      <right style="medium">
        <color rgb="FFCCCCCC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</border>
    <border>
      <left style="thin">
        <color rgb="FF000000"/>
      </left>
    </border>
    <border>
      <left style="thin">
        <color rgb="FF000000"/>
      </left>
      <right/>
      <bottom/>
    </border>
    <border>
      <left style="thin">
        <color rgb="FF000000"/>
      </left>
      <right/>
      <top/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/>
      <top/>
      <bottom/>
    </border>
    <border>
      <right style="medium">
        <color rgb="FFCCCCCC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767171"/>
      </left>
      <right style="thin">
        <color rgb="FF767171"/>
      </right>
      <top style="thin">
        <color rgb="FF767171"/>
      </top>
      <bottom style="thin">
        <color rgb="FF767171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6" numFmtId="0" xfId="0" applyFont="1"/>
    <xf borderId="4" fillId="3" fontId="7" numFmtId="0" xfId="0" applyAlignment="1" applyBorder="1" applyFill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2" fontId="8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4" fontId="9" numFmtId="0" xfId="0" applyAlignment="1" applyBorder="1" applyFill="1" applyFont="1">
      <alignment horizontal="center" shrinkToFit="0" vertical="center" wrapText="1"/>
    </xf>
    <xf borderId="11" fillId="0" fontId="10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3" fillId="0" fontId="10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/>
    </xf>
    <xf borderId="0" fillId="0" fontId="11" numFmtId="0" xfId="0" applyAlignment="1" applyFont="1">
      <alignment horizontal="center" vertical="center"/>
    </xf>
    <xf borderId="15" fillId="5" fontId="12" numFmtId="0" xfId="0" applyAlignment="1" applyBorder="1" applyFill="1" applyFont="1">
      <alignment horizontal="center" shrinkToFit="0" vertical="center" wrapText="1"/>
    </xf>
    <xf borderId="16" fillId="5" fontId="12" numFmtId="0" xfId="0" applyAlignment="1" applyBorder="1" applyFont="1">
      <alignment horizontal="center" shrinkToFit="0" vertical="center" wrapText="1"/>
    </xf>
    <xf borderId="17" fillId="5" fontId="12" numFmtId="0" xfId="0" applyAlignment="1" applyBorder="1" applyFont="1">
      <alignment horizontal="center" shrinkToFit="0" vertical="center" wrapText="1"/>
    </xf>
    <xf borderId="18" fillId="5" fontId="12" numFmtId="0" xfId="0" applyAlignment="1" applyBorder="1" applyFont="1">
      <alignment horizontal="center" shrinkToFit="0" vertical="center" wrapText="1"/>
    </xf>
    <xf borderId="19" fillId="6" fontId="12" numFmtId="0" xfId="0" applyAlignment="1" applyBorder="1" applyFill="1" applyFont="1">
      <alignment horizontal="center" shrinkToFit="0" vertical="center" wrapText="1"/>
    </xf>
    <xf borderId="20" fillId="6" fontId="12" numFmtId="0" xfId="0" applyAlignment="1" applyBorder="1" applyFont="1">
      <alignment horizontal="center" shrinkToFit="0" vertical="center" wrapText="1"/>
    </xf>
    <xf borderId="21" fillId="6" fontId="12" numFmtId="0" xfId="0" applyAlignment="1" applyBorder="1" applyFont="1">
      <alignment horizontal="center" shrinkToFit="0" vertical="center" wrapText="1"/>
    </xf>
    <xf borderId="22" fillId="0" fontId="5" numFmtId="0" xfId="0" applyBorder="1" applyFont="1"/>
    <xf borderId="11" fillId="0" fontId="11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23" fillId="0" fontId="11" numFmtId="0" xfId="0" applyAlignment="1" applyBorder="1" applyFont="1">
      <alignment horizontal="center" shrinkToFit="0" vertical="center" wrapText="1"/>
    </xf>
    <xf borderId="20" fillId="7" fontId="11" numFmtId="0" xfId="0" applyAlignment="1" applyBorder="1" applyFill="1" applyFont="1">
      <alignment horizontal="center" shrinkToFit="0" vertical="center" wrapText="1"/>
    </xf>
    <xf borderId="20" fillId="7" fontId="3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vertical="center"/>
    </xf>
    <xf borderId="24" fillId="8" fontId="13" numFmtId="0" xfId="0" applyAlignment="1" applyBorder="1" applyFill="1" applyFont="1">
      <alignment horizontal="center" readingOrder="0" shrinkToFit="0" vertical="center" wrapText="1"/>
    </xf>
    <xf borderId="25" fillId="0" fontId="14" numFmtId="0" xfId="0" applyAlignment="1" applyBorder="1" applyFont="1">
      <alignment horizontal="left" readingOrder="0" shrinkToFit="0" vertical="center" wrapText="1"/>
    </xf>
    <xf borderId="26" fillId="9" fontId="2" numFmtId="2" xfId="0" applyAlignment="1" applyBorder="1" applyFill="1" applyFont="1" applyNumberFormat="1">
      <alignment horizontal="center" readingOrder="0" shrinkToFit="0" vertical="center" wrapText="1"/>
    </xf>
    <xf borderId="20" fillId="9" fontId="2" numFmtId="2" xfId="0" applyAlignment="1" applyBorder="1" applyFont="1" applyNumberFormat="1">
      <alignment horizontal="center" shrinkToFit="0" vertical="center" wrapText="1"/>
    </xf>
    <xf borderId="21" fillId="9" fontId="2" numFmtId="2" xfId="0" applyAlignment="1" applyBorder="1" applyFont="1" applyNumberFormat="1">
      <alignment horizontal="center" shrinkToFit="0" vertical="center" wrapText="1"/>
    </xf>
    <xf borderId="19" fillId="10" fontId="2" numFmtId="1" xfId="0" applyAlignment="1" applyBorder="1" applyFill="1" applyFont="1" applyNumberFormat="1">
      <alignment horizontal="center" readingOrder="0" shrinkToFit="0" vertical="center" wrapText="1"/>
    </xf>
    <xf borderId="20" fillId="10" fontId="2" numFmtId="1" xfId="0" applyAlignment="1" applyBorder="1" applyFont="1" applyNumberFormat="1">
      <alignment horizontal="center" readingOrder="0" shrinkToFit="0" vertical="center" wrapText="1"/>
    </xf>
    <xf borderId="20" fillId="10" fontId="2" numFmtId="2" xfId="0" applyAlignment="1" applyBorder="1" applyFont="1" applyNumberFormat="1">
      <alignment horizontal="center" shrinkToFit="0" vertical="center" wrapText="1"/>
    </xf>
    <xf borderId="21" fillId="10" fontId="2" numFmtId="2" xfId="0" applyAlignment="1" applyBorder="1" applyFont="1" applyNumberForma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shrinkToFit="0" vertical="center" wrapText="1"/>
    </xf>
    <xf borderId="29" fillId="0" fontId="15" numFmtId="0" xfId="0" applyAlignment="1" applyBorder="1" applyFont="1">
      <alignment shrinkToFit="0" vertical="center" wrapText="1"/>
    </xf>
    <xf borderId="13" fillId="0" fontId="15" numFmtId="0" xfId="0" applyAlignment="1" applyBorder="1" applyFont="1">
      <alignment horizontal="center" shrinkToFit="0" vertical="center" wrapText="1"/>
    </xf>
    <xf borderId="30" fillId="0" fontId="15" numFmtId="0" xfId="0" applyAlignment="1" applyBorder="1" applyFont="1">
      <alignment horizontal="center" shrinkToFit="0" vertical="center" wrapText="1"/>
    </xf>
    <xf borderId="20" fillId="7" fontId="15" numFmtId="0" xfId="0" applyAlignment="1" applyBorder="1" applyFont="1">
      <alignment horizontal="center" shrinkToFit="0" vertical="center" wrapText="1"/>
    </xf>
    <xf borderId="20" fillId="7" fontId="3" numFmtId="164" xfId="0" applyBorder="1" applyFont="1" applyNumberFormat="1"/>
    <xf borderId="20" fillId="7" fontId="3" numFmtId="2" xfId="0" applyBorder="1" applyFont="1" applyNumberFormat="1"/>
    <xf borderId="31" fillId="0" fontId="5" numFmtId="0" xfId="0" applyBorder="1" applyFont="1"/>
    <xf borderId="32" fillId="0" fontId="5" numFmtId="0" xfId="0" applyBorder="1" applyFont="1"/>
    <xf borderId="0" fillId="0" fontId="15" numFmtId="0" xfId="0" applyAlignment="1" applyFont="1">
      <alignment shrinkToFit="0" vertical="center" wrapText="1"/>
    </xf>
    <xf borderId="0" fillId="0" fontId="15" numFmtId="0" xfId="0" applyAlignment="1" applyFont="1">
      <alignment horizontal="center" shrinkToFit="0" vertical="center" wrapText="1"/>
    </xf>
    <xf borderId="33" fillId="0" fontId="5" numFmtId="0" xfId="0" applyBorder="1" applyFont="1"/>
    <xf borderId="20" fillId="7" fontId="3" numFmtId="0" xfId="0" applyBorder="1" applyFont="1"/>
    <xf borderId="34" fillId="0" fontId="2" numFmtId="0" xfId="0" applyAlignment="1" applyBorder="1" applyFont="1">
      <alignment shrinkToFit="0" wrapText="1"/>
    </xf>
    <xf borderId="0" fillId="0" fontId="15" numFmtId="0" xfId="0" applyAlignment="1" applyFont="1">
      <alignment horizontal="left" shrinkToFit="0" vertical="center" wrapText="1"/>
    </xf>
    <xf borderId="28" fillId="0" fontId="2" numFmtId="0" xfId="0" applyAlignment="1" applyBorder="1" applyFont="1">
      <alignment shrinkToFit="0" wrapText="1"/>
    </xf>
    <xf borderId="35" fillId="0" fontId="5" numFmtId="0" xfId="0" applyBorder="1" applyFont="1"/>
    <xf borderId="36" fillId="11" fontId="15" numFmtId="0" xfId="0" applyAlignment="1" applyBorder="1" applyFill="1" applyFont="1">
      <alignment shrinkToFit="0" vertical="center" wrapText="1"/>
    </xf>
    <xf borderId="37" fillId="0" fontId="15" numFmtId="0" xfId="0" applyAlignment="1" applyBorder="1" applyFont="1">
      <alignment horizontal="center" shrinkToFit="0" vertical="center" wrapText="1"/>
    </xf>
    <xf borderId="38" fillId="12" fontId="15" numFmtId="0" xfId="0" applyAlignment="1" applyBorder="1" applyFill="1" applyFont="1">
      <alignment horizontal="center" shrinkToFit="0" vertical="center" wrapText="1"/>
    </xf>
    <xf borderId="18" fillId="12" fontId="15" numFmtId="0" xfId="0" applyAlignment="1" applyBorder="1" applyFont="1">
      <alignment horizontal="center" shrinkToFit="0" vertical="center" wrapText="1"/>
    </xf>
    <xf borderId="19" fillId="13" fontId="15" numFmtId="0" xfId="0" applyAlignment="1" applyBorder="1" applyFill="1" applyFont="1">
      <alignment horizontal="left" shrinkToFit="0" vertical="center" wrapText="1"/>
    </xf>
    <xf borderId="21" fillId="13" fontId="15" numFmtId="0" xfId="0" applyAlignment="1" applyBorder="1" applyFont="1">
      <alignment horizontal="center" shrinkToFit="0" vertical="center" wrapText="1"/>
    </xf>
    <xf borderId="25" fillId="0" fontId="14" numFmtId="0" xfId="0" applyAlignment="1" applyBorder="1" applyFont="1">
      <alignment horizontal="left" readingOrder="0" vertical="center"/>
    </xf>
    <xf borderId="25" fillId="0" fontId="2" numFmtId="0" xfId="0" applyAlignment="1" applyBorder="1" applyFont="1">
      <alignment shrinkToFit="0" wrapText="1"/>
    </xf>
    <xf borderId="26" fillId="14" fontId="15" numFmtId="0" xfId="0" applyAlignment="1" applyBorder="1" applyFill="1" applyFont="1">
      <alignment shrinkToFit="0" vertical="top" wrapText="1"/>
    </xf>
    <xf borderId="39" fillId="13" fontId="15" numFmtId="0" xfId="0" applyAlignment="1" applyBorder="1" applyFont="1">
      <alignment horizontal="left" shrinkToFit="0" vertical="center" wrapText="1"/>
    </xf>
    <xf borderId="40" fillId="13" fontId="15" numFmtId="0" xfId="0" applyAlignment="1" applyBorder="1" applyFont="1">
      <alignment horizontal="center" shrinkToFit="0" vertical="center" wrapText="1"/>
    </xf>
    <xf borderId="20" fillId="0" fontId="14" numFmtId="0" xfId="0" applyAlignment="1" applyBorder="1" applyFont="1">
      <alignment horizontal="left" readingOrder="0" shrinkToFit="0" vertical="center" wrapText="1"/>
    </xf>
    <xf borderId="20" fillId="0" fontId="14" numFmtId="0" xfId="0" applyAlignment="1" applyBorder="1" applyFont="1">
      <alignment horizontal="left" readingOrder="0" vertical="center"/>
    </xf>
    <xf borderId="20" fillId="8" fontId="13" numFmtId="0" xfId="0" applyAlignment="1" applyBorder="1" applyFont="1">
      <alignment horizontal="center" readingOrder="0" shrinkToFit="0" vertical="center" wrapText="1"/>
    </xf>
    <xf borderId="41" fillId="8" fontId="13" numFmtId="0" xfId="0" applyAlignment="1" applyBorder="1" applyFont="1">
      <alignment horizontal="center" readingOrder="0" shrinkToFit="0" vertical="center" wrapText="1"/>
    </xf>
    <xf borderId="42" fillId="8" fontId="13" numFmtId="0" xfId="0" applyAlignment="1" applyBorder="1" applyFont="1">
      <alignment horizontal="center" readingOrder="0" shrinkToFit="0" vertical="center" wrapText="1"/>
    </xf>
    <xf borderId="43" fillId="8" fontId="13" numFmtId="0" xfId="0" applyAlignment="1" applyBorder="1" applyFont="1">
      <alignment horizontal="center" readingOrder="0" shrinkToFit="0" vertical="center" wrapText="1"/>
    </xf>
    <xf borderId="36" fillId="8" fontId="13" numFmtId="0" xfId="0" applyAlignment="1" applyBorder="1" applyFont="1">
      <alignment horizontal="center" shrinkToFit="0" vertical="center" wrapText="1"/>
    </xf>
    <xf borderId="44" fillId="8" fontId="13" numFmtId="0" xfId="0" applyAlignment="1" applyBorder="1" applyFont="1">
      <alignment horizontal="center" shrinkToFit="0" vertical="center" wrapText="1"/>
    </xf>
    <xf borderId="20" fillId="0" fontId="14" numFmtId="0" xfId="0" applyAlignment="1" applyBorder="1" applyFont="1">
      <alignment horizontal="left" readingOrder="0" shrinkToFit="0" vertical="top" wrapText="1"/>
    </xf>
    <xf borderId="20" fillId="0" fontId="14" numFmtId="0" xfId="0" applyAlignment="1" applyBorder="1" applyFont="1">
      <alignment horizontal="left" readingOrder="0" vertical="top"/>
    </xf>
    <xf borderId="20" fillId="7" fontId="2" numFmtId="0" xfId="0" applyBorder="1" applyFont="1"/>
    <xf borderId="37" fillId="0" fontId="2" numFmtId="0" xfId="0" applyAlignment="1" applyBorder="1" applyFont="1">
      <alignment shrinkToFit="0" wrapText="1"/>
    </xf>
    <xf borderId="15" fillId="8" fontId="2" numFmtId="0" xfId="0" applyAlignment="1" applyBorder="1" applyFont="1">
      <alignment shrinkToFit="0" vertical="center" wrapText="1"/>
    </xf>
    <xf borderId="21" fillId="8" fontId="16" numFmtId="0" xfId="0" applyAlignment="1" applyBorder="1" applyFont="1">
      <alignment horizontal="right" shrinkToFit="0" vertical="center" wrapText="1"/>
    </xf>
    <xf borderId="26" fillId="15" fontId="13" numFmtId="2" xfId="0" applyAlignment="1" applyBorder="1" applyFill="1" applyFont="1" applyNumberFormat="1">
      <alignment horizontal="center" shrinkToFit="0" vertical="top" wrapText="1"/>
    </xf>
    <xf borderId="20" fillId="15" fontId="13" numFmtId="2" xfId="0" applyAlignment="1" applyBorder="1" applyFont="1" applyNumberFormat="1">
      <alignment horizontal="center" shrinkToFit="0" vertical="center" wrapText="1"/>
    </xf>
    <xf borderId="21" fillId="15" fontId="15" numFmtId="2" xfId="0" applyAlignment="1" applyBorder="1" applyFont="1" applyNumberFormat="1">
      <alignment horizontal="center" shrinkToFit="0" vertical="top" wrapText="1"/>
    </xf>
    <xf borderId="19" fillId="15" fontId="2" numFmtId="2" xfId="0" applyAlignment="1" applyBorder="1" applyFont="1" applyNumberFormat="1">
      <alignment horizontal="center" shrinkToFit="0" vertical="center" wrapText="1"/>
    </xf>
    <xf borderId="20" fillId="15" fontId="2" numFmtId="2" xfId="0" applyAlignment="1" applyBorder="1" applyFont="1" applyNumberFormat="1">
      <alignment horizontal="center" shrinkToFit="0" vertical="center" wrapText="1"/>
    </xf>
    <xf borderId="21" fillId="15" fontId="13" numFmtId="2" xfId="0" applyAlignment="1" applyBorder="1" applyFont="1" applyNumberFormat="1">
      <alignment horizontal="center" shrinkToFit="0" vertical="center" wrapText="1"/>
    </xf>
    <xf borderId="45" fillId="0" fontId="2" numFmtId="0" xfId="0" applyAlignment="1" applyBorder="1" applyFont="1">
      <alignment shrinkToFit="0" wrapText="1"/>
    </xf>
    <xf borderId="46" fillId="0" fontId="2" numFmtId="0" xfId="0" applyAlignment="1" applyBorder="1" applyFont="1">
      <alignment shrinkToFit="0" wrapText="1"/>
    </xf>
    <xf borderId="47" fillId="8" fontId="2" numFmtId="0" xfId="0" applyAlignment="1" applyBorder="1" applyFont="1">
      <alignment shrinkToFit="0" wrapText="1"/>
    </xf>
    <xf borderId="48" fillId="8" fontId="2" numFmtId="0" xfId="0" applyAlignment="1" applyBorder="1" applyFont="1">
      <alignment shrinkToFit="0" wrapText="1"/>
    </xf>
    <xf borderId="48" fillId="16" fontId="2" numFmtId="0" xfId="0" applyAlignment="1" applyBorder="1" applyFill="1" applyFont="1">
      <alignment shrinkToFit="0" wrapText="1"/>
    </xf>
    <xf borderId="49" fillId="0" fontId="2" numFmtId="0" xfId="0" applyAlignment="1" applyBorder="1" applyFont="1">
      <alignment shrinkToFit="0" wrapText="1"/>
    </xf>
    <xf borderId="24" fillId="8" fontId="13" numFmtId="0" xfId="0" applyAlignment="1" applyBorder="1" applyFont="1">
      <alignment horizontal="left" shrinkToFit="0" vertical="center" wrapText="1"/>
    </xf>
    <xf borderId="50" fillId="8" fontId="2" numFmtId="0" xfId="0" applyAlignment="1" applyBorder="1" applyFont="1">
      <alignment horizontal="left" shrinkToFit="0" vertical="center" wrapText="1"/>
    </xf>
    <xf borderId="19" fillId="9" fontId="15" numFmtId="2" xfId="0" applyAlignment="1" applyBorder="1" applyFont="1" applyNumberFormat="1">
      <alignment horizontal="center" shrinkToFit="0" vertical="center" wrapText="1"/>
    </xf>
    <xf borderId="20" fillId="9" fontId="15" numFmtId="164" xfId="0" applyAlignment="1" applyBorder="1" applyFont="1" applyNumberFormat="1">
      <alignment horizontal="center" shrinkToFit="0" vertical="center" wrapText="1"/>
    </xf>
    <xf borderId="20" fillId="9" fontId="15" numFmtId="0" xfId="0" applyAlignment="1" applyBorder="1" applyFont="1">
      <alignment horizontal="center" shrinkToFit="0" vertical="top" wrapText="1"/>
    </xf>
    <xf borderId="21" fillId="9" fontId="2" numFmtId="0" xfId="0" applyAlignment="1" applyBorder="1" applyFont="1">
      <alignment horizontal="center" shrinkToFit="0" vertical="top" wrapText="1"/>
    </xf>
    <xf borderId="19" fillId="10" fontId="2" numFmtId="0" xfId="0" applyAlignment="1" applyBorder="1" applyFont="1">
      <alignment horizontal="center" shrinkToFit="0" vertical="center" wrapText="1"/>
    </xf>
    <xf borderId="20" fillId="10" fontId="2" numFmtId="0" xfId="0" applyAlignment="1" applyBorder="1" applyFont="1">
      <alignment horizontal="center" shrinkToFit="0" vertical="center" wrapText="1"/>
    </xf>
    <xf borderId="20" fillId="10" fontId="15" numFmtId="0" xfId="0" applyAlignment="1" applyBorder="1" applyFont="1">
      <alignment horizontal="center" shrinkToFit="0" vertical="center" wrapText="1"/>
    </xf>
    <xf borderId="21" fillId="10" fontId="2" numFmtId="164" xfId="0" applyAlignment="1" applyBorder="1" applyFont="1" applyNumberFormat="1">
      <alignment horizontal="center" shrinkToFit="0" vertical="center" wrapText="1"/>
    </xf>
    <xf borderId="12" fillId="0" fontId="2" numFmtId="0" xfId="0" applyAlignment="1" applyBorder="1" applyFont="1">
      <alignment shrinkToFit="0" wrapText="1"/>
    </xf>
    <xf borderId="5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19" fillId="9" fontId="15" numFmtId="0" xfId="0" applyAlignment="1" applyBorder="1" applyFont="1">
      <alignment horizontal="center" shrinkToFit="0" vertical="top" wrapText="1"/>
    </xf>
    <xf borderId="20" fillId="9" fontId="2" numFmtId="164" xfId="0" applyAlignment="1" applyBorder="1" applyFont="1" applyNumberFormat="1">
      <alignment horizontal="center" shrinkToFit="0" vertical="center" wrapText="1"/>
    </xf>
    <xf borderId="15" fillId="8" fontId="17" numFmtId="0" xfId="0" applyAlignment="1" applyBorder="1" applyFont="1">
      <alignment shrinkToFit="0" wrapText="1"/>
    </xf>
    <xf borderId="52" fillId="17" fontId="2" numFmtId="0" xfId="0" applyAlignment="1" applyBorder="1" applyFill="1" applyFont="1">
      <alignment horizontal="left" shrinkToFit="0" vertical="top" wrapText="1"/>
    </xf>
    <xf borderId="53" fillId="9" fontId="15" numFmtId="0" xfId="0" applyAlignment="1" applyBorder="1" applyFont="1">
      <alignment horizontal="center" shrinkToFit="0" vertical="top" wrapText="1"/>
    </xf>
    <xf borderId="15" fillId="9" fontId="15" numFmtId="0" xfId="0" applyAlignment="1" applyBorder="1" applyFont="1">
      <alignment horizontal="center" shrinkToFit="0" vertical="top" wrapText="1"/>
    </xf>
    <xf borderId="54" fillId="9" fontId="15" numFmtId="0" xfId="0" applyAlignment="1" applyBorder="1" applyFont="1">
      <alignment horizontal="center" shrinkToFit="0" vertical="top" wrapText="1"/>
    </xf>
    <xf borderId="53" fillId="10" fontId="2" numFmtId="0" xfId="0" applyAlignment="1" applyBorder="1" applyFont="1">
      <alignment horizontal="center" shrinkToFit="0" vertical="center" wrapText="1"/>
    </xf>
    <xf borderId="15" fillId="10" fontId="2" numFmtId="0" xfId="0" applyAlignment="1" applyBorder="1" applyFont="1">
      <alignment horizontal="center" shrinkToFit="0" vertical="center" wrapText="1"/>
    </xf>
    <xf borderId="55" fillId="0" fontId="2" numFmtId="0" xfId="0" applyAlignment="1" applyBorder="1" applyFont="1">
      <alignment shrinkToFit="0" wrapText="1"/>
    </xf>
    <xf borderId="20" fillId="8" fontId="17" numFmtId="0" xfId="0" applyAlignment="1" applyBorder="1" applyFont="1">
      <alignment shrinkToFit="0" wrapText="1"/>
    </xf>
    <xf borderId="50" fillId="17" fontId="2" numFmtId="0" xfId="0" applyAlignment="1" applyBorder="1" applyFont="1">
      <alignment horizontal="left" shrinkToFit="0" vertical="top" wrapText="1"/>
    </xf>
    <xf borderId="21" fillId="9" fontId="15" numFmtId="0" xfId="0" applyAlignment="1" applyBorder="1" applyFont="1">
      <alignment horizontal="center" shrinkToFit="0" vertical="top" wrapText="1"/>
    </xf>
    <xf borderId="20" fillId="8" fontId="17" numFmtId="0" xfId="0" applyAlignment="1" applyBorder="1" applyFont="1">
      <alignment shrinkToFit="0" vertical="top" wrapText="1"/>
    </xf>
    <xf borderId="56" fillId="0" fontId="2" numFmtId="0" xfId="0" applyAlignment="1" applyBorder="1" applyFont="1">
      <alignment shrinkToFit="0" wrapText="1"/>
    </xf>
    <xf borderId="20" fillId="8" fontId="2" numFmtId="0" xfId="0" applyAlignment="1" applyBorder="1" applyFont="1">
      <alignment horizontal="left" shrinkToFit="0" vertical="center" wrapText="1"/>
    </xf>
    <xf borderId="20" fillId="9" fontId="15" numFmtId="0" xfId="0" applyAlignment="1" applyBorder="1" applyFont="1">
      <alignment horizontal="center" shrinkToFit="0" vertical="center" wrapText="1"/>
    </xf>
    <xf borderId="50" fillId="10" fontId="2" numFmtId="164" xfId="0" applyAlignment="1" applyBorder="1" applyFont="1" applyNumberFormat="1">
      <alignment horizontal="center" shrinkToFit="0" vertical="center" wrapText="1"/>
    </xf>
    <xf borderId="20" fillId="10" fontId="2" numFmtId="164" xfId="0" applyAlignment="1" applyBorder="1" applyFont="1" applyNumberFormat="1">
      <alignment horizontal="center" shrinkToFit="0" vertical="center" wrapText="1"/>
    </xf>
    <xf borderId="33" fillId="0" fontId="2" numFmtId="0" xfId="0" applyAlignment="1" applyBorder="1" applyFont="1">
      <alignment shrinkToFit="0" wrapText="1"/>
    </xf>
    <xf borderId="57" fillId="0" fontId="2" numFmtId="0" xfId="0" applyAlignment="1" applyBorder="1" applyFont="1">
      <alignment horizontal="center" shrinkToFit="0" wrapText="1"/>
    </xf>
    <xf borderId="4" fillId="18" fontId="15" numFmtId="0" xfId="0" applyAlignment="1" applyBorder="1" applyFill="1" applyFont="1">
      <alignment horizontal="right" shrinkToFit="0" vertical="center" wrapText="1"/>
    </xf>
    <xf borderId="58" fillId="0" fontId="5" numFmtId="0" xfId="0" applyBorder="1" applyFont="1"/>
    <xf borderId="59" fillId="18" fontId="15" numFmtId="164" xfId="0" applyAlignment="1" applyBorder="1" applyFont="1" applyNumberFormat="1">
      <alignment horizontal="center" shrinkToFit="0" vertical="center" wrapText="1"/>
    </xf>
    <xf borderId="4" fillId="19" fontId="15" numFmtId="0" xfId="0" applyAlignment="1" applyBorder="1" applyFill="1" applyFont="1">
      <alignment horizontal="right" shrinkToFit="0" vertical="center" wrapText="1"/>
    </xf>
    <xf borderId="60" fillId="20" fontId="15" numFmtId="164" xfId="0" applyAlignment="1" applyBorder="1" applyFill="1" applyFont="1" applyNumberFormat="1">
      <alignment horizontal="center" shrinkToFit="0" vertical="center" wrapText="1"/>
    </xf>
    <xf borderId="61" fillId="14" fontId="15" numFmtId="0" xfId="0" applyAlignment="1" applyBorder="1" applyFont="1">
      <alignment horizontal="right" shrinkToFit="0" vertical="center" wrapText="1"/>
    </xf>
    <xf borderId="11" fillId="0" fontId="2" numFmtId="0" xfId="0" applyAlignment="1" applyBorder="1" applyFont="1">
      <alignment shrinkToFit="0" wrapText="1"/>
    </xf>
    <xf borderId="46" fillId="0" fontId="2" numFmtId="0" xfId="0" applyAlignment="1" applyBorder="1" applyFont="1">
      <alignment horizontal="center" shrinkToFit="0" vertical="top" wrapText="1"/>
    </xf>
    <xf borderId="45" fillId="0" fontId="2" numFmtId="0" xfId="0" applyAlignment="1" applyBorder="1" applyFont="1">
      <alignment horizontal="center" shrinkToFit="0" vertical="top" wrapText="1"/>
    </xf>
    <xf borderId="62" fillId="0" fontId="2" numFmtId="0" xfId="0" applyAlignment="1" applyBorder="1" applyFont="1">
      <alignment horizontal="center" shrinkToFit="0" vertical="top" wrapText="1"/>
    </xf>
    <xf borderId="63" fillId="0" fontId="2" numFmtId="0" xfId="0" applyAlignment="1" applyBorder="1" applyFont="1">
      <alignment horizontal="center" shrinkToFit="0" vertical="top" wrapText="1"/>
    </xf>
    <xf borderId="4" fillId="21" fontId="13" numFmtId="0" xfId="0" applyAlignment="1" applyBorder="1" applyFill="1" applyFont="1">
      <alignment horizontal="right" shrinkToFit="0" vertical="center" wrapText="1"/>
    </xf>
    <xf borderId="64" fillId="21" fontId="13" numFmtId="164" xfId="0" applyAlignment="1" applyBorder="1" applyFont="1" applyNumberFormat="1">
      <alignment horizontal="center" shrinkToFit="0" vertical="center" wrapText="1"/>
    </xf>
    <xf borderId="63" fillId="0" fontId="2" numFmtId="0" xfId="0" applyAlignment="1" applyBorder="1" applyFont="1">
      <alignment shrinkToFit="0" wrapText="1"/>
    </xf>
    <xf borderId="65" fillId="0" fontId="2" numFmtId="0" xfId="0" applyAlignment="1" applyBorder="1" applyFont="1">
      <alignment horizontal="center" shrinkToFit="0" vertical="top" wrapText="1"/>
    </xf>
    <xf borderId="12" fillId="0" fontId="2" numFmtId="0" xfId="0" applyAlignment="1" applyBorder="1" applyFont="1">
      <alignment horizontal="center" shrinkToFit="0" vertical="top" wrapText="1"/>
    </xf>
    <xf borderId="28" fillId="0" fontId="2" numFmtId="0" xfId="0" applyAlignment="1" applyBorder="1" applyFont="1">
      <alignment horizontal="center" shrinkToFit="0" vertical="top" wrapText="1"/>
    </xf>
    <xf borderId="11" fillId="0" fontId="2" numFmtId="0" xfId="0" applyAlignment="1" applyBorder="1" applyFont="1">
      <alignment horizontal="center" shrinkToFit="0" vertical="top" wrapText="1"/>
    </xf>
    <xf borderId="66" fillId="21" fontId="13" numFmtId="164" xfId="0" applyAlignment="1" applyBorder="1" applyFont="1" applyNumberFormat="1">
      <alignment horizontal="center" shrinkToFit="0" vertical="center" wrapText="1"/>
    </xf>
    <xf borderId="1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horizontal="center" shrinkToFit="0" vertical="top" wrapText="1"/>
    </xf>
    <xf borderId="67" fillId="11" fontId="11" numFmtId="0" xfId="0" applyAlignment="1" applyBorder="1" applyFont="1">
      <alignment horizontal="center" shrinkToFit="0" vertical="center" wrapText="1"/>
    </xf>
    <xf borderId="68" fillId="0" fontId="5" numFmtId="0" xfId="0" applyBorder="1" applyFont="1"/>
    <xf borderId="69" fillId="0" fontId="18" numFmtId="0" xfId="0" applyAlignment="1" applyBorder="1" applyFont="1">
      <alignment horizontal="center" shrinkToFit="0" vertical="top" wrapText="1"/>
    </xf>
    <xf borderId="65" fillId="0" fontId="18" numFmtId="0" xfId="0" applyAlignment="1" applyBorder="1" applyFont="1">
      <alignment horizontal="center" shrinkToFit="0" vertical="top" wrapText="1"/>
    </xf>
    <xf borderId="70" fillId="14" fontId="11" numFmtId="0" xfId="0" applyAlignment="1" applyBorder="1" applyFont="1">
      <alignment shrinkToFit="0" vertical="top" wrapText="1"/>
    </xf>
    <xf borderId="24" fillId="0" fontId="18" numFmtId="0" xfId="0" applyAlignment="1" applyBorder="1" applyFont="1">
      <alignment shrinkToFit="0" wrapText="1"/>
    </xf>
    <xf borderId="13" fillId="0" fontId="18" numFmtId="0" xfId="0" applyAlignment="1" applyBorder="1" applyFont="1">
      <alignment shrinkToFit="0" wrapText="1"/>
    </xf>
    <xf borderId="71" fillId="2" fontId="11" numFmtId="0" xfId="0" applyAlignment="1" applyBorder="1" applyFont="1">
      <alignment horizontal="center" shrinkToFit="0" vertical="center" wrapText="1"/>
    </xf>
    <xf borderId="72" fillId="0" fontId="5" numFmtId="0" xfId="0" applyBorder="1" applyFont="1"/>
    <xf borderId="18" fillId="2" fontId="11" numFmtId="0" xfId="0" applyAlignment="1" applyBorder="1" applyFont="1">
      <alignment horizontal="center" shrinkToFit="0" vertical="center" wrapText="1"/>
    </xf>
    <xf borderId="30" fillId="0" fontId="18" numFmtId="0" xfId="0" applyAlignment="1" applyBorder="1" applyFont="1">
      <alignment horizontal="center" shrinkToFit="0" vertical="top" wrapText="1"/>
    </xf>
    <xf borderId="73" fillId="13" fontId="19" numFmtId="0" xfId="0" applyAlignment="1" applyBorder="1" applyFont="1">
      <alignment horizontal="left" shrinkToFit="0" vertical="top" wrapText="1"/>
    </xf>
    <xf borderId="74" fillId="0" fontId="5" numFmtId="0" xfId="0" applyBorder="1" applyFont="1"/>
    <xf borderId="25" fillId="0" fontId="5" numFmtId="0" xfId="0" applyBorder="1" applyFont="1"/>
    <xf borderId="75" fillId="13" fontId="18" numFmtId="0" xfId="0" applyAlignment="1" applyBorder="1" applyFont="1">
      <alignment horizontal="left" shrinkToFit="0" vertical="center" wrapText="1"/>
    </xf>
    <xf borderId="76" fillId="13" fontId="18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shrinkToFit="0" wrapText="1"/>
    </xf>
    <xf borderId="73" fillId="13" fontId="11" numFmtId="0" xfId="0" applyAlignment="1" applyBorder="1" applyFont="1">
      <alignment horizontal="left" shrinkToFit="0" vertical="top" wrapText="1"/>
    </xf>
    <xf borderId="77" fillId="13" fontId="18" numFmtId="0" xfId="0" applyAlignment="1" applyBorder="1" applyFont="1">
      <alignment horizontal="left" shrinkToFit="0" vertical="center" wrapText="1"/>
    </xf>
    <xf borderId="78" fillId="0" fontId="5" numFmtId="0" xfId="0" applyBorder="1" applyFont="1"/>
    <xf borderId="79" fillId="13" fontId="18" numFmtId="0" xfId="0" applyAlignment="1" applyBorder="1" applyFont="1">
      <alignment horizontal="center" shrinkToFit="0" wrapText="1"/>
    </xf>
    <xf borderId="12" fillId="0" fontId="18" numFmtId="0" xfId="0" applyAlignment="1" applyBorder="1" applyFont="1">
      <alignment shrinkToFit="0" wrapText="1"/>
    </xf>
    <xf borderId="20" fillId="14" fontId="18" numFmtId="0" xfId="0" applyAlignment="1" applyBorder="1" applyFont="1">
      <alignment horizontal="right" shrinkToFit="0" vertical="top" wrapText="1"/>
    </xf>
    <xf borderId="12" fillId="0" fontId="2" numFmtId="0" xfId="0" applyAlignment="1" applyBorder="1" applyFont="1">
      <alignment shrinkToFit="0" vertical="top" wrapText="1"/>
    </xf>
    <xf borderId="46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33.14"/>
    <col customWidth="1" min="3" max="3" width="39.43"/>
    <col customWidth="1" min="4" max="4" width="13.43"/>
    <col customWidth="1" min="5" max="5" width="14.57"/>
    <col customWidth="1" min="6" max="6" width="27.71"/>
    <col customWidth="1" min="7" max="7" width="12.86"/>
    <col customWidth="1" min="8" max="8" width="10.29"/>
    <col customWidth="1" min="9" max="9" width="7.86"/>
    <col customWidth="1" min="10" max="10" width="8.43"/>
    <col customWidth="1" min="11" max="11" width="12.0"/>
    <col customWidth="1" min="12" max="12" width="24.43"/>
    <col customWidth="1" min="13" max="13" width="8.57"/>
    <col customWidth="1" min="14" max="14" width="24.14"/>
    <col customWidth="1" min="15" max="15" width="13.43"/>
    <col customWidth="1" min="16" max="16" width="4.29"/>
    <col customWidth="1" min="17" max="17" width="15.0"/>
    <col customWidth="1" min="18" max="18" width="8.71"/>
    <col customWidth="1" min="19" max="19" width="12.86"/>
    <col customWidth="1" min="20" max="20" width="11.71"/>
    <col customWidth="1" min="21" max="21" width="12.71"/>
    <col customWidth="1" min="22" max="22" width="10.0"/>
    <col customWidth="1" min="23" max="26" width="8.57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6"/>
      <c r="M2" s="2"/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7"/>
      <c r="B3" s="8" t="s">
        <v>1</v>
      </c>
      <c r="C3" s="9"/>
      <c r="D3" s="9"/>
      <c r="E3" s="9"/>
      <c r="F3" s="9"/>
      <c r="G3" s="10"/>
      <c r="H3" s="11" t="s">
        <v>2</v>
      </c>
      <c r="I3" s="12"/>
      <c r="J3" s="12"/>
      <c r="K3" s="13"/>
      <c r="L3" s="14" t="s">
        <v>3</v>
      </c>
      <c r="M3" s="15"/>
      <c r="N3" s="16"/>
      <c r="O3" s="16"/>
      <c r="P3" s="16"/>
      <c r="Q3" s="17"/>
      <c r="R3" s="18" t="s">
        <v>4</v>
      </c>
      <c r="W3" s="3"/>
      <c r="X3" s="3"/>
      <c r="Y3" s="3"/>
      <c r="Z3" s="3"/>
    </row>
    <row r="4" ht="14.25" customHeight="1">
      <c r="A4" s="19"/>
      <c r="B4" s="20"/>
      <c r="C4" s="21" t="s">
        <v>5</v>
      </c>
      <c r="D4" s="22" t="s">
        <v>6</v>
      </c>
      <c r="E4" s="21" t="s">
        <v>7</v>
      </c>
      <c r="F4" s="21" t="s">
        <v>8</v>
      </c>
      <c r="G4" s="23" t="s">
        <v>9</v>
      </c>
      <c r="H4" s="24" t="s">
        <v>10</v>
      </c>
      <c r="I4" s="25" t="s">
        <v>11</v>
      </c>
      <c r="J4" s="25" t="s">
        <v>12</v>
      </c>
      <c r="K4" s="26" t="s">
        <v>7</v>
      </c>
      <c r="L4" s="27"/>
      <c r="M4" s="28"/>
      <c r="N4" s="29"/>
      <c r="O4" s="29"/>
      <c r="P4" s="30"/>
      <c r="Q4" s="31"/>
      <c r="R4" s="32"/>
      <c r="S4" s="32" t="s">
        <v>13</v>
      </c>
      <c r="T4" s="32" t="s">
        <v>14</v>
      </c>
      <c r="U4" s="32" t="s">
        <v>15</v>
      </c>
      <c r="V4" s="32" t="s">
        <v>16</v>
      </c>
      <c r="W4" s="3"/>
      <c r="X4" s="3"/>
      <c r="Y4" s="3"/>
      <c r="Z4" s="3"/>
    </row>
    <row r="5" ht="15.0" customHeight="1">
      <c r="A5" s="33"/>
      <c r="B5" s="34" t="s">
        <v>17</v>
      </c>
      <c r="C5" s="35" t="s">
        <v>18</v>
      </c>
      <c r="D5" s="36">
        <v>3.0</v>
      </c>
      <c r="E5" s="37">
        <f t="shared" ref="E5:E66" si="1">D5/E$85</f>
        <v>0.09375</v>
      </c>
      <c r="F5" s="37"/>
      <c r="G5" s="38">
        <f t="shared" ref="G5:G66" si="2">((D5*O$18)/60)/8</f>
        <v>0.025</v>
      </c>
      <c r="H5" s="39">
        <v>1.0</v>
      </c>
      <c r="I5" s="40">
        <v>1.0</v>
      </c>
      <c r="J5" s="41">
        <f t="shared" ref="J5:J66" si="3">D5</f>
        <v>3</v>
      </c>
      <c r="K5" s="42">
        <f t="shared" ref="K5:K66" si="4">(H5*I5*J5)/(E$86)</f>
        <v>0.05</v>
      </c>
      <c r="L5" s="43"/>
      <c r="M5" s="44"/>
      <c r="N5" s="45"/>
      <c r="O5" s="46"/>
      <c r="P5" s="47"/>
      <c r="Q5" s="48" t="s">
        <v>19</v>
      </c>
      <c r="R5" s="49">
        <f>SUM(E67,F67,G67,K67)</f>
        <v>5.7375</v>
      </c>
      <c r="S5" s="49">
        <f>SUM(E5,F5,G5,K5)</f>
        <v>0.16875</v>
      </c>
      <c r="T5" s="50">
        <f t="shared" ref="T5:T64" si="5">S5/R$5</f>
        <v>0.02941176471</v>
      </c>
      <c r="U5" s="50">
        <f t="shared" ref="U5:U64" si="6">T5*R$6</f>
        <v>0.0625</v>
      </c>
      <c r="V5" s="49">
        <f t="shared" ref="V5:V64" si="7">S5+U5</f>
        <v>0.23125</v>
      </c>
      <c r="W5" s="3"/>
      <c r="X5" s="3"/>
      <c r="Y5" s="3"/>
      <c r="Z5" s="3"/>
    </row>
    <row r="6" ht="15.0" customHeight="1">
      <c r="A6" s="33"/>
      <c r="B6" s="51"/>
      <c r="C6" s="35" t="s">
        <v>20</v>
      </c>
      <c r="D6" s="36">
        <v>3.0</v>
      </c>
      <c r="E6" s="37">
        <f t="shared" si="1"/>
        <v>0.09375</v>
      </c>
      <c r="F6" s="37"/>
      <c r="G6" s="38">
        <f t="shared" si="2"/>
        <v>0.025</v>
      </c>
      <c r="H6" s="39">
        <v>1.0</v>
      </c>
      <c r="I6" s="40">
        <v>1.0</v>
      </c>
      <c r="J6" s="41">
        <f t="shared" si="3"/>
        <v>3</v>
      </c>
      <c r="K6" s="42">
        <f t="shared" si="4"/>
        <v>0.05</v>
      </c>
      <c r="L6" s="52"/>
      <c r="M6" s="44"/>
      <c r="N6" s="53"/>
      <c r="O6" s="54"/>
      <c r="P6" s="54"/>
      <c r="Q6" s="48" t="s">
        <v>21</v>
      </c>
      <c r="R6" s="49">
        <f>K78-R5</f>
        <v>2.125</v>
      </c>
      <c r="S6" s="49">
        <f t="shared" ref="S6:S64" si="8">SUM(E8,F8,G8,K8)</f>
        <v>0.1125</v>
      </c>
      <c r="T6" s="50">
        <f t="shared" si="5"/>
        <v>0.01960784314</v>
      </c>
      <c r="U6" s="50">
        <f t="shared" si="6"/>
        <v>0.04166666667</v>
      </c>
      <c r="V6" s="49">
        <f t="shared" si="7"/>
        <v>0.1541666667</v>
      </c>
      <c r="W6" s="3"/>
      <c r="X6" s="3"/>
      <c r="Y6" s="3"/>
      <c r="Z6" s="3"/>
    </row>
    <row r="7" ht="15.0" customHeight="1">
      <c r="A7" s="33"/>
      <c r="B7" s="55"/>
      <c r="C7" s="35" t="s">
        <v>22</v>
      </c>
      <c r="D7" s="36">
        <v>2.0</v>
      </c>
      <c r="E7" s="37">
        <f t="shared" si="1"/>
        <v>0.0625</v>
      </c>
      <c r="F7" s="37"/>
      <c r="G7" s="38">
        <f t="shared" si="2"/>
        <v>0.01666666667</v>
      </c>
      <c r="H7" s="39">
        <v>1.0</v>
      </c>
      <c r="I7" s="40">
        <v>1.0</v>
      </c>
      <c r="J7" s="41">
        <f t="shared" si="3"/>
        <v>2</v>
      </c>
      <c r="K7" s="42">
        <f t="shared" si="4"/>
        <v>0.03333333333</v>
      </c>
      <c r="L7" s="52"/>
      <c r="M7" s="44"/>
      <c r="N7" s="53"/>
      <c r="O7" s="54"/>
      <c r="P7" s="54"/>
      <c r="Q7" s="48"/>
      <c r="R7" s="56"/>
      <c r="S7" s="49">
        <f t="shared" si="8"/>
        <v>0.05625</v>
      </c>
      <c r="T7" s="50">
        <f t="shared" si="5"/>
        <v>0.009803921569</v>
      </c>
      <c r="U7" s="50">
        <f t="shared" si="6"/>
        <v>0.02083333333</v>
      </c>
      <c r="V7" s="49">
        <f t="shared" si="7"/>
        <v>0.07708333333</v>
      </c>
      <c r="W7" s="3"/>
      <c r="X7" s="3"/>
      <c r="Y7" s="3"/>
      <c r="Z7" s="3"/>
    </row>
    <row r="8" ht="15.0" customHeight="1">
      <c r="A8" s="2"/>
      <c r="B8" s="34" t="s">
        <v>23</v>
      </c>
      <c r="C8" s="35" t="s">
        <v>24</v>
      </c>
      <c r="D8" s="36">
        <v>2.0</v>
      </c>
      <c r="E8" s="37">
        <f t="shared" si="1"/>
        <v>0.0625</v>
      </c>
      <c r="F8" s="37"/>
      <c r="G8" s="38">
        <f t="shared" si="2"/>
        <v>0.01666666667</v>
      </c>
      <c r="H8" s="39">
        <v>1.0</v>
      </c>
      <c r="I8" s="40">
        <v>1.0</v>
      </c>
      <c r="J8" s="41">
        <f t="shared" si="3"/>
        <v>2</v>
      </c>
      <c r="K8" s="42">
        <f t="shared" si="4"/>
        <v>0.03333333333</v>
      </c>
      <c r="L8" s="52"/>
      <c r="M8" s="57"/>
      <c r="N8" s="58"/>
      <c r="O8" s="54"/>
      <c r="P8" s="54"/>
      <c r="Q8" s="48"/>
      <c r="R8" s="56"/>
      <c r="S8" s="49">
        <f t="shared" si="8"/>
        <v>0.16875</v>
      </c>
      <c r="T8" s="50">
        <f t="shared" si="5"/>
        <v>0.02941176471</v>
      </c>
      <c r="U8" s="50">
        <f t="shared" si="6"/>
        <v>0.0625</v>
      </c>
      <c r="V8" s="49">
        <f t="shared" si="7"/>
        <v>0.23125</v>
      </c>
      <c r="W8" s="3"/>
      <c r="X8" s="3"/>
      <c r="Y8" s="3"/>
      <c r="Z8" s="3"/>
    </row>
    <row r="9" ht="15.0" customHeight="1">
      <c r="A9" s="2"/>
      <c r="B9" s="51"/>
      <c r="C9" s="35" t="s">
        <v>25</v>
      </c>
      <c r="D9" s="36">
        <v>1.0</v>
      </c>
      <c r="E9" s="37">
        <f t="shared" si="1"/>
        <v>0.03125</v>
      </c>
      <c r="F9" s="37"/>
      <c r="G9" s="38">
        <f t="shared" si="2"/>
        <v>0.008333333333</v>
      </c>
      <c r="H9" s="39">
        <v>1.0</v>
      </c>
      <c r="I9" s="40">
        <v>1.0</v>
      </c>
      <c r="J9" s="41">
        <f t="shared" si="3"/>
        <v>1</v>
      </c>
      <c r="K9" s="42">
        <f t="shared" si="4"/>
        <v>0.01666666667</v>
      </c>
      <c r="L9" s="52"/>
      <c r="M9" s="59"/>
      <c r="N9" s="58"/>
      <c r="O9" s="54"/>
      <c r="P9" s="54"/>
      <c r="Q9" s="48"/>
      <c r="R9" s="56"/>
      <c r="S9" s="49">
        <f t="shared" si="8"/>
        <v>0.16875</v>
      </c>
      <c r="T9" s="50">
        <f t="shared" si="5"/>
        <v>0.02941176471</v>
      </c>
      <c r="U9" s="50">
        <f t="shared" si="6"/>
        <v>0.0625</v>
      </c>
      <c r="V9" s="49">
        <f t="shared" si="7"/>
        <v>0.23125</v>
      </c>
      <c r="W9" s="3"/>
      <c r="X9" s="3"/>
      <c r="Y9" s="3"/>
      <c r="Z9" s="3"/>
    </row>
    <row r="10" ht="15.0" customHeight="1">
      <c r="A10" s="2"/>
      <c r="B10" s="51"/>
      <c r="C10" s="35" t="s">
        <v>26</v>
      </c>
      <c r="D10" s="36">
        <v>3.0</v>
      </c>
      <c r="E10" s="37">
        <f t="shared" si="1"/>
        <v>0.09375</v>
      </c>
      <c r="F10" s="37"/>
      <c r="G10" s="38">
        <f t="shared" si="2"/>
        <v>0.025</v>
      </c>
      <c r="H10" s="39">
        <v>1.0</v>
      </c>
      <c r="I10" s="40">
        <v>1.0</v>
      </c>
      <c r="J10" s="41">
        <f t="shared" si="3"/>
        <v>3</v>
      </c>
      <c r="K10" s="42">
        <f t="shared" si="4"/>
        <v>0.05</v>
      </c>
      <c r="L10" s="60"/>
      <c r="M10" s="59"/>
      <c r="N10" s="58"/>
      <c r="O10" s="54"/>
      <c r="P10" s="54"/>
      <c r="Q10" s="48"/>
      <c r="R10" s="56"/>
      <c r="S10" s="49">
        <f t="shared" si="8"/>
        <v>0.16875</v>
      </c>
      <c r="T10" s="50">
        <f t="shared" si="5"/>
        <v>0.02941176471</v>
      </c>
      <c r="U10" s="50">
        <f t="shared" si="6"/>
        <v>0.0625</v>
      </c>
      <c r="V10" s="49">
        <f t="shared" si="7"/>
        <v>0.23125</v>
      </c>
      <c r="W10" s="3"/>
      <c r="X10" s="3"/>
      <c r="Y10" s="3"/>
      <c r="Z10" s="3"/>
    </row>
    <row r="11" ht="15.0" customHeight="1">
      <c r="A11" s="33"/>
      <c r="B11" s="51"/>
      <c r="C11" s="35" t="s">
        <v>27</v>
      </c>
      <c r="D11" s="36">
        <v>3.0</v>
      </c>
      <c r="E11" s="37">
        <f t="shared" si="1"/>
        <v>0.09375</v>
      </c>
      <c r="F11" s="37"/>
      <c r="G11" s="38">
        <f t="shared" si="2"/>
        <v>0.025</v>
      </c>
      <c r="H11" s="39">
        <v>1.0</v>
      </c>
      <c r="I11" s="40">
        <v>1.0</v>
      </c>
      <c r="J11" s="41">
        <f t="shared" si="3"/>
        <v>3</v>
      </c>
      <c r="K11" s="42">
        <f t="shared" si="4"/>
        <v>0.05</v>
      </c>
      <c r="L11" s="43"/>
      <c r="M11" s="44"/>
      <c r="N11" s="61" t="s">
        <v>28</v>
      </c>
      <c r="O11" s="62"/>
      <c r="P11" s="54"/>
      <c r="Q11" s="48"/>
      <c r="R11" s="56"/>
      <c r="S11" s="49">
        <f t="shared" si="8"/>
        <v>0.16875</v>
      </c>
      <c r="T11" s="50">
        <f t="shared" si="5"/>
        <v>0.02941176471</v>
      </c>
      <c r="U11" s="50">
        <f t="shared" si="6"/>
        <v>0.0625</v>
      </c>
      <c r="V11" s="49">
        <f t="shared" si="7"/>
        <v>0.23125</v>
      </c>
      <c r="W11" s="3"/>
      <c r="X11" s="3"/>
      <c r="Y11" s="3"/>
      <c r="Z11" s="3"/>
    </row>
    <row r="12" ht="15.0" customHeight="1">
      <c r="A12" s="2"/>
      <c r="B12" s="51"/>
      <c r="C12" s="35" t="s">
        <v>29</v>
      </c>
      <c r="D12" s="36">
        <v>3.0</v>
      </c>
      <c r="E12" s="37">
        <f t="shared" si="1"/>
        <v>0.09375</v>
      </c>
      <c r="F12" s="37"/>
      <c r="G12" s="38">
        <f t="shared" si="2"/>
        <v>0.025</v>
      </c>
      <c r="H12" s="39">
        <v>1.0</v>
      </c>
      <c r="I12" s="40">
        <v>1.0</v>
      </c>
      <c r="J12" s="41">
        <f t="shared" si="3"/>
        <v>3</v>
      </c>
      <c r="K12" s="42">
        <f t="shared" si="4"/>
        <v>0.05</v>
      </c>
      <c r="L12" s="52"/>
      <c r="M12" s="57"/>
      <c r="N12" s="63" t="s">
        <v>30</v>
      </c>
      <c r="O12" s="64" t="s">
        <v>31</v>
      </c>
      <c r="P12" s="54"/>
      <c r="Q12" s="48"/>
      <c r="R12" s="56"/>
      <c r="S12" s="49">
        <f t="shared" si="8"/>
        <v>0.05625</v>
      </c>
      <c r="T12" s="50">
        <f t="shared" si="5"/>
        <v>0.009803921569</v>
      </c>
      <c r="U12" s="50">
        <f t="shared" si="6"/>
        <v>0.02083333333</v>
      </c>
      <c r="V12" s="49">
        <f t="shared" si="7"/>
        <v>0.07708333333</v>
      </c>
      <c r="W12" s="3"/>
      <c r="X12" s="3"/>
      <c r="Y12" s="3"/>
      <c r="Z12" s="3"/>
    </row>
    <row r="13" ht="15.0" customHeight="1">
      <c r="A13" s="2"/>
      <c r="B13" s="51"/>
      <c r="C13" s="35" t="s">
        <v>32</v>
      </c>
      <c r="D13" s="36">
        <v>3.0</v>
      </c>
      <c r="E13" s="37">
        <f t="shared" si="1"/>
        <v>0.09375</v>
      </c>
      <c r="F13" s="37"/>
      <c r="G13" s="38">
        <f t="shared" si="2"/>
        <v>0.025</v>
      </c>
      <c r="H13" s="39">
        <v>1.0</v>
      </c>
      <c r="I13" s="40">
        <v>1.0</v>
      </c>
      <c r="J13" s="41">
        <f t="shared" si="3"/>
        <v>3</v>
      </c>
      <c r="K13" s="42">
        <f t="shared" si="4"/>
        <v>0.05</v>
      </c>
      <c r="L13" s="52"/>
      <c r="M13" s="57"/>
      <c r="N13" s="65" t="s">
        <v>33</v>
      </c>
      <c r="O13" s="66">
        <v>15.0</v>
      </c>
      <c r="P13" s="54"/>
      <c r="Q13" s="48"/>
      <c r="R13" s="56"/>
      <c r="S13" s="49">
        <f t="shared" si="8"/>
        <v>0.05625</v>
      </c>
      <c r="T13" s="50">
        <f t="shared" si="5"/>
        <v>0.009803921569</v>
      </c>
      <c r="U13" s="50">
        <f t="shared" si="6"/>
        <v>0.02083333333</v>
      </c>
      <c r="V13" s="49">
        <f t="shared" si="7"/>
        <v>0.07708333333</v>
      </c>
      <c r="W13" s="3"/>
      <c r="X13" s="3"/>
      <c r="Y13" s="3"/>
      <c r="Z13" s="3"/>
    </row>
    <row r="14" ht="15.0" customHeight="1">
      <c r="A14" s="2"/>
      <c r="B14" s="51"/>
      <c r="C14" s="67" t="s">
        <v>34</v>
      </c>
      <c r="D14" s="36">
        <v>1.0</v>
      </c>
      <c r="E14" s="37">
        <f t="shared" si="1"/>
        <v>0.03125</v>
      </c>
      <c r="F14" s="37"/>
      <c r="G14" s="38">
        <f t="shared" si="2"/>
        <v>0.008333333333</v>
      </c>
      <c r="H14" s="39">
        <v>1.0</v>
      </c>
      <c r="I14" s="40">
        <v>1.0</v>
      </c>
      <c r="J14" s="41">
        <f t="shared" si="3"/>
        <v>1</v>
      </c>
      <c r="K14" s="42">
        <f t="shared" si="4"/>
        <v>0.01666666667</v>
      </c>
      <c r="L14" s="52"/>
      <c r="M14" s="59"/>
      <c r="N14" s="65" t="s">
        <v>35</v>
      </c>
      <c r="O14" s="66">
        <v>8.0</v>
      </c>
      <c r="P14" s="54"/>
      <c r="Q14" s="48"/>
      <c r="R14" s="56"/>
      <c r="S14" s="49">
        <f t="shared" si="8"/>
        <v>0.05625</v>
      </c>
      <c r="T14" s="50">
        <f t="shared" si="5"/>
        <v>0.009803921569</v>
      </c>
      <c r="U14" s="50">
        <f t="shared" si="6"/>
        <v>0.02083333333</v>
      </c>
      <c r="V14" s="49">
        <f t="shared" si="7"/>
        <v>0.07708333333</v>
      </c>
      <c r="W14" s="3"/>
      <c r="X14" s="3"/>
      <c r="Y14" s="3"/>
      <c r="Z14" s="3"/>
    </row>
    <row r="15" ht="15.0" customHeight="1">
      <c r="A15" s="2"/>
      <c r="B15" s="51"/>
      <c r="C15" s="35" t="s">
        <v>36</v>
      </c>
      <c r="D15" s="36">
        <v>1.0</v>
      </c>
      <c r="E15" s="37">
        <f t="shared" si="1"/>
        <v>0.03125</v>
      </c>
      <c r="F15" s="37"/>
      <c r="G15" s="38">
        <f t="shared" si="2"/>
        <v>0.008333333333</v>
      </c>
      <c r="H15" s="39">
        <v>1.0</v>
      </c>
      <c r="I15" s="40">
        <v>1.0</v>
      </c>
      <c r="J15" s="41">
        <f t="shared" si="3"/>
        <v>1</v>
      </c>
      <c r="K15" s="42">
        <f t="shared" si="4"/>
        <v>0.01666666667</v>
      </c>
      <c r="L15" s="60"/>
      <c r="M15" s="59"/>
      <c r="N15" s="65" t="s">
        <v>37</v>
      </c>
      <c r="O15" s="66">
        <v>10.0</v>
      </c>
      <c r="P15" s="54"/>
      <c r="Q15" s="48"/>
      <c r="R15" s="56"/>
      <c r="S15" s="49">
        <f t="shared" si="8"/>
        <v>0.1125</v>
      </c>
      <c r="T15" s="50">
        <f t="shared" si="5"/>
        <v>0.01960784314</v>
      </c>
      <c r="U15" s="50">
        <f t="shared" si="6"/>
        <v>0.04166666667</v>
      </c>
      <c r="V15" s="49">
        <f t="shared" si="7"/>
        <v>0.1541666667</v>
      </c>
      <c r="W15" s="3"/>
      <c r="X15" s="3"/>
      <c r="Y15" s="3"/>
      <c r="Z15" s="3"/>
    </row>
    <row r="16" ht="15.0" customHeight="1">
      <c r="A16" s="2"/>
      <c r="B16" s="51"/>
      <c r="C16" s="35" t="s">
        <v>38</v>
      </c>
      <c r="D16" s="36">
        <v>1.0</v>
      </c>
      <c r="E16" s="37">
        <f t="shared" si="1"/>
        <v>0.03125</v>
      </c>
      <c r="F16" s="37"/>
      <c r="G16" s="38">
        <f t="shared" si="2"/>
        <v>0.008333333333</v>
      </c>
      <c r="H16" s="39">
        <v>1.0</v>
      </c>
      <c r="I16" s="40">
        <v>1.0</v>
      </c>
      <c r="J16" s="41">
        <f t="shared" si="3"/>
        <v>1</v>
      </c>
      <c r="K16" s="42">
        <f t="shared" si="4"/>
        <v>0.01666666667</v>
      </c>
      <c r="L16" s="68"/>
      <c r="M16" s="59"/>
      <c r="N16" s="65" t="s">
        <v>39</v>
      </c>
      <c r="O16" s="66">
        <v>15.0</v>
      </c>
      <c r="P16" s="54"/>
      <c r="Q16" s="48"/>
      <c r="R16" s="56"/>
      <c r="S16" s="49">
        <f t="shared" si="8"/>
        <v>0.1125</v>
      </c>
      <c r="T16" s="50">
        <f t="shared" si="5"/>
        <v>0.01960784314</v>
      </c>
      <c r="U16" s="50">
        <f t="shared" si="6"/>
        <v>0.04166666667</v>
      </c>
      <c r="V16" s="49">
        <f t="shared" si="7"/>
        <v>0.1541666667</v>
      </c>
      <c r="W16" s="3"/>
      <c r="X16" s="3"/>
      <c r="Y16" s="3"/>
      <c r="Z16" s="3"/>
    </row>
    <row r="17" ht="15.0" customHeight="1">
      <c r="A17" s="2"/>
      <c r="B17" s="51"/>
      <c r="C17" s="35" t="s">
        <v>40</v>
      </c>
      <c r="D17" s="36">
        <v>2.0</v>
      </c>
      <c r="E17" s="37">
        <f t="shared" si="1"/>
        <v>0.0625</v>
      </c>
      <c r="F17" s="37"/>
      <c r="G17" s="38">
        <f t="shared" si="2"/>
        <v>0.01666666667</v>
      </c>
      <c r="H17" s="39">
        <v>1.0</v>
      </c>
      <c r="I17" s="40">
        <v>1.0</v>
      </c>
      <c r="J17" s="41">
        <f t="shared" si="3"/>
        <v>2</v>
      </c>
      <c r="K17" s="42">
        <f t="shared" si="4"/>
        <v>0.03333333333</v>
      </c>
      <c r="L17" s="69"/>
      <c r="M17" s="59"/>
      <c r="N17" s="70" t="s">
        <v>41</v>
      </c>
      <c r="O17" s="71">
        <v>5.0</v>
      </c>
      <c r="P17" s="54"/>
      <c r="Q17" s="48"/>
      <c r="R17" s="56"/>
      <c r="S17" s="49">
        <f t="shared" si="8"/>
        <v>0.1125</v>
      </c>
      <c r="T17" s="50">
        <f t="shared" si="5"/>
        <v>0.01960784314</v>
      </c>
      <c r="U17" s="50">
        <f t="shared" si="6"/>
        <v>0.04166666667</v>
      </c>
      <c r="V17" s="49">
        <f t="shared" si="7"/>
        <v>0.1541666667</v>
      </c>
      <c r="W17" s="3"/>
      <c r="X17" s="3"/>
      <c r="Y17" s="3"/>
      <c r="Z17" s="3"/>
    </row>
    <row r="18" ht="15.0" customHeight="1">
      <c r="A18" s="2"/>
      <c r="B18" s="51"/>
      <c r="C18" s="35" t="s">
        <v>42</v>
      </c>
      <c r="D18" s="36">
        <v>2.0</v>
      </c>
      <c r="E18" s="37">
        <f t="shared" si="1"/>
        <v>0.0625</v>
      </c>
      <c r="F18" s="37"/>
      <c r="G18" s="38">
        <f t="shared" si="2"/>
        <v>0.01666666667</v>
      </c>
      <c r="H18" s="39">
        <v>1.0</v>
      </c>
      <c r="I18" s="40">
        <v>1.0</v>
      </c>
      <c r="J18" s="41">
        <f t="shared" si="3"/>
        <v>2</v>
      </c>
      <c r="K18" s="42">
        <f t="shared" si="4"/>
        <v>0.03333333333</v>
      </c>
      <c r="L18" s="68"/>
      <c r="M18" s="59"/>
      <c r="N18" s="70" t="s">
        <v>43</v>
      </c>
      <c r="O18" s="71">
        <v>4.0</v>
      </c>
      <c r="P18" s="54"/>
      <c r="Q18" s="48"/>
      <c r="R18" s="56"/>
      <c r="S18" s="49">
        <f t="shared" si="8"/>
        <v>0.1125</v>
      </c>
      <c r="T18" s="50">
        <f t="shared" si="5"/>
        <v>0.01960784314</v>
      </c>
      <c r="U18" s="50">
        <f t="shared" si="6"/>
        <v>0.04166666667</v>
      </c>
      <c r="V18" s="49">
        <f t="shared" si="7"/>
        <v>0.1541666667</v>
      </c>
      <c r="W18" s="3"/>
      <c r="X18" s="3"/>
      <c r="Y18" s="3"/>
      <c r="Z18" s="3"/>
    </row>
    <row r="19" ht="15.0" customHeight="1">
      <c r="A19" s="2"/>
      <c r="B19" s="51"/>
      <c r="C19" s="72" t="s">
        <v>44</v>
      </c>
      <c r="D19" s="36">
        <v>2.0</v>
      </c>
      <c r="E19" s="37">
        <f t="shared" si="1"/>
        <v>0.0625</v>
      </c>
      <c r="F19" s="37"/>
      <c r="G19" s="38">
        <f t="shared" si="2"/>
        <v>0.01666666667</v>
      </c>
      <c r="H19" s="39">
        <v>1.0</v>
      </c>
      <c r="I19" s="40">
        <v>1.0</v>
      </c>
      <c r="J19" s="41">
        <f t="shared" si="3"/>
        <v>2</v>
      </c>
      <c r="K19" s="42">
        <f t="shared" si="4"/>
        <v>0.03333333333</v>
      </c>
      <c r="L19" s="68"/>
      <c r="M19" s="59"/>
      <c r="N19" s="58"/>
      <c r="O19" s="54"/>
      <c r="P19" s="54"/>
      <c r="Q19" s="48"/>
      <c r="R19" s="56"/>
      <c r="S19" s="49">
        <f t="shared" si="8"/>
        <v>0.1125</v>
      </c>
      <c r="T19" s="50">
        <f t="shared" si="5"/>
        <v>0.01960784314</v>
      </c>
      <c r="U19" s="50">
        <f t="shared" si="6"/>
        <v>0.04166666667</v>
      </c>
      <c r="V19" s="49">
        <f t="shared" si="7"/>
        <v>0.1541666667</v>
      </c>
      <c r="W19" s="3"/>
      <c r="X19" s="3"/>
      <c r="Y19" s="3"/>
      <c r="Z19" s="3"/>
    </row>
    <row r="20" ht="15.0" customHeight="1">
      <c r="A20" s="2"/>
      <c r="B20" s="51"/>
      <c r="C20" s="73" t="s">
        <v>45</v>
      </c>
      <c r="D20" s="36">
        <v>2.0</v>
      </c>
      <c r="E20" s="37">
        <f t="shared" si="1"/>
        <v>0.0625</v>
      </c>
      <c r="F20" s="37"/>
      <c r="G20" s="38">
        <f t="shared" si="2"/>
        <v>0.01666666667</v>
      </c>
      <c r="H20" s="39">
        <v>1.0</v>
      </c>
      <c r="I20" s="40">
        <v>1.0</v>
      </c>
      <c r="J20" s="41">
        <f t="shared" si="3"/>
        <v>2</v>
      </c>
      <c r="K20" s="42">
        <f t="shared" si="4"/>
        <v>0.03333333333</v>
      </c>
      <c r="L20" s="68"/>
      <c r="M20" s="59"/>
      <c r="N20" s="58"/>
      <c r="O20" s="54"/>
      <c r="P20" s="54"/>
      <c r="Q20" s="48"/>
      <c r="R20" s="56"/>
      <c r="S20" s="49">
        <f t="shared" si="8"/>
        <v>0.05625</v>
      </c>
      <c r="T20" s="50">
        <f t="shared" si="5"/>
        <v>0.009803921569</v>
      </c>
      <c r="U20" s="50">
        <f t="shared" si="6"/>
        <v>0.02083333333</v>
      </c>
      <c r="V20" s="49">
        <f t="shared" si="7"/>
        <v>0.07708333333</v>
      </c>
      <c r="W20" s="3"/>
      <c r="X20" s="3"/>
      <c r="Y20" s="3"/>
      <c r="Z20" s="3"/>
    </row>
    <row r="21" ht="15.0" customHeight="1">
      <c r="A21" s="2"/>
      <c r="B21" s="55"/>
      <c r="C21" s="73" t="s">
        <v>46</v>
      </c>
      <c r="D21" s="36">
        <v>2.0</v>
      </c>
      <c r="E21" s="37">
        <f t="shared" si="1"/>
        <v>0.0625</v>
      </c>
      <c r="F21" s="37"/>
      <c r="G21" s="38">
        <f t="shared" si="2"/>
        <v>0.01666666667</v>
      </c>
      <c r="H21" s="39">
        <v>1.0</v>
      </c>
      <c r="I21" s="40">
        <v>1.0</v>
      </c>
      <c r="J21" s="41">
        <f t="shared" si="3"/>
        <v>2</v>
      </c>
      <c r="K21" s="42">
        <f t="shared" si="4"/>
        <v>0.03333333333</v>
      </c>
      <c r="L21" s="68"/>
      <c r="M21" s="59"/>
      <c r="N21" s="58"/>
      <c r="O21" s="54"/>
      <c r="P21" s="54"/>
      <c r="Q21" s="48"/>
      <c r="R21" s="56"/>
      <c r="S21" s="49">
        <f t="shared" si="8"/>
        <v>0.05625</v>
      </c>
      <c r="T21" s="50">
        <f t="shared" si="5"/>
        <v>0.009803921569</v>
      </c>
      <c r="U21" s="50">
        <f t="shared" si="6"/>
        <v>0.02083333333</v>
      </c>
      <c r="V21" s="49">
        <f t="shared" si="7"/>
        <v>0.07708333333</v>
      </c>
      <c r="W21" s="3"/>
      <c r="X21" s="3"/>
      <c r="Y21" s="3"/>
      <c r="Z21" s="3"/>
    </row>
    <row r="22" ht="15.0" customHeight="1">
      <c r="A22" s="2"/>
      <c r="B22" s="74" t="s">
        <v>47</v>
      </c>
      <c r="C22" s="72" t="s">
        <v>48</v>
      </c>
      <c r="D22" s="36">
        <v>1.0</v>
      </c>
      <c r="E22" s="37">
        <f t="shared" si="1"/>
        <v>0.03125</v>
      </c>
      <c r="F22" s="37"/>
      <c r="G22" s="38">
        <f t="shared" si="2"/>
        <v>0.008333333333</v>
      </c>
      <c r="H22" s="39">
        <v>1.0</v>
      </c>
      <c r="I22" s="40">
        <v>1.0</v>
      </c>
      <c r="J22" s="41">
        <f t="shared" si="3"/>
        <v>1</v>
      </c>
      <c r="K22" s="42">
        <f t="shared" si="4"/>
        <v>0.01666666667</v>
      </c>
      <c r="L22" s="68"/>
      <c r="M22" s="59"/>
      <c r="N22" s="58"/>
      <c r="O22" s="54"/>
      <c r="P22" s="54"/>
      <c r="Q22" s="48"/>
      <c r="R22" s="56"/>
      <c r="S22" s="49">
        <f t="shared" si="8"/>
        <v>0.05625</v>
      </c>
      <c r="T22" s="50">
        <f t="shared" si="5"/>
        <v>0.009803921569</v>
      </c>
      <c r="U22" s="50">
        <f t="shared" si="6"/>
        <v>0.02083333333</v>
      </c>
      <c r="V22" s="49">
        <f t="shared" si="7"/>
        <v>0.07708333333</v>
      </c>
      <c r="W22" s="3"/>
      <c r="X22" s="3"/>
      <c r="Y22" s="3"/>
      <c r="Z22" s="3"/>
    </row>
    <row r="23" ht="16.5" customHeight="1">
      <c r="A23" s="2"/>
      <c r="B23" s="75" t="s">
        <v>49</v>
      </c>
      <c r="C23" s="73" t="s">
        <v>50</v>
      </c>
      <c r="D23" s="36">
        <v>1.0</v>
      </c>
      <c r="E23" s="37">
        <f t="shared" si="1"/>
        <v>0.03125</v>
      </c>
      <c r="F23" s="37"/>
      <c r="G23" s="38">
        <f t="shared" si="2"/>
        <v>0.008333333333</v>
      </c>
      <c r="H23" s="39">
        <v>1.0</v>
      </c>
      <c r="I23" s="40">
        <v>1.0</v>
      </c>
      <c r="J23" s="41">
        <f t="shared" si="3"/>
        <v>1</v>
      </c>
      <c r="K23" s="42">
        <f t="shared" si="4"/>
        <v>0.01666666667</v>
      </c>
      <c r="L23" s="68"/>
      <c r="M23" s="59"/>
      <c r="N23" s="58"/>
      <c r="O23" s="54"/>
      <c r="P23" s="54"/>
      <c r="Q23" s="48"/>
      <c r="R23" s="56"/>
      <c r="S23" s="49">
        <f t="shared" si="8"/>
        <v>0.05625</v>
      </c>
      <c r="T23" s="50">
        <f t="shared" si="5"/>
        <v>0.009803921569</v>
      </c>
      <c r="U23" s="50">
        <f t="shared" si="6"/>
        <v>0.02083333333</v>
      </c>
      <c r="V23" s="49">
        <f t="shared" si="7"/>
        <v>0.07708333333</v>
      </c>
      <c r="W23" s="3"/>
      <c r="X23" s="3"/>
      <c r="Y23" s="3"/>
      <c r="Z23" s="3"/>
    </row>
    <row r="24" ht="16.5" customHeight="1">
      <c r="A24" s="2"/>
      <c r="B24" s="76"/>
      <c r="C24" s="73" t="s">
        <v>51</v>
      </c>
      <c r="D24" s="36">
        <v>1.0</v>
      </c>
      <c r="E24" s="37">
        <f t="shared" si="1"/>
        <v>0.03125</v>
      </c>
      <c r="F24" s="37"/>
      <c r="G24" s="38">
        <f t="shared" si="2"/>
        <v>0.008333333333</v>
      </c>
      <c r="H24" s="39">
        <v>1.0</v>
      </c>
      <c r="I24" s="40">
        <v>1.0</v>
      </c>
      <c r="J24" s="41">
        <f t="shared" si="3"/>
        <v>1</v>
      </c>
      <c r="K24" s="42">
        <f t="shared" si="4"/>
        <v>0.01666666667</v>
      </c>
      <c r="L24" s="68"/>
      <c r="M24" s="59"/>
      <c r="N24" s="58"/>
      <c r="O24" s="54"/>
      <c r="P24" s="54"/>
      <c r="Q24" s="48"/>
      <c r="R24" s="56"/>
      <c r="S24" s="49">
        <f t="shared" si="8"/>
        <v>0.1125</v>
      </c>
      <c r="T24" s="50">
        <f t="shared" si="5"/>
        <v>0.01960784314</v>
      </c>
      <c r="U24" s="50">
        <f t="shared" si="6"/>
        <v>0.04166666667</v>
      </c>
      <c r="V24" s="49">
        <f t="shared" si="7"/>
        <v>0.1541666667</v>
      </c>
      <c r="W24" s="3"/>
      <c r="X24" s="3"/>
      <c r="Y24" s="3"/>
      <c r="Z24" s="3"/>
    </row>
    <row r="25" ht="16.5" customHeight="1">
      <c r="A25" s="2"/>
      <c r="B25" s="76"/>
      <c r="C25" s="73" t="s">
        <v>52</v>
      </c>
      <c r="D25" s="36">
        <v>1.0</v>
      </c>
      <c r="E25" s="37">
        <f t="shared" si="1"/>
        <v>0.03125</v>
      </c>
      <c r="F25" s="37"/>
      <c r="G25" s="38">
        <f t="shared" si="2"/>
        <v>0.008333333333</v>
      </c>
      <c r="H25" s="39">
        <v>1.0</v>
      </c>
      <c r="I25" s="40">
        <v>1.0</v>
      </c>
      <c r="J25" s="41">
        <f t="shared" si="3"/>
        <v>1</v>
      </c>
      <c r="K25" s="42">
        <f t="shared" si="4"/>
        <v>0.01666666667</v>
      </c>
      <c r="L25" s="68"/>
      <c r="M25" s="59"/>
      <c r="N25" s="58"/>
      <c r="O25" s="54"/>
      <c r="P25" s="54"/>
      <c r="Q25" s="48"/>
      <c r="R25" s="56"/>
      <c r="S25" s="49">
        <f t="shared" si="8"/>
        <v>0.05625</v>
      </c>
      <c r="T25" s="50">
        <f t="shared" si="5"/>
        <v>0.009803921569</v>
      </c>
      <c r="U25" s="50">
        <f t="shared" si="6"/>
        <v>0.02083333333</v>
      </c>
      <c r="V25" s="49">
        <f t="shared" si="7"/>
        <v>0.07708333333</v>
      </c>
      <c r="W25" s="3"/>
      <c r="X25" s="3"/>
      <c r="Y25" s="3"/>
      <c r="Z25" s="3"/>
    </row>
    <row r="26" ht="15.0" customHeight="1">
      <c r="A26" s="2"/>
      <c r="B26" s="34" t="s">
        <v>53</v>
      </c>
      <c r="C26" s="73" t="s">
        <v>54</v>
      </c>
      <c r="D26" s="36">
        <v>2.0</v>
      </c>
      <c r="E26" s="37">
        <f t="shared" si="1"/>
        <v>0.0625</v>
      </c>
      <c r="F26" s="37"/>
      <c r="G26" s="38">
        <f t="shared" si="2"/>
        <v>0.01666666667</v>
      </c>
      <c r="H26" s="39">
        <v>1.0</v>
      </c>
      <c r="I26" s="40">
        <v>1.0</v>
      </c>
      <c r="J26" s="41">
        <f t="shared" si="3"/>
        <v>2</v>
      </c>
      <c r="K26" s="42">
        <f t="shared" si="4"/>
        <v>0.03333333333</v>
      </c>
      <c r="L26" s="68"/>
      <c r="M26" s="59"/>
      <c r="N26" s="58"/>
      <c r="O26" s="54"/>
      <c r="P26" s="54"/>
      <c r="Q26" s="48"/>
      <c r="R26" s="56"/>
      <c r="S26" s="49">
        <f t="shared" si="8"/>
        <v>0.1125</v>
      </c>
      <c r="T26" s="50">
        <f t="shared" si="5"/>
        <v>0.01960784314</v>
      </c>
      <c r="U26" s="50">
        <f t="shared" si="6"/>
        <v>0.04166666667</v>
      </c>
      <c r="V26" s="49">
        <f t="shared" si="7"/>
        <v>0.1541666667</v>
      </c>
      <c r="W26" s="3"/>
      <c r="X26" s="3"/>
      <c r="Y26" s="3"/>
      <c r="Z26" s="3"/>
    </row>
    <row r="27" ht="15.0" customHeight="1">
      <c r="A27" s="2"/>
      <c r="B27" s="51"/>
      <c r="C27" s="73" t="s">
        <v>55</v>
      </c>
      <c r="D27" s="36">
        <v>1.0</v>
      </c>
      <c r="E27" s="37">
        <f t="shared" si="1"/>
        <v>0.03125</v>
      </c>
      <c r="F27" s="37"/>
      <c r="G27" s="38">
        <f t="shared" si="2"/>
        <v>0.008333333333</v>
      </c>
      <c r="H27" s="39">
        <v>1.0</v>
      </c>
      <c r="I27" s="40">
        <v>1.0</v>
      </c>
      <c r="J27" s="41">
        <f t="shared" si="3"/>
        <v>1</v>
      </c>
      <c r="K27" s="42">
        <f t="shared" si="4"/>
        <v>0.01666666667</v>
      </c>
      <c r="L27" s="68"/>
      <c r="M27" s="59"/>
      <c r="N27" s="58"/>
      <c r="O27" s="54"/>
      <c r="P27" s="54"/>
      <c r="Q27" s="48"/>
      <c r="R27" s="56"/>
      <c r="S27" s="49">
        <f t="shared" si="8"/>
        <v>0.05625</v>
      </c>
      <c r="T27" s="50">
        <f t="shared" si="5"/>
        <v>0.009803921569</v>
      </c>
      <c r="U27" s="50">
        <f t="shared" si="6"/>
        <v>0.02083333333</v>
      </c>
      <c r="V27" s="49">
        <f t="shared" si="7"/>
        <v>0.07708333333</v>
      </c>
      <c r="W27" s="3"/>
      <c r="X27" s="3"/>
      <c r="Y27" s="3"/>
      <c r="Z27" s="3"/>
    </row>
    <row r="28" ht="15.0" customHeight="1">
      <c r="A28" s="2"/>
      <c r="B28" s="51"/>
      <c r="C28" s="73" t="s">
        <v>56</v>
      </c>
      <c r="D28" s="36">
        <v>2.0</v>
      </c>
      <c r="E28" s="37">
        <f t="shared" si="1"/>
        <v>0.0625</v>
      </c>
      <c r="F28" s="37"/>
      <c r="G28" s="38">
        <f t="shared" si="2"/>
        <v>0.01666666667</v>
      </c>
      <c r="H28" s="39">
        <v>1.0</v>
      </c>
      <c r="I28" s="40">
        <v>1.0</v>
      </c>
      <c r="J28" s="41">
        <f t="shared" si="3"/>
        <v>2</v>
      </c>
      <c r="K28" s="42">
        <f t="shared" si="4"/>
        <v>0.03333333333</v>
      </c>
      <c r="L28" s="68"/>
      <c r="M28" s="59"/>
      <c r="N28" s="58"/>
      <c r="O28" s="54"/>
      <c r="P28" s="54"/>
      <c r="Q28" s="48"/>
      <c r="R28" s="56"/>
      <c r="S28" s="49">
        <f t="shared" si="8"/>
        <v>0.05625</v>
      </c>
      <c r="T28" s="50">
        <f t="shared" si="5"/>
        <v>0.009803921569</v>
      </c>
      <c r="U28" s="50">
        <f t="shared" si="6"/>
        <v>0.02083333333</v>
      </c>
      <c r="V28" s="49">
        <f t="shared" si="7"/>
        <v>0.07708333333</v>
      </c>
      <c r="W28" s="3"/>
      <c r="X28" s="3"/>
      <c r="Y28" s="3"/>
      <c r="Z28" s="3"/>
    </row>
    <row r="29" ht="15.0" customHeight="1">
      <c r="A29" s="2"/>
      <c r="B29" s="51"/>
      <c r="C29" s="73" t="s">
        <v>57</v>
      </c>
      <c r="D29" s="36">
        <v>1.0</v>
      </c>
      <c r="E29" s="37">
        <f t="shared" si="1"/>
        <v>0.03125</v>
      </c>
      <c r="F29" s="37"/>
      <c r="G29" s="38">
        <f t="shared" si="2"/>
        <v>0.008333333333</v>
      </c>
      <c r="H29" s="39">
        <v>1.0</v>
      </c>
      <c r="I29" s="40">
        <v>1.0</v>
      </c>
      <c r="J29" s="41">
        <f t="shared" si="3"/>
        <v>1</v>
      </c>
      <c r="K29" s="42">
        <f t="shared" si="4"/>
        <v>0.01666666667</v>
      </c>
      <c r="L29" s="68"/>
      <c r="M29" s="59"/>
      <c r="N29" s="58"/>
      <c r="O29" s="54"/>
      <c r="P29" s="54"/>
      <c r="Q29" s="48"/>
      <c r="R29" s="56"/>
      <c r="S29" s="49">
        <f t="shared" si="8"/>
        <v>0.05625</v>
      </c>
      <c r="T29" s="50">
        <f t="shared" si="5"/>
        <v>0.009803921569</v>
      </c>
      <c r="U29" s="50">
        <f t="shared" si="6"/>
        <v>0.02083333333</v>
      </c>
      <c r="V29" s="49">
        <f t="shared" si="7"/>
        <v>0.07708333333</v>
      </c>
      <c r="W29" s="3"/>
      <c r="X29" s="3"/>
      <c r="Y29" s="3"/>
      <c r="Z29" s="3"/>
    </row>
    <row r="30" ht="15.0" customHeight="1">
      <c r="A30" s="2"/>
      <c r="B30" s="51"/>
      <c r="C30" s="73" t="s">
        <v>58</v>
      </c>
      <c r="D30" s="36">
        <v>1.0</v>
      </c>
      <c r="E30" s="37">
        <f t="shared" si="1"/>
        <v>0.03125</v>
      </c>
      <c r="F30" s="37"/>
      <c r="G30" s="38">
        <f t="shared" si="2"/>
        <v>0.008333333333</v>
      </c>
      <c r="H30" s="39">
        <v>1.0</v>
      </c>
      <c r="I30" s="40">
        <v>1.0</v>
      </c>
      <c r="J30" s="41">
        <f t="shared" si="3"/>
        <v>1</v>
      </c>
      <c r="K30" s="42">
        <f t="shared" si="4"/>
        <v>0.01666666667</v>
      </c>
      <c r="L30" s="68"/>
      <c r="M30" s="59"/>
      <c r="N30" s="58"/>
      <c r="O30" s="54"/>
      <c r="P30" s="54"/>
      <c r="Q30" s="48"/>
      <c r="R30" s="56"/>
      <c r="S30" s="49">
        <f t="shared" si="8"/>
        <v>0.05625</v>
      </c>
      <c r="T30" s="50">
        <f t="shared" si="5"/>
        <v>0.009803921569</v>
      </c>
      <c r="U30" s="50">
        <f t="shared" si="6"/>
        <v>0.02083333333</v>
      </c>
      <c r="V30" s="49">
        <f t="shared" si="7"/>
        <v>0.07708333333</v>
      </c>
      <c r="W30" s="3"/>
      <c r="X30" s="3"/>
      <c r="Y30" s="3"/>
      <c r="Z30" s="3"/>
    </row>
    <row r="31" ht="15.0" customHeight="1">
      <c r="A31" s="2"/>
      <c r="B31" s="51"/>
      <c r="C31" s="73" t="s">
        <v>59</v>
      </c>
      <c r="D31" s="36">
        <v>1.0</v>
      </c>
      <c r="E31" s="37">
        <f t="shared" si="1"/>
        <v>0.03125</v>
      </c>
      <c r="F31" s="37"/>
      <c r="G31" s="38">
        <f t="shared" si="2"/>
        <v>0.008333333333</v>
      </c>
      <c r="H31" s="39">
        <v>1.0</v>
      </c>
      <c r="I31" s="40">
        <v>1.0</v>
      </c>
      <c r="J31" s="41">
        <f t="shared" si="3"/>
        <v>1</v>
      </c>
      <c r="K31" s="42">
        <f t="shared" si="4"/>
        <v>0.01666666667</v>
      </c>
      <c r="L31" s="68"/>
      <c r="M31" s="59"/>
      <c r="N31" s="58"/>
      <c r="O31" s="54"/>
      <c r="P31" s="54"/>
      <c r="Q31" s="48"/>
      <c r="R31" s="56"/>
      <c r="S31" s="49">
        <f t="shared" si="8"/>
        <v>0.05625</v>
      </c>
      <c r="T31" s="50">
        <f t="shared" si="5"/>
        <v>0.009803921569</v>
      </c>
      <c r="U31" s="50">
        <f t="shared" si="6"/>
        <v>0.02083333333</v>
      </c>
      <c r="V31" s="49">
        <f t="shared" si="7"/>
        <v>0.07708333333</v>
      </c>
      <c r="W31" s="3"/>
      <c r="X31" s="3"/>
      <c r="Y31" s="3"/>
      <c r="Z31" s="3"/>
    </row>
    <row r="32" ht="15.0" customHeight="1">
      <c r="A32" s="2"/>
      <c r="B32" s="51"/>
      <c r="C32" s="73" t="s">
        <v>60</v>
      </c>
      <c r="D32" s="36">
        <v>1.0</v>
      </c>
      <c r="E32" s="37">
        <f t="shared" si="1"/>
        <v>0.03125</v>
      </c>
      <c r="F32" s="37"/>
      <c r="G32" s="38">
        <f t="shared" si="2"/>
        <v>0.008333333333</v>
      </c>
      <c r="H32" s="39">
        <v>1.0</v>
      </c>
      <c r="I32" s="40">
        <v>1.0</v>
      </c>
      <c r="J32" s="41">
        <f t="shared" si="3"/>
        <v>1</v>
      </c>
      <c r="K32" s="42">
        <f t="shared" si="4"/>
        <v>0.01666666667</v>
      </c>
      <c r="L32" s="68"/>
      <c r="M32" s="59"/>
      <c r="N32" s="58"/>
      <c r="O32" s="54"/>
      <c r="P32" s="54"/>
      <c r="Q32" s="48"/>
      <c r="R32" s="56"/>
      <c r="S32" s="49">
        <f t="shared" si="8"/>
        <v>0.05625</v>
      </c>
      <c r="T32" s="50">
        <f t="shared" si="5"/>
        <v>0.009803921569</v>
      </c>
      <c r="U32" s="50">
        <f t="shared" si="6"/>
        <v>0.02083333333</v>
      </c>
      <c r="V32" s="49">
        <f t="shared" si="7"/>
        <v>0.07708333333</v>
      </c>
      <c r="W32" s="3"/>
      <c r="X32" s="3"/>
      <c r="Y32" s="3"/>
      <c r="Z32" s="3"/>
    </row>
    <row r="33" ht="15.0" customHeight="1">
      <c r="A33" s="2"/>
      <c r="B33" s="51"/>
      <c r="C33" s="73" t="s">
        <v>61</v>
      </c>
      <c r="D33" s="36">
        <v>1.0</v>
      </c>
      <c r="E33" s="37">
        <f t="shared" si="1"/>
        <v>0.03125</v>
      </c>
      <c r="F33" s="37"/>
      <c r="G33" s="38">
        <f t="shared" si="2"/>
        <v>0.008333333333</v>
      </c>
      <c r="H33" s="39">
        <v>1.0</v>
      </c>
      <c r="I33" s="40">
        <v>1.0</v>
      </c>
      <c r="J33" s="41">
        <f t="shared" si="3"/>
        <v>1</v>
      </c>
      <c r="K33" s="42">
        <f t="shared" si="4"/>
        <v>0.01666666667</v>
      </c>
      <c r="L33" s="68"/>
      <c r="M33" s="59"/>
      <c r="N33" s="58"/>
      <c r="O33" s="54"/>
      <c r="P33" s="54"/>
      <c r="Q33" s="48"/>
      <c r="R33" s="56"/>
      <c r="S33" s="49">
        <f t="shared" si="8"/>
        <v>0.05625</v>
      </c>
      <c r="T33" s="50">
        <f t="shared" si="5"/>
        <v>0.009803921569</v>
      </c>
      <c r="U33" s="50">
        <f t="shared" si="6"/>
        <v>0.02083333333</v>
      </c>
      <c r="V33" s="49">
        <f t="shared" si="7"/>
        <v>0.07708333333</v>
      </c>
      <c r="W33" s="3"/>
      <c r="X33" s="3"/>
      <c r="Y33" s="3"/>
      <c r="Z33" s="3"/>
    </row>
    <row r="34" ht="15.0" customHeight="1">
      <c r="A34" s="2"/>
      <c r="B34" s="51"/>
      <c r="C34" s="73" t="s">
        <v>62</v>
      </c>
      <c r="D34" s="36">
        <v>1.0</v>
      </c>
      <c r="E34" s="37">
        <f t="shared" si="1"/>
        <v>0.03125</v>
      </c>
      <c r="F34" s="37"/>
      <c r="G34" s="38">
        <f t="shared" si="2"/>
        <v>0.008333333333</v>
      </c>
      <c r="H34" s="39">
        <v>1.0</v>
      </c>
      <c r="I34" s="40">
        <v>1.0</v>
      </c>
      <c r="J34" s="41">
        <f t="shared" si="3"/>
        <v>1</v>
      </c>
      <c r="K34" s="42">
        <f t="shared" si="4"/>
        <v>0.01666666667</v>
      </c>
      <c r="L34" s="68"/>
      <c r="M34" s="59"/>
      <c r="N34" s="58"/>
      <c r="O34" s="54"/>
      <c r="P34" s="54"/>
      <c r="Q34" s="48"/>
      <c r="R34" s="56"/>
      <c r="S34" s="49">
        <f t="shared" si="8"/>
        <v>0.05625</v>
      </c>
      <c r="T34" s="50">
        <f t="shared" si="5"/>
        <v>0.009803921569</v>
      </c>
      <c r="U34" s="50">
        <f t="shared" si="6"/>
        <v>0.02083333333</v>
      </c>
      <c r="V34" s="49">
        <f t="shared" si="7"/>
        <v>0.07708333333</v>
      </c>
      <c r="W34" s="3"/>
      <c r="X34" s="3"/>
      <c r="Y34" s="3"/>
      <c r="Z34" s="3"/>
    </row>
    <row r="35" ht="15.0" customHeight="1">
      <c r="A35" s="2"/>
      <c r="B35" s="55"/>
      <c r="C35" s="73" t="s">
        <v>63</v>
      </c>
      <c r="D35" s="36">
        <v>1.0</v>
      </c>
      <c r="E35" s="37">
        <f t="shared" si="1"/>
        <v>0.03125</v>
      </c>
      <c r="F35" s="37"/>
      <c r="G35" s="38">
        <f t="shared" si="2"/>
        <v>0.008333333333</v>
      </c>
      <c r="H35" s="39">
        <v>1.0</v>
      </c>
      <c r="I35" s="40">
        <v>1.0</v>
      </c>
      <c r="J35" s="41">
        <f t="shared" si="3"/>
        <v>1</v>
      </c>
      <c r="K35" s="42">
        <f t="shared" si="4"/>
        <v>0.01666666667</v>
      </c>
      <c r="L35" s="68"/>
      <c r="M35" s="59"/>
      <c r="N35" s="58"/>
      <c r="O35" s="54"/>
      <c r="P35" s="54"/>
      <c r="Q35" s="48"/>
      <c r="R35" s="56"/>
      <c r="S35" s="49">
        <f t="shared" si="8"/>
        <v>0.05625</v>
      </c>
      <c r="T35" s="50">
        <f t="shared" si="5"/>
        <v>0.009803921569</v>
      </c>
      <c r="U35" s="50">
        <f t="shared" si="6"/>
        <v>0.02083333333</v>
      </c>
      <c r="V35" s="49">
        <f t="shared" si="7"/>
        <v>0.07708333333</v>
      </c>
      <c r="W35" s="3"/>
      <c r="X35" s="3"/>
      <c r="Y35" s="3"/>
      <c r="Z35" s="3"/>
    </row>
    <row r="36" ht="15.0" customHeight="1">
      <c r="A36" s="2"/>
      <c r="B36" s="34" t="s">
        <v>64</v>
      </c>
      <c r="C36" s="73" t="s">
        <v>65</v>
      </c>
      <c r="D36" s="36">
        <v>1.0</v>
      </c>
      <c r="E36" s="37">
        <f t="shared" si="1"/>
        <v>0.03125</v>
      </c>
      <c r="F36" s="37"/>
      <c r="G36" s="38">
        <f t="shared" si="2"/>
        <v>0.008333333333</v>
      </c>
      <c r="H36" s="39">
        <v>1.0</v>
      </c>
      <c r="I36" s="40">
        <v>1.0</v>
      </c>
      <c r="J36" s="41">
        <f t="shared" si="3"/>
        <v>1</v>
      </c>
      <c r="K36" s="42">
        <f t="shared" si="4"/>
        <v>0.01666666667</v>
      </c>
      <c r="L36" s="68"/>
      <c r="M36" s="59"/>
      <c r="N36" s="58"/>
      <c r="O36" s="54"/>
      <c r="P36" s="54"/>
      <c r="Q36" s="48"/>
      <c r="R36" s="56"/>
      <c r="S36" s="49">
        <f t="shared" si="8"/>
        <v>0.05625</v>
      </c>
      <c r="T36" s="50">
        <f t="shared" si="5"/>
        <v>0.009803921569</v>
      </c>
      <c r="U36" s="50">
        <f t="shared" si="6"/>
        <v>0.02083333333</v>
      </c>
      <c r="V36" s="49">
        <f t="shared" si="7"/>
        <v>0.07708333333</v>
      </c>
      <c r="W36" s="3"/>
      <c r="X36" s="3"/>
      <c r="Y36" s="3"/>
      <c r="Z36" s="3"/>
    </row>
    <row r="37" ht="15.0" customHeight="1">
      <c r="A37" s="2"/>
      <c r="B37" s="51"/>
      <c r="C37" s="73" t="s">
        <v>66</v>
      </c>
      <c r="D37" s="36">
        <v>1.0</v>
      </c>
      <c r="E37" s="37">
        <f t="shared" si="1"/>
        <v>0.03125</v>
      </c>
      <c r="F37" s="37"/>
      <c r="G37" s="38">
        <f t="shared" si="2"/>
        <v>0.008333333333</v>
      </c>
      <c r="H37" s="39">
        <v>1.0</v>
      </c>
      <c r="I37" s="40">
        <v>1.0</v>
      </c>
      <c r="J37" s="41">
        <f t="shared" si="3"/>
        <v>1</v>
      </c>
      <c r="K37" s="42">
        <f t="shared" si="4"/>
        <v>0.01666666667</v>
      </c>
      <c r="L37" s="68"/>
      <c r="M37" s="59"/>
      <c r="N37" s="58"/>
      <c r="O37" s="54"/>
      <c r="P37" s="54"/>
      <c r="Q37" s="48"/>
      <c r="R37" s="56"/>
      <c r="S37" s="49">
        <f t="shared" si="8"/>
        <v>0.05625</v>
      </c>
      <c r="T37" s="50">
        <f t="shared" si="5"/>
        <v>0.009803921569</v>
      </c>
      <c r="U37" s="50">
        <f t="shared" si="6"/>
        <v>0.02083333333</v>
      </c>
      <c r="V37" s="49">
        <f t="shared" si="7"/>
        <v>0.07708333333</v>
      </c>
      <c r="W37" s="3"/>
      <c r="X37" s="3"/>
      <c r="Y37" s="3"/>
      <c r="Z37" s="3"/>
    </row>
    <row r="38" ht="15.0" customHeight="1">
      <c r="A38" s="2"/>
      <c r="B38" s="51"/>
      <c r="C38" s="73" t="s">
        <v>67</v>
      </c>
      <c r="D38" s="36">
        <v>1.0</v>
      </c>
      <c r="E38" s="37">
        <f t="shared" si="1"/>
        <v>0.03125</v>
      </c>
      <c r="F38" s="37"/>
      <c r="G38" s="38">
        <f t="shared" si="2"/>
        <v>0.008333333333</v>
      </c>
      <c r="H38" s="39">
        <v>1.0</v>
      </c>
      <c r="I38" s="40">
        <v>1.0</v>
      </c>
      <c r="J38" s="41">
        <f t="shared" si="3"/>
        <v>1</v>
      </c>
      <c r="K38" s="42">
        <f t="shared" si="4"/>
        <v>0.01666666667</v>
      </c>
      <c r="L38" s="68"/>
      <c r="M38" s="59"/>
      <c r="N38" s="58"/>
      <c r="O38" s="54"/>
      <c r="P38" s="54"/>
      <c r="Q38" s="48"/>
      <c r="R38" s="56"/>
      <c r="S38" s="49">
        <f t="shared" si="8"/>
        <v>0.05625</v>
      </c>
      <c r="T38" s="50">
        <f t="shared" si="5"/>
        <v>0.009803921569</v>
      </c>
      <c r="U38" s="50">
        <f t="shared" si="6"/>
        <v>0.02083333333</v>
      </c>
      <c r="V38" s="49">
        <f t="shared" si="7"/>
        <v>0.07708333333</v>
      </c>
      <c r="W38" s="3"/>
      <c r="X38" s="3"/>
      <c r="Y38" s="3"/>
      <c r="Z38" s="3"/>
    </row>
    <row r="39" ht="15.0" customHeight="1">
      <c r="A39" s="2"/>
      <c r="B39" s="51"/>
      <c r="C39" s="73" t="s">
        <v>68</v>
      </c>
      <c r="D39" s="36">
        <v>1.0</v>
      </c>
      <c r="E39" s="37">
        <f t="shared" si="1"/>
        <v>0.03125</v>
      </c>
      <c r="F39" s="37"/>
      <c r="G39" s="38">
        <f t="shared" si="2"/>
        <v>0.008333333333</v>
      </c>
      <c r="H39" s="39">
        <v>1.0</v>
      </c>
      <c r="I39" s="40">
        <v>1.0</v>
      </c>
      <c r="J39" s="41">
        <f t="shared" si="3"/>
        <v>1</v>
      </c>
      <c r="K39" s="42">
        <f t="shared" si="4"/>
        <v>0.01666666667</v>
      </c>
      <c r="L39" s="68"/>
      <c r="M39" s="59"/>
      <c r="N39" s="58"/>
      <c r="O39" s="54"/>
      <c r="P39" s="54"/>
      <c r="Q39" s="48"/>
      <c r="R39" s="56"/>
      <c r="S39" s="49">
        <f t="shared" si="8"/>
        <v>0.05625</v>
      </c>
      <c r="T39" s="50">
        <f t="shared" si="5"/>
        <v>0.009803921569</v>
      </c>
      <c r="U39" s="50">
        <f t="shared" si="6"/>
        <v>0.02083333333</v>
      </c>
      <c r="V39" s="49">
        <f t="shared" si="7"/>
        <v>0.07708333333</v>
      </c>
      <c r="W39" s="3"/>
      <c r="X39" s="3"/>
      <c r="Y39" s="3"/>
      <c r="Z39" s="3"/>
    </row>
    <row r="40" ht="15.0" customHeight="1">
      <c r="A40" s="2"/>
      <c r="B40" s="51"/>
      <c r="C40" s="72" t="s">
        <v>69</v>
      </c>
      <c r="D40" s="36">
        <v>1.0</v>
      </c>
      <c r="E40" s="37">
        <f t="shared" si="1"/>
        <v>0.03125</v>
      </c>
      <c r="F40" s="37"/>
      <c r="G40" s="38">
        <f t="shared" si="2"/>
        <v>0.008333333333</v>
      </c>
      <c r="H40" s="39">
        <v>1.0</v>
      </c>
      <c r="I40" s="40">
        <v>1.0</v>
      </c>
      <c r="J40" s="41">
        <f t="shared" si="3"/>
        <v>1</v>
      </c>
      <c r="K40" s="42">
        <f t="shared" si="4"/>
        <v>0.01666666667</v>
      </c>
      <c r="L40" s="68"/>
      <c r="M40" s="59"/>
      <c r="N40" s="58"/>
      <c r="O40" s="54"/>
      <c r="P40" s="54"/>
      <c r="Q40" s="48"/>
      <c r="R40" s="56"/>
      <c r="S40" s="49">
        <f t="shared" si="8"/>
        <v>0.05625</v>
      </c>
      <c r="T40" s="50">
        <f t="shared" si="5"/>
        <v>0.009803921569</v>
      </c>
      <c r="U40" s="50">
        <f t="shared" si="6"/>
        <v>0.02083333333</v>
      </c>
      <c r="V40" s="49">
        <f t="shared" si="7"/>
        <v>0.07708333333</v>
      </c>
      <c r="W40" s="3"/>
      <c r="X40" s="3"/>
      <c r="Y40" s="3"/>
      <c r="Z40" s="3"/>
    </row>
    <row r="41" ht="15.0" customHeight="1">
      <c r="A41" s="2"/>
      <c r="B41" s="51"/>
      <c r="C41" s="72" t="s">
        <v>70</v>
      </c>
      <c r="D41" s="36">
        <v>1.0</v>
      </c>
      <c r="E41" s="37">
        <f t="shared" si="1"/>
        <v>0.03125</v>
      </c>
      <c r="F41" s="37"/>
      <c r="G41" s="38">
        <f t="shared" si="2"/>
        <v>0.008333333333</v>
      </c>
      <c r="H41" s="39">
        <v>1.0</v>
      </c>
      <c r="I41" s="40">
        <v>1.0</v>
      </c>
      <c r="J41" s="41">
        <f t="shared" si="3"/>
        <v>1</v>
      </c>
      <c r="K41" s="42">
        <f t="shared" si="4"/>
        <v>0.01666666667</v>
      </c>
      <c r="L41" s="68"/>
      <c r="M41" s="59"/>
      <c r="N41" s="58"/>
      <c r="O41" s="54"/>
      <c r="P41" s="54"/>
      <c r="Q41" s="48"/>
      <c r="R41" s="56"/>
      <c r="S41" s="49">
        <f t="shared" si="8"/>
        <v>0.05625</v>
      </c>
      <c r="T41" s="50">
        <f t="shared" si="5"/>
        <v>0.009803921569</v>
      </c>
      <c r="U41" s="50">
        <f t="shared" si="6"/>
        <v>0.02083333333</v>
      </c>
      <c r="V41" s="49">
        <f t="shared" si="7"/>
        <v>0.07708333333</v>
      </c>
      <c r="W41" s="3"/>
      <c r="X41" s="3"/>
      <c r="Y41" s="3"/>
      <c r="Z41" s="3"/>
    </row>
    <row r="42" ht="15.0" customHeight="1">
      <c r="A42" s="2"/>
      <c r="B42" s="51"/>
      <c r="C42" s="72" t="s">
        <v>71</v>
      </c>
      <c r="D42" s="36">
        <v>1.0</v>
      </c>
      <c r="E42" s="37">
        <f t="shared" si="1"/>
        <v>0.03125</v>
      </c>
      <c r="F42" s="37"/>
      <c r="G42" s="38">
        <f t="shared" si="2"/>
        <v>0.008333333333</v>
      </c>
      <c r="H42" s="39">
        <v>1.0</v>
      </c>
      <c r="I42" s="40">
        <v>1.0</v>
      </c>
      <c r="J42" s="41">
        <f t="shared" si="3"/>
        <v>1</v>
      </c>
      <c r="K42" s="42">
        <f t="shared" si="4"/>
        <v>0.01666666667</v>
      </c>
      <c r="L42" s="68"/>
      <c r="M42" s="59"/>
      <c r="N42" s="58"/>
      <c r="O42" s="54"/>
      <c r="P42" s="54"/>
      <c r="Q42" s="48"/>
      <c r="R42" s="56"/>
      <c r="S42" s="49">
        <f t="shared" si="8"/>
        <v>0.05625</v>
      </c>
      <c r="T42" s="50">
        <f t="shared" si="5"/>
        <v>0.009803921569</v>
      </c>
      <c r="U42" s="50">
        <f t="shared" si="6"/>
        <v>0.02083333333</v>
      </c>
      <c r="V42" s="49">
        <f t="shared" si="7"/>
        <v>0.07708333333</v>
      </c>
      <c r="W42" s="3"/>
      <c r="X42" s="3"/>
      <c r="Y42" s="3"/>
      <c r="Z42" s="3"/>
    </row>
    <row r="43" ht="15.0" customHeight="1">
      <c r="A43" s="2"/>
      <c r="B43" s="51"/>
      <c r="C43" s="72" t="s">
        <v>72</v>
      </c>
      <c r="D43" s="36">
        <v>1.0</v>
      </c>
      <c r="E43" s="37">
        <f t="shared" si="1"/>
        <v>0.03125</v>
      </c>
      <c r="F43" s="37"/>
      <c r="G43" s="38">
        <f t="shared" si="2"/>
        <v>0.008333333333</v>
      </c>
      <c r="H43" s="39">
        <v>1.0</v>
      </c>
      <c r="I43" s="40">
        <v>1.0</v>
      </c>
      <c r="J43" s="41">
        <f t="shared" si="3"/>
        <v>1</v>
      </c>
      <c r="K43" s="42">
        <f t="shared" si="4"/>
        <v>0.01666666667</v>
      </c>
      <c r="L43" s="68"/>
      <c r="M43" s="59"/>
      <c r="N43" s="58"/>
      <c r="O43" s="54"/>
      <c r="P43" s="54"/>
      <c r="Q43" s="48"/>
      <c r="R43" s="56"/>
      <c r="S43" s="49">
        <f t="shared" si="8"/>
        <v>0.05625</v>
      </c>
      <c r="T43" s="50">
        <f t="shared" si="5"/>
        <v>0.009803921569</v>
      </c>
      <c r="U43" s="50">
        <f t="shared" si="6"/>
        <v>0.02083333333</v>
      </c>
      <c r="V43" s="49">
        <f t="shared" si="7"/>
        <v>0.07708333333</v>
      </c>
      <c r="W43" s="3"/>
      <c r="X43" s="3"/>
      <c r="Y43" s="3"/>
      <c r="Z43" s="3"/>
    </row>
    <row r="44" ht="15.0" customHeight="1">
      <c r="A44" s="2"/>
      <c r="B44" s="51"/>
      <c r="C44" s="72" t="s">
        <v>73</v>
      </c>
      <c r="D44" s="36">
        <v>1.0</v>
      </c>
      <c r="E44" s="37">
        <f t="shared" si="1"/>
        <v>0.03125</v>
      </c>
      <c r="F44" s="37"/>
      <c r="G44" s="38">
        <f t="shared" si="2"/>
        <v>0.008333333333</v>
      </c>
      <c r="H44" s="39">
        <v>1.0</v>
      </c>
      <c r="I44" s="40">
        <v>1.0</v>
      </c>
      <c r="J44" s="41">
        <f t="shared" si="3"/>
        <v>1</v>
      </c>
      <c r="K44" s="42">
        <f t="shared" si="4"/>
        <v>0.01666666667</v>
      </c>
      <c r="L44" s="68"/>
      <c r="M44" s="59"/>
      <c r="N44" s="58"/>
      <c r="O44" s="54"/>
      <c r="P44" s="54"/>
      <c r="Q44" s="48"/>
      <c r="R44" s="56"/>
      <c r="S44" s="49">
        <f t="shared" si="8"/>
        <v>0.1125</v>
      </c>
      <c r="T44" s="50">
        <f t="shared" si="5"/>
        <v>0.01960784314</v>
      </c>
      <c r="U44" s="50">
        <f t="shared" si="6"/>
        <v>0.04166666667</v>
      </c>
      <c r="V44" s="49">
        <f t="shared" si="7"/>
        <v>0.1541666667</v>
      </c>
      <c r="W44" s="3"/>
      <c r="X44" s="3"/>
      <c r="Y44" s="3"/>
      <c r="Z44" s="3"/>
    </row>
    <row r="45" ht="15.0" customHeight="1">
      <c r="A45" s="2"/>
      <c r="B45" s="51"/>
      <c r="C45" s="72" t="s">
        <v>74</v>
      </c>
      <c r="D45" s="36">
        <v>1.0</v>
      </c>
      <c r="E45" s="37">
        <f t="shared" si="1"/>
        <v>0.03125</v>
      </c>
      <c r="F45" s="37"/>
      <c r="G45" s="38">
        <f t="shared" si="2"/>
        <v>0.008333333333</v>
      </c>
      <c r="H45" s="39">
        <v>1.0</v>
      </c>
      <c r="I45" s="40">
        <v>1.0</v>
      </c>
      <c r="J45" s="41">
        <f t="shared" si="3"/>
        <v>1</v>
      </c>
      <c r="K45" s="42">
        <f t="shared" si="4"/>
        <v>0.01666666667</v>
      </c>
      <c r="L45" s="68"/>
      <c r="M45" s="59"/>
      <c r="N45" s="58"/>
      <c r="O45" s="54"/>
      <c r="P45" s="54"/>
      <c r="Q45" s="48"/>
      <c r="R45" s="56"/>
      <c r="S45" s="49">
        <f t="shared" si="8"/>
        <v>0.05625</v>
      </c>
      <c r="T45" s="50">
        <f t="shared" si="5"/>
        <v>0.009803921569</v>
      </c>
      <c r="U45" s="50">
        <f t="shared" si="6"/>
        <v>0.02083333333</v>
      </c>
      <c r="V45" s="49">
        <f t="shared" si="7"/>
        <v>0.07708333333</v>
      </c>
      <c r="W45" s="3"/>
      <c r="X45" s="3"/>
      <c r="Y45" s="3"/>
      <c r="Z45" s="3"/>
    </row>
    <row r="46" ht="15.0" customHeight="1">
      <c r="A46" s="2"/>
      <c r="B46" s="51"/>
      <c r="C46" s="72" t="s">
        <v>75</v>
      </c>
      <c r="D46" s="36">
        <v>2.0</v>
      </c>
      <c r="E46" s="37">
        <f t="shared" si="1"/>
        <v>0.0625</v>
      </c>
      <c r="F46" s="37"/>
      <c r="G46" s="38">
        <f t="shared" si="2"/>
        <v>0.01666666667</v>
      </c>
      <c r="H46" s="39">
        <v>1.0</v>
      </c>
      <c r="I46" s="40">
        <v>1.0</v>
      </c>
      <c r="J46" s="41">
        <f t="shared" si="3"/>
        <v>2</v>
      </c>
      <c r="K46" s="42">
        <f t="shared" si="4"/>
        <v>0.03333333333</v>
      </c>
      <c r="L46" s="68"/>
      <c r="M46" s="59"/>
      <c r="N46" s="58"/>
      <c r="O46" s="54"/>
      <c r="P46" s="54"/>
      <c r="Q46" s="48"/>
      <c r="R46" s="56"/>
      <c r="S46" s="49">
        <f t="shared" si="8"/>
        <v>0.1125</v>
      </c>
      <c r="T46" s="50">
        <f t="shared" si="5"/>
        <v>0.01960784314</v>
      </c>
      <c r="U46" s="50">
        <f t="shared" si="6"/>
        <v>0.04166666667</v>
      </c>
      <c r="V46" s="49">
        <f t="shared" si="7"/>
        <v>0.1541666667</v>
      </c>
      <c r="W46" s="3"/>
      <c r="X46" s="3"/>
      <c r="Y46" s="3"/>
      <c r="Z46" s="3"/>
    </row>
    <row r="47" ht="15.0" customHeight="1">
      <c r="A47" s="2"/>
      <c r="B47" s="51"/>
      <c r="C47" s="72" t="s">
        <v>55</v>
      </c>
      <c r="D47" s="36">
        <v>1.0</v>
      </c>
      <c r="E47" s="37">
        <f t="shared" si="1"/>
        <v>0.03125</v>
      </c>
      <c r="F47" s="37"/>
      <c r="G47" s="38">
        <f t="shared" si="2"/>
        <v>0.008333333333</v>
      </c>
      <c r="H47" s="39">
        <v>1.0</v>
      </c>
      <c r="I47" s="40">
        <v>1.0</v>
      </c>
      <c r="J47" s="41">
        <f t="shared" si="3"/>
        <v>1</v>
      </c>
      <c r="K47" s="42">
        <f t="shared" si="4"/>
        <v>0.01666666667</v>
      </c>
      <c r="L47" s="68"/>
      <c r="M47" s="59"/>
      <c r="N47" s="58"/>
      <c r="O47" s="54"/>
      <c r="P47" s="54"/>
      <c r="Q47" s="48"/>
      <c r="R47" s="56"/>
      <c r="S47" s="49">
        <f t="shared" si="8"/>
        <v>0.05625</v>
      </c>
      <c r="T47" s="50">
        <f t="shared" si="5"/>
        <v>0.009803921569</v>
      </c>
      <c r="U47" s="50">
        <f t="shared" si="6"/>
        <v>0.02083333333</v>
      </c>
      <c r="V47" s="49">
        <f t="shared" si="7"/>
        <v>0.07708333333</v>
      </c>
      <c r="W47" s="3"/>
      <c r="X47" s="3"/>
      <c r="Y47" s="3"/>
      <c r="Z47" s="3"/>
    </row>
    <row r="48" ht="15.0" customHeight="1">
      <c r="A48" s="2"/>
      <c r="B48" s="51"/>
      <c r="C48" s="72" t="s">
        <v>56</v>
      </c>
      <c r="D48" s="36">
        <v>2.0</v>
      </c>
      <c r="E48" s="37">
        <f t="shared" si="1"/>
        <v>0.0625</v>
      </c>
      <c r="F48" s="37"/>
      <c r="G48" s="38">
        <f t="shared" si="2"/>
        <v>0.01666666667</v>
      </c>
      <c r="H48" s="39">
        <v>1.0</v>
      </c>
      <c r="I48" s="40">
        <v>1.0</v>
      </c>
      <c r="J48" s="41">
        <f t="shared" si="3"/>
        <v>2</v>
      </c>
      <c r="K48" s="42">
        <f t="shared" si="4"/>
        <v>0.03333333333</v>
      </c>
      <c r="L48" s="68"/>
      <c r="M48" s="59"/>
      <c r="N48" s="58"/>
      <c r="O48" s="54"/>
      <c r="P48" s="54"/>
      <c r="Q48" s="48"/>
      <c r="R48" s="56"/>
      <c r="S48" s="49">
        <f t="shared" si="8"/>
        <v>0.1125</v>
      </c>
      <c r="T48" s="50">
        <f t="shared" si="5"/>
        <v>0.01960784314</v>
      </c>
      <c r="U48" s="50">
        <f t="shared" si="6"/>
        <v>0.04166666667</v>
      </c>
      <c r="V48" s="49">
        <f t="shared" si="7"/>
        <v>0.1541666667</v>
      </c>
      <c r="W48" s="3"/>
      <c r="X48" s="3"/>
      <c r="Y48" s="3"/>
      <c r="Z48" s="3"/>
    </row>
    <row r="49" ht="15.0" customHeight="1">
      <c r="A49" s="2"/>
      <c r="B49" s="51"/>
      <c r="C49" s="72" t="s">
        <v>76</v>
      </c>
      <c r="D49" s="36">
        <v>1.0</v>
      </c>
      <c r="E49" s="37">
        <f t="shared" si="1"/>
        <v>0.03125</v>
      </c>
      <c r="F49" s="37"/>
      <c r="G49" s="38">
        <f t="shared" si="2"/>
        <v>0.008333333333</v>
      </c>
      <c r="H49" s="39">
        <v>1.0</v>
      </c>
      <c r="I49" s="40">
        <v>1.0</v>
      </c>
      <c r="J49" s="41">
        <f t="shared" si="3"/>
        <v>1</v>
      </c>
      <c r="K49" s="42">
        <f t="shared" si="4"/>
        <v>0.01666666667</v>
      </c>
      <c r="L49" s="68"/>
      <c r="M49" s="59"/>
      <c r="N49" s="58"/>
      <c r="O49" s="54"/>
      <c r="P49" s="54"/>
      <c r="Q49" s="48"/>
      <c r="R49" s="56"/>
      <c r="S49" s="49">
        <f t="shared" si="8"/>
        <v>0.1125</v>
      </c>
      <c r="T49" s="50">
        <f t="shared" si="5"/>
        <v>0.01960784314</v>
      </c>
      <c r="U49" s="50">
        <f t="shared" si="6"/>
        <v>0.04166666667</v>
      </c>
      <c r="V49" s="49">
        <f t="shared" si="7"/>
        <v>0.1541666667</v>
      </c>
      <c r="W49" s="3"/>
      <c r="X49" s="3"/>
      <c r="Y49" s="3"/>
      <c r="Z49" s="3"/>
    </row>
    <row r="50" ht="15.0" customHeight="1">
      <c r="A50" s="2"/>
      <c r="B50" s="55"/>
      <c r="C50" s="72" t="s">
        <v>77</v>
      </c>
      <c r="D50" s="36">
        <v>2.0</v>
      </c>
      <c r="E50" s="37">
        <f t="shared" si="1"/>
        <v>0.0625</v>
      </c>
      <c r="F50" s="37"/>
      <c r="G50" s="38">
        <f t="shared" si="2"/>
        <v>0.01666666667</v>
      </c>
      <c r="H50" s="39">
        <v>1.0</v>
      </c>
      <c r="I50" s="40">
        <v>1.0</v>
      </c>
      <c r="J50" s="41">
        <f t="shared" si="3"/>
        <v>2</v>
      </c>
      <c r="K50" s="42">
        <f t="shared" si="4"/>
        <v>0.03333333333</v>
      </c>
      <c r="L50" s="68"/>
      <c r="M50" s="59"/>
      <c r="N50" s="58"/>
      <c r="O50" s="54"/>
      <c r="P50" s="54"/>
      <c r="Q50" s="48"/>
      <c r="R50" s="56"/>
      <c r="S50" s="49">
        <f t="shared" si="8"/>
        <v>0.16875</v>
      </c>
      <c r="T50" s="50">
        <f t="shared" si="5"/>
        <v>0.02941176471</v>
      </c>
      <c r="U50" s="50">
        <f t="shared" si="6"/>
        <v>0.0625</v>
      </c>
      <c r="V50" s="49">
        <f t="shared" si="7"/>
        <v>0.23125</v>
      </c>
      <c r="W50" s="3"/>
      <c r="X50" s="3"/>
      <c r="Y50" s="3"/>
      <c r="Z50" s="3"/>
    </row>
    <row r="51" ht="15.0" customHeight="1">
      <c r="A51" s="2"/>
      <c r="B51" s="77" t="s">
        <v>56</v>
      </c>
      <c r="C51" s="72" t="s">
        <v>78</v>
      </c>
      <c r="D51" s="36">
        <v>2.0</v>
      </c>
      <c r="E51" s="37">
        <f t="shared" si="1"/>
        <v>0.0625</v>
      </c>
      <c r="F51" s="37"/>
      <c r="G51" s="38">
        <f t="shared" si="2"/>
        <v>0.01666666667</v>
      </c>
      <c r="H51" s="39">
        <v>1.0</v>
      </c>
      <c r="I51" s="40">
        <v>1.0</v>
      </c>
      <c r="J51" s="41">
        <f t="shared" si="3"/>
        <v>2</v>
      </c>
      <c r="K51" s="42">
        <f t="shared" si="4"/>
        <v>0.03333333333</v>
      </c>
      <c r="L51" s="68"/>
      <c r="M51" s="59"/>
      <c r="N51" s="58"/>
      <c r="O51" s="54"/>
      <c r="P51" s="54"/>
      <c r="Q51" s="48"/>
      <c r="R51" s="56"/>
      <c r="S51" s="49">
        <f t="shared" si="8"/>
        <v>0.1125</v>
      </c>
      <c r="T51" s="50">
        <f t="shared" si="5"/>
        <v>0.01960784314</v>
      </c>
      <c r="U51" s="50">
        <f t="shared" si="6"/>
        <v>0.04166666667</v>
      </c>
      <c r="V51" s="49">
        <f t="shared" si="7"/>
        <v>0.1541666667</v>
      </c>
      <c r="W51" s="3"/>
      <c r="X51" s="3"/>
      <c r="Y51" s="3"/>
      <c r="Z51" s="3"/>
    </row>
    <row r="52" ht="15.0" customHeight="1">
      <c r="A52" s="2"/>
      <c r="B52" s="78"/>
      <c r="C52" s="72" t="s">
        <v>79</v>
      </c>
      <c r="D52" s="36">
        <v>3.0</v>
      </c>
      <c r="E52" s="37">
        <f t="shared" si="1"/>
        <v>0.09375</v>
      </c>
      <c r="F52" s="37"/>
      <c r="G52" s="38">
        <f t="shared" si="2"/>
        <v>0.025</v>
      </c>
      <c r="H52" s="39">
        <v>1.0</v>
      </c>
      <c r="I52" s="40">
        <v>1.0</v>
      </c>
      <c r="J52" s="41">
        <f t="shared" si="3"/>
        <v>3</v>
      </c>
      <c r="K52" s="42">
        <f t="shared" si="4"/>
        <v>0.05</v>
      </c>
      <c r="L52" s="68"/>
      <c r="M52" s="59"/>
      <c r="N52" s="58"/>
      <c r="O52" s="54"/>
      <c r="P52" s="54"/>
      <c r="Q52" s="48"/>
      <c r="R52" s="56"/>
      <c r="S52" s="49">
        <f t="shared" si="8"/>
        <v>0.1125</v>
      </c>
      <c r="T52" s="50">
        <f t="shared" si="5"/>
        <v>0.01960784314</v>
      </c>
      <c r="U52" s="50">
        <f t="shared" si="6"/>
        <v>0.04166666667</v>
      </c>
      <c r="V52" s="49">
        <f t="shared" si="7"/>
        <v>0.1541666667</v>
      </c>
      <c r="W52" s="3"/>
      <c r="X52" s="3"/>
      <c r="Y52" s="3"/>
      <c r="Z52" s="3"/>
    </row>
    <row r="53" ht="15.0" customHeight="1">
      <c r="A53" s="2"/>
      <c r="B53" s="78"/>
      <c r="C53" s="72" t="s">
        <v>80</v>
      </c>
      <c r="D53" s="36">
        <v>2.0</v>
      </c>
      <c r="E53" s="37">
        <f t="shared" si="1"/>
        <v>0.0625</v>
      </c>
      <c r="F53" s="37"/>
      <c r="G53" s="38">
        <f t="shared" si="2"/>
        <v>0.01666666667</v>
      </c>
      <c r="H53" s="39">
        <v>1.0</v>
      </c>
      <c r="I53" s="40">
        <v>1.0</v>
      </c>
      <c r="J53" s="41">
        <f t="shared" si="3"/>
        <v>2</v>
      </c>
      <c r="K53" s="42">
        <f t="shared" si="4"/>
        <v>0.03333333333</v>
      </c>
      <c r="L53" s="68"/>
      <c r="M53" s="59"/>
      <c r="N53" s="58"/>
      <c r="O53" s="54"/>
      <c r="P53" s="54"/>
      <c r="Q53" s="48"/>
      <c r="R53" s="56"/>
      <c r="S53" s="49">
        <f t="shared" si="8"/>
        <v>0.1125</v>
      </c>
      <c r="T53" s="50">
        <f t="shared" si="5"/>
        <v>0.01960784314</v>
      </c>
      <c r="U53" s="50">
        <f t="shared" si="6"/>
        <v>0.04166666667</v>
      </c>
      <c r="V53" s="49">
        <f t="shared" si="7"/>
        <v>0.1541666667</v>
      </c>
      <c r="W53" s="3"/>
      <c r="X53" s="3"/>
      <c r="Y53" s="3"/>
      <c r="Z53" s="3"/>
    </row>
    <row r="54" ht="15.0" customHeight="1">
      <c r="A54" s="2"/>
      <c r="B54" s="78"/>
      <c r="C54" s="72" t="s">
        <v>81</v>
      </c>
      <c r="D54" s="36">
        <v>2.0</v>
      </c>
      <c r="E54" s="37">
        <f t="shared" si="1"/>
        <v>0.0625</v>
      </c>
      <c r="F54" s="37"/>
      <c r="G54" s="38">
        <f t="shared" si="2"/>
        <v>0.01666666667</v>
      </c>
      <c r="H54" s="39">
        <v>1.0</v>
      </c>
      <c r="I54" s="40">
        <v>1.0</v>
      </c>
      <c r="J54" s="41">
        <f t="shared" si="3"/>
        <v>2</v>
      </c>
      <c r="K54" s="42">
        <f t="shared" si="4"/>
        <v>0.03333333333</v>
      </c>
      <c r="L54" s="68"/>
      <c r="M54" s="59"/>
      <c r="N54" s="58"/>
      <c r="O54" s="54"/>
      <c r="P54" s="54"/>
      <c r="Q54" s="48"/>
      <c r="R54" s="56"/>
      <c r="S54" s="49">
        <f t="shared" si="8"/>
        <v>0.05625</v>
      </c>
      <c r="T54" s="50">
        <f t="shared" si="5"/>
        <v>0.009803921569</v>
      </c>
      <c r="U54" s="50">
        <f t="shared" si="6"/>
        <v>0.02083333333</v>
      </c>
      <c r="V54" s="49">
        <f t="shared" si="7"/>
        <v>0.07708333333</v>
      </c>
      <c r="W54" s="3"/>
      <c r="X54" s="3"/>
      <c r="Y54" s="3"/>
      <c r="Z54" s="3"/>
    </row>
    <row r="55" ht="15.0" customHeight="1">
      <c r="A55" s="2"/>
      <c r="B55" s="78"/>
      <c r="C55" s="72" t="s">
        <v>82</v>
      </c>
      <c r="D55" s="36">
        <v>2.0</v>
      </c>
      <c r="E55" s="37">
        <f t="shared" si="1"/>
        <v>0.0625</v>
      </c>
      <c r="F55" s="37"/>
      <c r="G55" s="38">
        <f t="shared" si="2"/>
        <v>0.01666666667</v>
      </c>
      <c r="H55" s="39">
        <v>1.0</v>
      </c>
      <c r="I55" s="40">
        <v>1.0</v>
      </c>
      <c r="J55" s="41">
        <f t="shared" si="3"/>
        <v>2</v>
      </c>
      <c r="K55" s="42">
        <f t="shared" si="4"/>
        <v>0.03333333333</v>
      </c>
      <c r="L55" s="68"/>
      <c r="M55" s="59"/>
      <c r="N55" s="58"/>
      <c r="O55" s="54"/>
      <c r="P55" s="54"/>
      <c r="Q55" s="48"/>
      <c r="R55" s="56"/>
      <c r="S55" s="49">
        <f t="shared" si="8"/>
        <v>0.05625</v>
      </c>
      <c r="T55" s="50">
        <f t="shared" si="5"/>
        <v>0.009803921569</v>
      </c>
      <c r="U55" s="50">
        <f t="shared" si="6"/>
        <v>0.02083333333</v>
      </c>
      <c r="V55" s="49">
        <f t="shared" si="7"/>
        <v>0.07708333333</v>
      </c>
      <c r="W55" s="3"/>
      <c r="X55" s="3"/>
      <c r="Y55" s="3"/>
      <c r="Z55" s="3"/>
    </row>
    <row r="56" ht="15.0" customHeight="1">
      <c r="A56" s="2"/>
      <c r="B56" s="78"/>
      <c r="C56" s="72" t="s">
        <v>83</v>
      </c>
      <c r="D56" s="36">
        <v>1.0</v>
      </c>
      <c r="E56" s="37">
        <f t="shared" si="1"/>
        <v>0.03125</v>
      </c>
      <c r="F56" s="37"/>
      <c r="G56" s="38">
        <f t="shared" si="2"/>
        <v>0.008333333333</v>
      </c>
      <c r="H56" s="39">
        <v>1.0</v>
      </c>
      <c r="I56" s="40">
        <v>1.0</v>
      </c>
      <c r="J56" s="41">
        <f t="shared" si="3"/>
        <v>1</v>
      </c>
      <c r="K56" s="42">
        <f t="shared" si="4"/>
        <v>0.01666666667</v>
      </c>
      <c r="L56" s="68"/>
      <c r="M56" s="59"/>
      <c r="N56" s="58"/>
      <c r="O56" s="54"/>
      <c r="P56" s="54"/>
      <c r="Q56" s="48"/>
      <c r="R56" s="56"/>
      <c r="S56" s="49">
        <f t="shared" si="8"/>
        <v>0.225</v>
      </c>
      <c r="T56" s="50">
        <f t="shared" si="5"/>
        <v>0.03921568627</v>
      </c>
      <c r="U56" s="50">
        <f t="shared" si="6"/>
        <v>0.08333333333</v>
      </c>
      <c r="V56" s="49">
        <f t="shared" si="7"/>
        <v>0.3083333333</v>
      </c>
      <c r="W56" s="3"/>
      <c r="X56" s="3"/>
      <c r="Y56" s="3"/>
      <c r="Z56" s="3"/>
    </row>
    <row r="57" ht="15.0" customHeight="1">
      <c r="A57" s="2"/>
      <c r="B57" s="78"/>
      <c r="C57" s="72" t="s">
        <v>84</v>
      </c>
      <c r="D57" s="36">
        <v>1.0</v>
      </c>
      <c r="E57" s="37">
        <f t="shared" si="1"/>
        <v>0.03125</v>
      </c>
      <c r="F57" s="37"/>
      <c r="G57" s="38">
        <f t="shared" si="2"/>
        <v>0.008333333333</v>
      </c>
      <c r="H57" s="39">
        <v>1.0</v>
      </c>
      <c r="I57" s="40">
        <v>1.0</v>
      </c>
      <c r="J57" s="41">
        <f t="shared" si="3"/>
        <v>1</v>
      </c>
      <c r="K57" s="42">
        <f t="shared" si="4"/>
        <v>0.01666666667</v>
      </c>
      <c r="L57" s="68"/>
      <c r="M57" s="59"/>
      <c r="N57" s="58"/>
      <c r="O57" s="54"/>
      <c r="P57" s="54"/>
      <c r="Q57" s="48"/>
      <c r="R57" s="56"/>
      <c r="S57" s="49">
        <f t="shared" si="8"/>
        <v>0.1125</v>
      </c>
      <c r="T57" s="50">
        <f t="shared" si="5"/>
        <v>0.01960784314</v>
      </c>
      <c r="U57" s="50">
        <f t="shared" si="6"/>
        <v>0.04166666667</v>
      </c>
      <c r="V57" s="49">
        <f t="shared" si="7"/>
        <v>0.1541666667</v>
      </c>
      <c r="W57" s="3"/>
      <c r="X57" s="3"/>
      <c r="Y57" s="3"/>
      <c r="Z57" s="3"/>
    </row>
    <row r="58" ht="15.0" customHeight="1">
      <c r="A58" s="2"/>
      <c r="B58" s="78"/>
      <c r="C58" s="72" t="s">
        <v>85</v>
      </c>
      <c r="D58" s="36">
        <v>4.0</v>
      </c>
      <c r="E58" s="37">
        <f t="shared" si="1"/>
        <v>0.125</v>
      </c>
      <c r="F58" s="37"/>
      <c r="G58" s="38">
        <f t="shared" si="2"/>
        <v>0.03333333333</v>
      </c>
      <c r="H58" s="39">
        <v>1.0</v>
      </c>
      <c r="I58" s="40">
        <v>1.0</v>
      </c>
      <c r="J58" s="41">
        <f t="shared" si="3"/>
        <v>4</v>
      </c>
      <c r="K58" s="42">
        <f t="shared" si="4"/>
        <v>0.06666666667</v>
      </c>
      <c r="L58" s="68"/>
      <c r="M58" s="59"/>
      <c r="N58" s="58"/>
      <c r="O58" s="54"/>
      <c r="P58" s="54"/>
      <c r="Q58" s="48"/>
      <c r="R58" s="56"/>
      <c r="S58" s="49">
        <f t="shared" si="8"/>
        <v>0.1125</v>
      </c>
      <c r="T58" s="50">
        <f t="shared" si="5"/>
        <v>0.01960784314</v>
      </c>
      <c r="U58" s="50">
        <f t="shared" si="6"/>
        <v>0.04166666667</v>
      </c>
      <c r="V58" s="49">
        <f t="shared" si="7"/>
        <v>0.1541666667</v>
      </c>
      <c r="W58" s="3"/>
      <c r="X58" s="3"/>
      <c r="Y58" s="3"/>
      <c r="Z58" s="3"/>
    </row>
    <row r="59" ht="15.0" customHeight="1">
      <c r="A59" s="2"/>
      <c r="B59" s="78"/>
      <c r="C59" s="72" t="s">
        <v>86</v>
      </c>
      <c r="D59" s="36">
        <v>2.0</v>
      </c>
      <c r="E59" s="37">
        <f t="shared" si="1"/>
        <v>0.0625</v>
      </c>
      <c r="F59" s="37"/>
      <c r="G59" s="38">
        <f t="shared" si="2"/>
        <v>0.01666666667</v>
      </c>
      <c r="H59" s="39">
        <v>1.0</v>
      </c>
      <c r="I59" s="40">
        <v>1.0</v>
      </c>
      <c r="J59" s="41">
        <f t="shared" si="3"/>
        <v>2</v>
      </c>
      <c r="K59" s="42">
        <f t="shared" si="4"/>
        <v>0.03333333333</v>
      </c>
      <c r="L59" s="68"/>
      <c r="M59" s="59"/>
      <c r="N59" s="58"/>
      <c r="O59" s="54"/>
      <c r="P59" s="54"/>
      <c r="Q59" s="48"/>
      <c r="R59" s="56"/>
      <c r="S59" s="49">
        <f t="shared" si="8"/>
        <v>0.1125</v>
      </c>
      <c r="T59" s="50">
        <f t="shared" si="5"/>
        <v>0.01960784314</v>
      </c>
      <c r="U59" s="50">
        <f t="shared" si="6"/>
        <v>0.04166666667</v>
      </c>
      <c r="V59" s="49">
        <f t="shared" si="7"/>
        <v>0.1541666667</v>
      </c>
      <c r="W59" s="3"/>
      <c r="X59" s="3"/>
      <c r="Y59" s="3"/>
      <c r="Z59" s="3"/>
    </row>
    <row r="60" ht="15.0" customHeight="1">
      <c r="A60" s="2"/>
      <c r="B60" s="78"/>
      <c r="C60" s="72" t="s">
        <v>87</v>
      </c>
      <c r="D60" s="36">
        <v>2.0</v>
      </c>
      <c r="E60" s="37">
        <f t="shared" si="1"/>
        <v>0.0625</v>
      </c>
      <c r="F60" s="37"/>
      <c r="G60" s="38">
        <f t="shared" si="2"/>
        <v>0.01666666667</v>
      </c>
      <c r="H60" s="39">
        <v>1.0</v>
      </c>
      <c r="I60" s="40">
        <v>1.0</v>
      </c>
      <c r="J60" s="41">
        <f t="shared" si="3"/>
        <v>2</v>
      </c>
      <c r="K60" s="42">
        <f t="shared" si="4"/>
        <v>0.03333333333</v>
      </c>
      <c r="L60" s="68"/>
      <c r="M60" s="59"/>
      <c r="N60" s="58"/>
      <c r="O60" s="54"/>
      <c r="P60" s="54"/>
      <c r="Q60" s="48"/>
      <c r="R60" s="56"/>
      <c r="S60" s="49">
        <f t="shared" si="8"/>
        <v>0.1125</v>
      </c>
      <c r="T60" s="50">
        <f t="shared" si="5"/>
        <v>0.01960784314</v>
      </c>
      <c r="U60" s="50">
        <f t="shared" si="6"/>
        <v>0.04166666667</v>
      </c>
      <c r="V60" s="49">
        <f t="shared" si="7"/>
        <v>0.1541666667</v>
      </c>
      <c r="W60" s="3"/>
      <c r="X60" s="3"/>
      <c r="Y60" s="3"/>
      <c r="Z60" s="3"/>
    </row>
    <row r="61" ht="15.0" customHeight="1">
      <c r="A61" s="2"/>
      <c r="B61" s="78"/>
      <c r="C61" s="72" t="s">
        <v>88</v>
      </c>
      <c r="D61" s="36">
        <v>2.0</v>
      </c>
      <c r="E61" s="37">
        <f t="shared" si="1"/>
        <v>0.0625</v>
      </c>
      <c r="F61" s="37"/>
      <c r="G61" s="38">
        <f t="shared" si="2"/>
        <v>0.01666666667</v>
      </c>
      <c r="H61" s="39">
        <v>1.0</v>
      </c>
      <c r="I61" s="40">
        <v>1.0</v>
      </c>
      <c r="J61" s="41">
        <f t="shared" si="3"/>
        <v>2</v>
      </c>
      <c r="K61" s="42">
        <f t="shared" si="4"/>
        <v>0.03333333333</v>
      </c>
      <c r="L61" s="68"/>
      <c r="M61" s="59"/>
      <c r="N61" s="58"/>
      <c r="O61" s="54"/>
      <c r="P61" s="54"/>
      <c r="Q61" s="48"/>
      <c r="R61" s="56"/>
      <c r="S61" s="49">
        <f t="shared" si="8"/>
        <v>0.1125</v>
      </c>
      <c r="T61" s="50">
        <f t="shared" si="5"/>
        <v>0.01960784314</v>
      </c>
      <c r="U61" s="50">
        <f t="shared" si="6"/>
        <v>0.04166666667</v>
      </c>
      <c r="V61" s="49">
        <f t="shared" si="7"/>
        <v>0.1541666667</v>
      </c>
      <c r="W61" s="3"/>
      <c r="X61" s="3"/>
      <c r="Y61" s="3"/>
      <c r="Z61" s="3"/>
    </row>
    <row r="62" ht="15.0" customHeight="1">
      <c r="A62" s="2"/>
      <c r="B62" s="78"/>
      <c r="C62" s="72" t="s">
        <v>89</v>
      </c>
      <c r="D62" s="36">
        <v>2.0</v>
      </c>
      <c r="E62" s="37">
        <f t="shared" si="1"/>
        <v>0.0625</v>
      </c>
      <c r="F62" s="37"/>
      <c r="G62" s="38">
        <f t="shared" si="2"/>
        <v>0.01666666667</v>
      </c>
      <c r="H62" s="39">
        <v>1.0</v>
      </c>
      <c r="I62" s="40">
        <v>1.0</v>
      </c>
      <c r="J62" s="41">
        <f t="shared" si="3"/>
        <v>2</v>
      </c>
      <c r="K62" s="42">
        <f t="shared" si="4"/>
        <v>0.03333333333</v>
      </c>
      <c r="L62" s="68"/>
      <c r="M62" s="59"/>
      <c r="N62" s="58"/>
      <c r="O62" s="54"/>
      <c r="P62" s="54"/>
      <c r="Q62" s="48"/>
      <c r="R62" s="56"/>
      <c r="S62" s="49">
        <f t="shared" si="8"/>
        <v>0.1125</v>
      </c>
      <c r="T62" s="50">
        <f t="shared" si="5"/>
        <v>0.01960784314</v>
      </c>
      <c r="U62" s="50">
        <f t="shared" si="6"/>
        <v>0.04166666667</v>
      </c>
      <c r="V62" s="49">
        <f t="shared" si="7"/>
        <v>0.1541666667</v>
      </c>
      <c r="W62" s="3"/>
      <c r="X62" s="3"/>
      <c r="Y62" s="3"/>
      <c r="Z62" s="3"/>
    </row>
    <row r="63" ht="15.0" customHeight="1">
      <c r="A63" s="2"/>
      <c r="B63" s="79"/>
      <c r="C63" s="80" t="s">
        <v>90</v>
      </c>
      <c r="D63" s="36">
        <v>2.0</v>
      </c>
      <c r="E63" s="37">
        <f t="shared" si="1"/>
        <v>0.0625</v>
      </c>
      <c r="F63" s="37"/>
      <c r="G63" s="38">
        <f t="shared" si="2"/>
        <v>0.01666666667</v>
      </c>
      <c r="H63" s="39">
        <v>1.0</v>
      </c>
      <c r="I63" s="40">
        <v>1.0</v>
      </c>
      <c r="J63" s="41">
        <f t="shared" si="3"/>
        <v>2</v>
      </c>
      <c r="K63" s="42">
        <f t="shared" si="4"/>
        <v>0.03333333333</v>
      </c>
      <c r="L63" s="68"/>
      <c r="M63" s="59"/>
      <c r="N63" s="58"/>
      <c r="O63" s="54"/>
      <c r="P63" s="54"/>
      <c r="Q63" s="48"/>
      <c r="R63" s="56"/>
      <c r="S63" s="49">
        <f t="shared" si="8"/>
        <v>0.1125</v>
      </c>
      <c r="T63" s="50">
        <f t="shared" si="5"/>
        <v>0.01960784314</v>
      </c>
      <c r="U63" s="50">
        <f t="shared" si="6"/>
        <v>0.04166666667</v>
      </c>
      <c r="V63" s="49">
        <f t="shared" si="7"/>
        <v>0.1541666667</v>
      </c>
      <c r="W63" s="3"/>
      <c r="X63" s="3"/>
      <c r="Y63" s="3"/>
      <c r="Z63" s="3"/>
    </row>
    <row r="64" ht="15.0" customHeight="1">
      <c r="A64" s="2"/>
      <c r="B64" s="79"/>
      <c r="C64" s="81" t="s">
        <v>91</v>
      </c>
      <c r="D64" s="36">
        <v>2.0</v>
      </c>
      <c r="E64" s="37">
        <f t="shared" si="1"/>
        <v>0.0625</v>
      </c>
      <c r="F64" s="37"/>
      <c r="G64" s="38">
        <f t="shared" si="2"/>
        <v>0.01666666667</v>
      </c>
      <c r="H64" s="39">
        <v>1.0</v>
      </c>
      <c r="I64" s="40">
        <v>1.0</v>
      </c>
      <c r="J64" s="41">
        <f t="shared" si="3"/>
        <v>2</v>
      </c>
      <c r="K64" s="42">
        <f t="shared" si="4"/>
        <v>0.03333333333</v>
      </c>
      <c r="L64" s="68"/>
      <c r="M64" s="59"/>
      <c r="N64" s="58"/>
      <c r="O64" s="54"/>
      <c r="P64" s="54"/>
      <c r="Q64" s="48"/>
      <c r="R64" s="56"/>
      <c r="S64" s="49">
        <f t="shared" si="8"/>
        <v>0.05625</v>
      </c>
      <c r="T64" s="50">
        <f t="shared" si="5"/>
        <v>0.009803921569</v>
      </c>
      <c r="U64" s="50">
        <f t="shared" si="6"/>
        <v>0.02083333333</v>
      </c>
      <c r="V64" s="49">
        <f t="shared" si="7"/>
        <v>0.07708333333</v>
      </c>
      <c r="W64" s="3"/>
      <c r="X64" s="3"/>
      <c r="Y64" s="3"/>
      <c r="Z64" s="3"/>
    </row>
    <row r="65" ht="15.0" customHeight="1">
      <c r="A65" s="2"/>
      <c r="B65" s="79"/>
      <c r="C65" s="80" t="s">
        <v>92</v>
      </c>
      <c r="D65" s="36">
        <v>2.0</v>
      </c>
      <c r="E65" s="37">
        <f t="shared" si="1"/>
        <v>0.0625</v>
      </c>
      <c r="F65" s="37"/>
      <c r="G65" s="38">
        <f t="shared" si="2"/>
        <v>0.01666666667</v>
      </c>
      <c r="H65" s="39">
        <v>1.0</v>
      </c>
      <c r="I65" s="40">
        <v>1.0</v>
      </c>
      <c r="J65" s="41">
        <f t="shared" si="3"/>
        <v>2</v>
      </c>
      <c r="K65" s="42">
        <f t="shared" si="4"/>
        <v>0.03333333333</v>
      </c>
      <c r="L65" s="68"/>
      <c r="M65" s="59"/>
      <c r="N65" s="58"/>
      <c r="O65" s="54"/>
      <c r="P65" s="54"/>
      <c r="Q65" s="82"/>
      <c r="R65" s="56" t="s">
        <v>93</v>
      </c>
      <c r="S65" s="49">
        <f t="shared" ref="S65:V65" si="9">SUM(S5:S64)</f>
        <v>5.45625</v>
      </c>
      <c r="T65" s="49">
        <f t="shared" si="9"/>
        <v>0.9509803922</v>
      </c>
      <c r="U65" s="49">
        <f t="shared" si="9"/>
        <v>2.020833333</v>
      </c>
      <c r="V65" s="49">
        <f t="shared" si="9"/>
        <v>7.477083333</v>
      </c>
      <c r="W65" s="3"/>
      <c r="X65" s="3"/>
      <c r="Y65" s="3"/>
      <c r="Z65" s="3"/>
    </row>
    <row r="66" ht="15.0" customHeight="1">
      <c r="A66" s="2"/>
      <c r="B66" s="79"/>
      <c r="C66" s="81" t="s">
        <v>72</v>
      </c>
      <c r="D66" s="36">
        <v>1.0</v>
      </c>
      <c r="E66" s="37">
        <f t="shared" si="1"/>
        <v>0.03125</v>
      </c>
      <c r="F66" s="37"/>
      <c r="G66" s="38">
        <f t="shared" si="2"/>
        <v>0.008333333333</v>
      </c>
      <c r="H66" s="39">
        <v>1.0</v>
      </c>
      <c r="I66" s="40">
        <v>1.0</v>
      </c>
      <c r="J66" s="41">
        <f t="shared" si="3"/>
        <v>1</v>
      </c>
      <c r="K66" s="42">
        <f t="shared" si="4"/>
        <v>0.01666666667</v>
      </c>
      <c r="L66" s="68"/>
      <c r="M66" s="59"/>
      <c r="N66" s="58"/>
      <c r="O66" s="54"/>
      <c r="P66" s="54"/>
      <c r="Q66" s="83"/>
      <c r="R66" s="3"/>
      <c r="S66" s="3"/>
      <c r="T66" s="3"/>
      <c r="U66" s="3"/>
      <c r="V66" s="3"/>
      <c r="W66" s="3"/>
      <c r="X66" s="3"/>
      <c r="Y66" s="3"/>
      <c r="Z66" s="3"/>
    </row>
    <row r="67" ht="15.0" customHeight="1">
      <c r="A67" s="2"/>
      <c r="B67" s="84"/>
      <c r="C67" s="85" t="s">
        <v>94</v>
      </c>
      <c r="D67" s="86">
        <f t="shared" ref="D67:G67" si="10">SUM(D5:D66)</f>
        <v>102</v>
      </c>
      <c r="E67" s="87">
        <f t="shared" si="10"/>
        <v>3.1875</v>
      </c>
      <c r="F67" s="87">
        <f t="shared" si="10"/>
        <v>0</v>
      </c>
      <c r="G67" s="88">
        <f t="shared" si="10"/>
        <v>0.85</v>
      </c>
      <c r="H67" s="89"/>
      <c r="I67" s="90"/>
      <c r="J67" s="87">
        <f t="shared" ref="J67:K67" si="11">SUM(J5:J66)</f>
        <v>102</v>
      </c>
      <c r="K67" s="91">
        <f t="shared" si="11"/>
        <v>1.7</v>
      </c>
      <c r="L67" s="68"/>
      <c r="M67" s="59"/>
      <c r="N67" s="92"/>
      <c r="O67" s="92"/>
      <c r="P67" s="93"/>
      <c r="Q67" s="83"/>
      <c r="R67" s="3"/>
      <c r="S67" s="3"/>
      <c r="T67" s="3"/>
      <c r="U67" s="3"/>
      <c r="V67" s="3"/>
      <c r="W67" s="3"/>
      <c r="X67" s="3"/>
      <c r="Y67" s="3"/>
      <c r="Z67" s="3"/>
    </row>
    <row r="68" ht="15.0" customHeight="1">
      <c r="A68" s="2"/>
      <c r="B68" s="94"/>
      <c r="C68" s="95"/>
      <c r="D68" s="96"/>
      <c r="E68" s="96"/>
      <c r="F68" s="96"/>
      <c r="G68" s="96"/>
      <c r="H68" s="96"/>
      <c r="I68" s="96"/>
      <c r="J68" s="96"/>
      <c r="K68" s="96"/>
      <c r="L68" s="97"/>
      <c r="M68" s="59"/>
      <c r="N68" s="83"/>
      <c r="O68" s="83"/>
      <c r="P68" s="83"/>
      <c r="Q68" s="83"/>
      <c r="R68" s="3"/>
      <c r="S68" s="3"/>
      <c r="T68" s="3"/>
      <c r="U68" s="3"/>
      <c r="V68" s="3"/>
      <c r="W68" s="3"/>
      <c r="X68" s="3"/>
      <c r="Y68" s="3"/>
      <c r="Z68" s="3"/>
    </row>
    <row r="69" ht="15.0" customHeight="1">
      <c r="A69" s="2"/>
      <c r="B69" s="98" t="s">
        <v>95</v>
      </c>
      <c r="C69" s="99" t="s">
        <v>96</v>
      </c>
      <c r="D69" s="100">
        <f>D67</f>
        <v>102</v>
      </c>
      <c r="E69" s="101">
        <f>((D69*O17)/60)/8</f>
        <v>1.0625</v>
      </c>
      <c r="F69" s="102"/>
      <c r="G69" s="103"/>
      <c r="H69" s="104"/>
      <c r="I69" s="105"/>
      <c r="J69" s="106"/>
      <c r="K69" s="107"/>
      <c r="L69" s="68"/>
      <c r="M69" s="59"/>
      <c r="N69" s="108"/>
      <c r="O69" s="109"/>
      <c r="P69" s="110"/>
      <c r="Q69" s="83"/>
      <c r="R69" s="3"/>
      <c r="S69" s="3"/>
      <c r="T69" s="3"/>
      <c r="U69" s="3"/>
      <c r="V69" s="3"/>
      <c r="W69" s="3"/>
      <c r="X69" s="3"/>
      <c r="Y69" s="3"/>
      <c r="Z69" s="3"/>
    </row>
    <row r="70" ht="15.0" customHeight="1">
      <c r="A70" s="2"/>
      <c r="B70" s="55"/>
      <c r="C70" s="99" t="s">
        <v>97</v>
      </c>
      <c r="D70" s="111"/>
      <c r="E70" s="112"/>
      <c r="F70" s="102"/>
      <c r="G70" s="103"/>
      <c r="H70" s="104"/>
      <c r="I70" s="105"/>
      <c r="J70" s="106"/>
      <c r="K70" s="107">
        <v>0.0</v>
      </c>
      <c r="L70" s="68"/>
      <c r="M70" s="59"/>
      <c r="N70" s="108"/>
      <c r="O70" s="108"/>
      <c r="P70" s="83"/>
      <c r="Q70" s="83"/>
      <c r="R70" s="3"/>
      <c r="S70" s="3"/>
      <c r="T70" s="3"/>
      <c r="U70" s="3"/>
      <c r="V70" s="3"/>
      <c r="W70" s="3"/>
      <c r="X70" s="3"/>
      <c r="Y70" s="3"/>
      <c r="Z70" s="3"/>
    </row>
    <row r="71" ht="15.0" customHeight="1">
      <c r="A71" s="2"/>
      <c r="B71" s="113"/>
      <c r="C71" s="114" t="s">
        <v>98</v>
      </c>
      <c r="D71" s="115"/>
      <c r="E71" s="112"/>
      <c r="F71" s="116"/>
      <c r="G71" s="117"/>
      <c r="H71" s="118"/>
      <c r="I71" s="119"/>
      <c r="J71" s="119">
        <f>(J67*20%)</f>
        <v>20.4</v>
      </c>
      <c r="K71" s="107">
        <f t="shared" ref="K71:K72" si="12">((J71*O15)/60)/8</f>
        <v>0.425</v>
      </c>
      <c r="L71" s="120"/>
      <c r="M71" s="59"/>
      <c r="N71" s="108"/>
      <c r="O71" s="108"/>
      <c r="P71" s="83"/>
      <c r="Q71" s="83"/>
      <c r="R71" s="3"/>
      <c r="S71" s="3"/>
      <c r="T71" s="3"/>
      <c r="U71" s="3"/>
      <c r="V71" s="3"/>
      <c r="W71" s="3"/>
      <c r="X71" s="3"/>
      <c r="Y71" s="3"/>
      <c r="Z71" s="3"/>
    </row>
    <row r="72" ht="15.0" customHeight="1">
      <c r="A72" s="2"/>
      <c r="B72" s="121"/>
      <c r="C72" s="122" t="s">
        <v>99</v>
      </c>
      <c r="D72" s="111"/>
      <c r="E72" s="112"/>
      <c r="F72" s="102"/>
      <c r="G72" s="123"/>
      <c r="H72" s="104"/>
      <c r="I72" s="105"/>
      <c r="J72" s="105">
        <f>J67*20%</f>
        <v>20.4</v>
      </c>
      <c r="K72" s="107">
        <f t="shared" si="12"/>
        <v>0.6375</v>
      </c>
      <c r="L72" s="68"/>
      <c r="M72" s="59"/>
      <c r="N72" s="108"/>
      <c r="O72" s="108"/>
      <c r="P72" s="8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31.5" customHeight="1">
      <c r="A73" s="2"/>
      <c r="B73" s="121"/>
      <c r="C73" s="121" t="s">
        <v>100</v>
      </c>
      <c r="D73" s="111"/>
      <c r="E73" s="112"/>
      <c r="F73" s="102"/>
      <c r="G73" s="123"/>
      <c r="H73" s="104"/>
      <c r="I73" s="105"/>
      <c r="J73" s="105">
        <f>(J67*H73*I73*25%)</f>
        <v>0</v>
      </c>
      <c r="K73" s="107">
        <f>((J73*O14)/60)/8</f>
        <v>0</v>
      </c>
      <c r="L73" s="68"/>
      <c r="M73" s="59"/>
      <c r="N73" s="108"/>
      <c r="O73" s="108"/>
      <c r="P73" s="8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2"/>
      <c r="B74" s="121"/>
      <c r="C74" s="124" t="s">
        <v>101</v>
      </c>
      <c r="D74" s="111"/>
      <c r="E74" s="112"/>
      <c r="F74" s="102"/>
      <c r="G74" s="123"/>
      <c r="H74" s="104"/>
      <c r="I74" s="105"/>
      <c r="J74" s="105">
        <f>(J67*H74*I74*25%)</f>
        <v>0</v>
      </c>
      <c r="K74" s="107">
        <f>((J74*O14)/60)/8</f>
        <v>0</v>
      </c>
      <c r="L74" s="125"/>
      <c r="M74" s="59"/>
      <c r="N74" s="108"/>
      <c r="O74" s="108"/>
      <c r="P74" s="8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0" customHeight="1">
      <c r="A75" s="2"/>
      <c r="B75" s="121"/>
      <c r="C75" s="126" t="s">
        <v>102</v>
      </c>
      <c r="D75" s="127">
        <v>0.0</v>
      </c>
      <c r="E75" s="101">
        <f>((D75*O8)/60)/8</f>
        <v>0</v>
      </c>
      <c r="F75" s="127"/>
      <c r="G75" s="102"/>
      <c r="H75" s="105"/>
      <c r="I75" s="105"/>
      <c r="J75" s="105">
        <f>(J67*H75*I75*5%)</f>
        <v>0</v>
      </c>
      <c r="K75" s="128">
        <f>((J75*O14)/60)/8</f>
        <v>0</v>
      </c>
      <c r="L75" s="109"/>
      <c r="M75" s="59"/>
      <c r="N75" s="108"/>
      <c r="O75" s="108"/>
      <c r="P75" s="8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0" customHeight="1">
      <c r="A76" s="2"/>
      <c r="B76" s="121"/>
      <c r="C76" s="126" t="s">
        <v>103</v>
      </c>
      <c r="D76" s="127"/>
      <c r="E76" s="101"/>
      <c r="F76" s="127"/>
      <c r="G76" s="102"/>
      <c r="H76" s="105"/>
      <c r="I76" s="105"/>
      <c r="J76" s="105">
        <f>(D67*H76*I76*25%)</f>
        <v>0</v>
      </c>
      <c r="K76" s="129">
        <f>((J76*O10)/60)/8</f>
        <v>0</v>
      </c>
      <c r="L76" s="110"/>
      <c r="M76" s="59"/>
      <c r="N76" s="92"/>
      <c r="O76" s="92"/>
      <c r="P76" s="8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8.0" customHeight="1">
      <c r="A77" s="2"/>
      <c r="B77" s="130"/>
      <c r="C77" s="131"/>
      <c r="D77" s="132" t="s">
        <v>104</v>
      </c>
      <c r="E77" s="9"/>
      <c r="F77" s="133"/>
      <c r="G77" s="134">
        <f>E67+E69+E75+F67+G67</f>
        <v>5.1</v>
      </c>
      <c r="H77" s="135" t="s">
        <v>105</v>
      </c>
      <c r="I77" s="9"/>
      <c r="J77" s="133"/>
      <c r="K77" s="136">
        <f>K67+K71+K72+K73+K74+K75+K76</f>
        <v>2.7625</v>
      </c>
      <c r="L77" s="137"/>
      <c r="M77" s="138"/>
      <c r="N77" s="92"/>
      <c r="O77" s="92"/>
      <c r="P77" s="92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0" customHeight="1">
      <c r="A78" s="2"/>
      <c r="B78" s="92"/>
      <c r="C78" s="92"/>
      <c r="D78" s="139"/>
      <c r="E78" s="140"/>
      <c r="F78" s="139"/>
      <c r="G78" s="141"/>
      <c r="H78" s="142"/>
      <c r="I78" s="143" t="s">
        <v>106</v>
      </c>
      <c r="J78" s="10"/>
      <c r="K78" s="144">
        <f>G77+K70+K77</f>
        <v>7.8625</v>
      </c>
      <c r="L78" s="145"/>
      <c r="M78" s="108"/>
      <c r="N78" s="108"/>
      <c r="O78" s="108"/>
      <c r="P78" s="108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0" customHeight="1">
      <c r="A79" s="2"/>
      <c r="B79" s="108"/>
      <c r="C79" s="108"/>
      <c r="D79" s="146"/>
      <c r="E79" s="147"/>
      <c r="F79" s="146"/>
      <c r="G79" s="148"/>
      <c r="H79" s="149"/>
      <c r="I79" s="143" t="s">
        <v>107</v>
      </c>
      <c r="J79" s="10"/>
      <c r="K79" s="150">
        <f>K78/20</f>
        <v>0.393125</v>
      </c>
      <c r="L79" s="138"/>
      <c r="M79" s="108"/>
      <c r="N79" s="108"/>
      <c r="O79" s="108"/>
      <c r="P79" s="108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2"/>
      <c r="B80" s="108"/>
      <c r="C80" s="108"/>
      <c r="D80" s="146"/>
      <c r="E80" s="147"/>
      <c r="F80" s="146"/>
      <c r="G80" s="148"/>
      <c r="H80" s="149"/>
      <c r="I80" s="149"/>
      <c r="J80" s="147"/>
      <c r="K80" s="140"/>
      <c r="L80" s="108"/>
      <c r="M80" s="108"/>
      <c r="N80" s="108"/>
      <c r="O80" s="108"/>
      <c r="P80" s="108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2"/>
      <c r="B81" s="151"/>
      <c r="C81" s="151"/>
      <c r="D81" s="152"/>
      <c r="E81" s="147"/>
      <c r="F81" s="146"/>
      <c r="G81" s="148"/>
      <c r="H81" s="149"/>
      <c r="I81" s="149"/>
      <c r="J81" s="147"/>
      <c r="K81" s="147"/>
      <c r="L81" s="108"/>
      <c r="M81" s="108"/>
      <c r="N81" s="108"/>
      <c r="O81" s="108"/>
      <c r="P81" s="108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2"/>
      <c r="B82" s="151"/>
      <c r="C82" s="151"/>
      <c r="D82" s="152"/>
      <c r="E82" s="147"/>
      <c r="F82" s="146"/>
      <c r="G82" s="148"/>
      <c r="H82" s="149"/>
      <c r="I82" s="149"/>
      <c r="J82" s="147"/>
      <c r="K82" s="147"/>
      <c r="L82" s="108"/>
      <c r="M82" s="108"/>
      <c r="N82" s="108"/>
      <c r="O82" s="108"/>
      <c r="P82" s="108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2"/>
      <c r="B83" s="2"/>
      <c r="C83" s="153" t="s">
        <v>108</v>
      </c>
      <c r="D83" s="154"/>
      <c r="E83" s="155"/>
      <c r="F83" s="156"/>
      <c r="G83" s="153" t="s">
        <v>109</v>
      </c>
      <c r="H83" s="154"/>
      <c r="I83" s="157"/>
      <c r="J83" s="157"/>
      <c r="K83" s="158"/>
      <c r="L83" s="159"/>
      <c r="M83" s="108"/>
      <c r="N83" s="108"/>
      <c r="O83" s="108"/>
      <c r="P83" s="108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3.25" customHeight="1">
      <c r="A84" s="2"/>
      <c r="B84" s="2"/>
      <c r="C84" s="160" t="s">
        <v>30</v>
      </c>
      <c r="D84" s="161"/>
      <c r="E84" s="162" t="s">
        <v>110</v>
      </c>
      <c r="F84" s="163"/>
      <c r="G84" s="164" t="s">
        <v>111</v>
      </c>
      <c r="H84" s="165"/>
      <c r="I84" s="165"/>
      <c r="J84" s="165"/>
      <c r="K84" s="165"/>
      <c r="L84" s="166"/>
      <c r="M84" s="138"/>
      <c r="N84" s="108"/>
      <c r="O84" s="108"/>
      <c r="P84" s="108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2"/>
      <c r="B85" s="2"/>
      <c r="C85" s="167" t="s">
        <v>112</v>
      </c>
      <c r="D85" s="166"/>
      <c r="E85" s="168">
        <f t="shared" ref="E85:E86" si="13">(8*60)/O13</f>
        <v>32</v>
      </c>
      <c r="F85" s="169"/>
      <c r="G85" s="170">
        <v>2.0</v>
      </c>
      <c r="H85" s="165"/>
      <c r="I85" s="165"/>
      <c r="J85" s="165"/>
      <c r="K85" s="165"/>
      <c r="L85" s="166"/>
      <c r="M85" s="138"/>
      <c r="N85" s="108"/>
      <c r="O85" s="108"/>
      <c r="P85" s="108"/>
      <c r="Q85" s="2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2"/>
      <c r="B86" s="2"/>
      <c r="C86" s="167" t="s">
        <v>113</v>
      </c>
      <c r="D86" s="166"/>
      <c r="E86" s="168">
        <f t="shared" si="13"/>
        <v>60</v>
      </c>
      <c r="F86" s="169"/>
      <c r="G86" s="170">
        <v>3.0</v>
      </c>
      <c r="H86" s="165"/>
      <c r="I86" s="165"/>
      <c r="J86" s="165"/>
      <c r="K86" s="165"/>
      <c r="L86" s="166"/>
      <c r="M86" s="138"/>
      <c r="N86" s="108"/>
      <c r="O86" s="108"/>
      <c r="P86" s="108"/>
      <c r="Q86" s="2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2"/>
      <c r="B87" s="2"/>
      <c r="C87" s="171" t="s">
        <v>114</v>
      </c>
      <c r="D87" s="172"/>
      <c r="E87" s="173">
        <f>(8*60)/O17</f>
        <v>96</v>
      </c>
      <c r="F87" s="169"/>
      <c r="G87" s="170">
        <v>4.0</v>
      </c>
      <c r="H87" s="165"/>
      <c r="I87" s="165"/>
      <c r="J87" s="165"/>
      <c r="K87" s="165"/>
      <c r="L87" s="166"/>
      <c r="M87" s="138"/>
      <c r="N87" s="2"/>
      <c r="O87" s="2"/>
      <c r="P87" s="2"/>
      <c r="Q87" s="2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2"/>
      <c r="B88" s="2"/>
      <c r="C88" s="174"/>
      <c r="D88" s="175"/>
      <c r="E88" s="174"/>
      <c r="F88" s="169"/>
      <c r="G88" s="170">
        <v>5.0</v>
      </c>
      <c r="H88" s="165"/>
      <c r="I88" s="165"/>
      <c r="J88" s="165"/>
      <c r="K88" s="165"/>
      <c r="L88" s="166"/>
      <c r="M88" s="138"/>
      <c r="N88" s="2"/>
      <c r="O88" s="2"/>
      <c r="P88" s="2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2"/>
      <c r="B89" s="92"/>
      <c r="C89" s="92"/>
      <c r="D89" s="176"/>
      <c r="E89" s="177"/>
      <c r="F89" s="2"/>
      <c r="G89" s="2"/>
      <c r="H89" s="2"/>
      <c r="I89" s="2"/>
      <c r="J89" s="2"/>
      <c r="K89" s="2"/>
      <c r="L89" s="138"/>
      <c r="M89" s="108"/>
      <c r="N89" s="2"/>
      <c r="O89" s="2"/>
      <c r="P89" s="2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4.2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4.2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4.2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4.2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4.2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4.2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4.2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4.2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4.2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4.2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4.2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4.2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4.2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4.2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4.2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4.2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4.2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4.2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4.2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4.2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4.2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W1040" s="3"/>
      <c r="X1040" s="3"/>
      <c r="Y1040" s="3"/>
      <c r="Z1040" s="3"/>
    </row>
    <row r="1041" ht="14.2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W1041" s="3"/>
      <c r="X1041" s="3"/>
      <c r="Y1041" s="3"/>
      <c r="Z1041" s="3"/>
    </row>
  </sheetData>
  <mergeCells count="27">
    <mergeCell ref="L5:L10"/>
    <mergeCell ref="L11:L15"/>
    <mergeCell ref="B2:L2"/>
    <mergeCell ref="B3:G3"/>
    <mergeCell ref="H3:K3"/>
    <mergeCell ref="L3:L4"/>
    <mergeCell ref="R3:V3"/>
    <mergeCell ref="B5:B7"/>
    <mergeCell ref="B8:B21"/>
    <mergeCell ref="B26:B35"/>
    <mergeCell ref="B36:B50"/>
    <mergeCell ref="B69:B70"/>
    <mergeCell ref="D77:F77"/>
    <mergeCell ref="H77:J77"/>
    <mergeCell ref="I78:J78"/>
    <mergeCell ref="I79:J79"/>
    <mergeCell ref="C86:D86"/>
    <mergeCell ref="C87:D87"/>
    <mergeCell ref="G87:L87"/>
    <mergeCell ref="G88:L88"/>
    <mergeCell ref="C83:D83"/>
    <mergeCell ref="G83:H83"/>
    <mergeCell ref="C84:D84"/>
    <mergeCell ref="G84:L84"/>
    <mergeCell ref="C85:D85"/>
    <mergeCell ref="G85:L85"/>
    <mergeCell ref="G86:L86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Khandaker Tanvir</dc:creator>
</cp:coreProperties>
</file>