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79469e1c3152a/Documents/GitHub/IntroToAI/Documents/"/>
    </mc:Choice>
  </mc:AlternateContent>
  <bookViews>
    <workbookView xWindow="0" yWindow="0" windowWidth="28800" windowHeight="12795" activeTab="1"/>
  </bookViews>
  <sheets>
    <sheet name="A" sheetId="1" r:id="rId1"/>
    <sheet name="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  <c r="P3" i="2"/>
  <c r="P2" i="2"/>
  <c r="L3" i="2"/>
  <c r="L4" i="2"/>
  <c r="L5" i="2"/>
  <c r="L6" i="2"/>
  <c r="L7" i="2"/>
  <c r="L8" i="2"/>
  <c r="L9" i="2"/>
  <c r="L2" i="2"/>
  <c r="H3" i="2"/>
  <c r="H2" i="2"/>
  <c r="H4" i="2"/>
  <c r="H5" i="2"/>
  <c r="H6" i="2"/>
  <c r="H7" i="2"/>
  <c r="H8" i="2"/>
  <c r="H9" i="2"/>
  <c r="D8" i="2"/>
  <c r="D7" i="2"/>
  <c r="D6" i="2"/>
  <c r="D5" i="2"/>
  <c r="Q6" i="2" l="1"/>
  <c r="M6" i="2"/>
  <c r="M5" i="2" l="1"/>
  <c r="M4" i="2"/>
  <c r="M3" i="2"/>
  <c r="M7" i="2"/>
  <c r="M8" i="2"/>
  <c r="M9" i="2"/>
  <c r="M2" i="2"/>
  <c r="E3" i="2"/>
  <c r="E8" i="2"/>
  <c r="E7" i="2"/>
  <c r="F8" i="2" s="1"/>
  <c r="E9" i="2"/>
  <c r="E4" i="2"/>
  <c r="B9" i="2"/>
  <c r="B8" i="2"/>
  <c r="B7" i="2"/>
  <c r="B6" i="2"/>
  <c r="B5" i="2"/>
  <c r="B4" i="2"/>
  <c r="B3" i="2"/>
  <c r="B2" i="2"/>
  <c r="E2" i="2" s="1"/>
  <c r="N8" i="2" l="1"/>
  <c r="N5" i="2"/>
  <c r="Q5" i="2" s="1"/>
  <c r="N7" i="2"/>
  <c r="Q7" i="2" s="1"/>
  <c r="N2" i="2"/>
  <c r="Q2" i="2" s="1"/>
  <c r="N4" i="2"/>
  <c r="N6" i="2"/>
  <c r="N9" i="2"/>
  <c r="N3" i="2"/>
  <c r="F9" i="2"/>
  <c r="I9" i="2" s="1"/>
  <c r="F2" i="2"/>
  <c r="I2" i="2" s="1"/>
  <c r="F6" i="2"/>
  <c r="F5" i="2"/>
  <c r="F3" i="2"/>
  <c r="I3" i="2" s="1"/>
  <c r="F7" i="2"/>
  <c r="F4" i="2"/>
  <c r="I4" i="2" s="1"/>
  <c r="E5" i="2"/>
  <c r="B10" i="2"/>
  <c r="E6" i="2"/>
  <c r="C54" i="1"/>
  <c r="B54" i="1"/>
  <c r="A54" i="1"/>
  <c r="C53" i="1"/>
  <c r="B53" i="1"/>
  <c r="A53" i="1"/>
  <c r="C52" i="1"/>
  <c r="B52" i="1"/>
  <c r="A52" i="1"/>
  <c r="C50" i="1"/>
  <c r="A50" i="1"/>
  <c r="C49" i="1"/>
  <c r="B49" i="1"/>
  <c r="A49" i="1"/>
  <c r="C48" i="1"/>
  <c r="B48" i="1"/>
  <c r="A48" i="1"/>
  <c r="C45" i="1"/>
  <c r="A45" i="1"/>
  <c r="C44" i="1"/>
  <c r="B44" i="1"/>
  <c r="A44" i="1"/>
  <c r="C43" i="1"/>
  <c r="B43" i="1"/>
  <c r="A43" i="1"/>
  <c r="A46" i="1" s="1"/>
  <c r="A41" i="1"/>
  <c r="C40" i="1"/>
  <c r="B40" i="1"/>
  <c r="A40" i="1"/>
  <c r="C39" i="1"/>
  <c r="B39" i="1"/>
  <c r="A39" i="1"/>
  <c r="C38" i="1"/>
  <c r="B38" i="1"/>
  <c r="A38" i="1"/>
  <c r="A36" i="1"/>
  <c r="A35" i="1"/>
  <c r="B35" i="1"/>
  <c r="C35" i="1"/>
  <c r="C36" i="1"/>
  <c r="B34" i="1"/>
  <c r="A34" i="1"/>
  <c r="C34" i="1"/>
  <c r="A31" i="1"/>
  <c r="A32" i="1" s="1"/>
  <c r="C31" i="1"/>
  <c r="B30" i="1"/>
  <c r="A29" i="1"/>
  <c r="C30" i="1"/>
  <c r="C29" i="1"/>
  <c r="B29" i="1"/>
  <c r="A30" i="1"/>
  <c r="A24" i="1"/>
  <c r="B24" i="1"/>
  <c r="C24" i="1"/>
  <c r="A25" i="1"/>
  <c r="B25" i="1"/>
  <c r="C25" i="1"/>
  <c r="A26" i="1"/>
  <c r="B26" i="1"/>
  <c r="C26" i="1"/>
  <c r="C22" i="1"/>
  <c r="A22" i="1"/>
  <c r="C21" i="1"/>
  <c r="B21" i="1"/>
  <c r="A21" i="1"/>
  <c r="C20" i="1"/>
  <c r="B20" i="1"/>
  <c r="A20" i="1"/>
  <c r="B16" i="1"/>
  <c r="C16" i="1"/>
  <c r="C15" i="1"/>
  <c r="B15" i="1"/>
  <c r="C7" i="1"/>
  <c r="C11" i="1" s="1"/>
  <c r="B7" i="1"/>
  <c r="B11" i="1" s="1"/>
  <c r="A8" i="1"/>
  <c r="A7" i="1"/>
  <c r="C8" i="1"/>
  <c r="C12" i="1" s="1"/>
  <c r="C17" i="1" s="1"/>
  <c r="C6" i="1"/>
  <c r="A12" i="1" s="1"/>
  <c r="A17" i="1" s="1"/>
  <c r="B6" i="1"/>
  <c r="B10" i="1" s="1"/>
  <c r="A6" i="1"/>
  <c r="A10" i="1" s="1"/>
  <c r="A15" i="1" s="1"/>
  <c r="A4" i="1"/>
  <c r="Q3" i="2" l="1"/>
  <c r="Q4" i="2"/>
  <c r="R6" i="2"/>
  <c r="Q9" i="2"/>
  <c r="Q8" i="2"/>
  <c r="N10" i="2"/>
  <c r="I6" i="2"/>
  <c r="I8" i="2"/>
  <c r="I5" i="2"/>
  <c r="I7" i="2"/>
  <c r="F10" i="2"/>
  <c r="A55" i="1"/>
  <c r="A27" i="1"/>
  <c r="A18" i="1"/>
  <c r="C10" i="1"/>
  <c r="A11" i="1"/>
  <c r="A16" i="1" s="1"/>
  <c r="B12" i="1"/>
  <c r="A13" i="1"/>
  <c r="R4" i="2" l="1"/>
  <c r="R8" i="2"/>
  <c r="R2" i="2"/>
  <c r="R3" i="2"/>
  <c r="R9" i="2"/>
  <c r="R5" i="2"/>
  <c r="R7" i="2"/>
  <c r="J5" i="2"/>
  <c r="J9" i="2"/>
  <c r="J4" i="2"/>
  <c r="J8" i="2"/>
  <c r="J3" i="2"/>
  <c r="J2" i="2"/>
  <c r="J7" i="2"/>
  <c r="J6" i="2"/>
  <c r="R10" i="2" l="1"/>
  <c r="J10" i="2"/>
</calcChain>
</file>

<file path=xl/sharedStrings.xml><?xml version="1.0" encoding="utf-8"?>
<sst xmlns="http://schemas.openxmlformats.org/spreadsheetml/2006/main" count="40" uniqueCount="26">
  <si>
    <t>chance after applying observation</t>
  </si>
  <si>
    <t>Normalized</t>
  </si>
  <si>
    <t>Chance of being there after action 1</t>
  </si>
  <si>
    <t>Chance of being there after action 2</t>
  </si>
  <si>
    <t>Chance after applying observation</t>
  </si>
  <si>
    <t>Chance of being there after action 3</t>
  </si>
  <si>
    <t>Chance of being there after action 4</t>
  </si>
  <si>
    <t>1, 1</t>
  </si>
  <si>
    <t>1, 3</t>
  </si>
  <si>
    <t>2, 1</t>
  </si>
  <si>
    <t>2, 2</t>
  </si>
  <si>
    <t>3, 1</t>
  </si>
  <si>
    <t>3, 2</t>
  </si>
  <si>
    <t>1, 2</t>
  </si>
  <si>
    <t>Chance</t>
  </si>
  <si>
    <t>All equally likely</t>
  </si>
  <si>
    <t>3, 3</t>
  </si>
  <si>
    <t>Start</t>
  </si>
  <si>
    <t>Most likely path is 3, 2 start and have the first down succeed</t>
  </si>
  <si>
    <t>Current path to this cell</t>
  </si>
  <si>
    <t>Raw chance</t>
  </si>
  <si>
    <t>Normalized Chance</t>
  </si>
  <si>
    <t>1, 1 to 1, 1</t>
  </si>
  <si>
    <t>1, 2 to 1, 2</t>
  </si>
  <si>
    <t>1, 3 to 1, 3</t>
  </si>
  <si>
    <t>3, 3 to 3,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</si>
</sst>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\ ???????/???????"/>
    <numFmt numFmtId="167" formatCode="#\ ??????????/???????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4" workbookViewId="0">
      <selection activeCell="A52" sqref="A52:C54"/>
    </sheetView>
  </sheetViews>
  <sheetFormatPr defaultRowHeight="15" x14ac:dyDescent="0.25"/>
  <cols>
    <col min="1" max="3" width="23.7109375" style="1" bestFit="1" customWidth="1"/>
    <col min="4" max="4" width="33.140625" style="1" bestFit="1" customWidth="1"/>
    <col min="5" max="16384" width="9.140625" style="1"/>
  </cols>
  <sheetData>
    <row r="1" spans="1:4" x14ac:dyDescent="0.25">
      <c r="A1" s="3">
        <v>1.2500000000000001E-2</v>
      </c>
      <c r="B1" s="3">
        <v>0.125</v>
      </c>
      <c r="C1" s="3">
        <v>0.23749999999999999</v>
      </c>
      <c r="D1" s="1" t="s">
        <v>2</v>
      </c>
    </row>
    <row r="2" spans="1:4" x14ac:dyDescent="0.25">
      <c r="A2" s="3">
        <v>1.2500000000000001E-2</v>
      </c>
      <c r="B2" s="3">
        <v>0.125</v>
      </c>
      <c r="C2" s="3">
        <v>0.23749999999999999</v>
      </c>
    </row>
    <row r="3" spans="1:4" x14ac:dyDescent="0.25">
      <c r="A3" s="3">
        <v>0.125</v>
      </c>
      <c r="B3" s="3">
        <v>0</v>
      </c>
      <c r="C3" s="3">
        <v>0.125</v>
      </c>
    </row>
    <row r="4" spans="1:4" x14ac:dyDescent="0.25">
      <c r="A4" s="3">
        <f>SUM(A1:C3)</f>
        <v>1</v>
      </c>
      <c r="B4" s="3"/>
      <c r="C4" s="3"/>
    </row>
    <row r="5" spans="1:4" x14ac:dyDescent="0.25">
      <c r="A5" s="3"/>
      <c r="B5" s="3"/>
      <c r="C5" s="3"/>
    </row>
    <row r="6" spans="1:4" x14ac:dyDescent="0.25">
      <c r="A6" s="3">
        <f>A1 *0.05</f>
        <v>6.2500000000000012E-4</v>
      </c>
      <c r="B6" s="3">
        <f>B1 *0.05</f>
        <v>6.2500000000000003E-3</v>
      </c>
      <c r="C6" s="3">
        <f>C1 *0.05</f>
        <v>1.1875E-2</v>
      </c>
      <c r="D6" s="1" t="s">
        <v>0</v>
      </c>
    </row>
    <row r="7" spans="1:4" x14ac:dyDescent="0.25">
      <c r="A7" s="3">
        <f>A2 *0.9</f>
        <v>1.1250000000000001E-2</v>
      </c>
      <c r="B7" s="3">
        <f>B2 *0.9</f>
        <v>0.1125</v>
      </c>
      <c r="C7" s="3">
        <f>C2 *0.9</f>
        <v>0.21375</v>
      </c>
    </row>
    <row r="8" spans="1:4" x14ac:dyDescent="0.25">
      <c r="A8" s="3">
        <f>A3 *0.9</f>
        <v>0.1125</v>
      </c>
      <c r="B8" s="3">
        <v>0</v>
      </c>
      <c r="C8" s="3">
        <f>C3 *0.05</f>
        <v>6.2500000000000003E-3</v>
      </c>
    </row>
    <row r="9" spans="1:4" x14ac:dyDescent="0.25">
      <c r="A9" s="3"/>
      <c r="B9" s="3"/>
      <c r="C9" s="3"/>
    </row>
    <row r="10" spans="1:4" x14ac:dyDescent="0.25">
      <c r="A10" s="3">
        <f t="shared" ref="A10:C12" si="0">A6/SUM($A$6:$C$8)</f>
        <v>1.3157894736842109E-3</v>
      </c>
      <c r="B10" s="3">
        <f t="shared" si="0"/>
        <v>1.3157894736842106E-2</v>
      </c>
      <c r="C10" s="3">
        <f t="shared" si="0"/>
        <v>2.5000000000000001E-2</v>
      </c>
      <c r="D10" s="1" t="s">
        <v>1</v>
      </c>
    </row>
    <row r="11" spans="1:4" x14ac:dyDescent="0.25">
      <c r="A11" s="3">
        <f t="shared" si="0"/>
        <v>2.3684210526315794E-2</v>
      </c>
      <c r="B11" s="3">
        <f t="shared" si="0"/>
        <v>0.23684210526315791</v>
      </c>
      <c r="C11" s="3">
        <f t="shared" si="0"/>
        <v>0.45</v>
      </c>
    </row>
    <row r="12" spans="1:4" x14ac:dyDescent="0.25">
      <c r="A12" s="3">
        <f t="shared" si="0"/>
        <v>0.23684210526315791</v>
      </c>
      <c r="B12" s="3">
        <f t="shared" si="0"/>
        <v>0</v>
      </c>
      <c r="C12" s="3">
        <f t="shared" si="0"/>
        <v>1.3157894736842106E-2</v>
      </c>
    </row>
    <row r="13" spans="1:4" x14ac:dyDescent="0.25">
      <c r="A13" s="3">
        <f>SUM(A10:C12)</f>
        <v>1</v>
      </c>
      <c r="B13" s="3"/>
      <c r="C13" s="3"/>
    </row>
    <row r="14" spans="1:4" x14ac:dyDescent="0.25">
      <c r="A14" s="3"/>
      <c r="B14" s="3"/>
      <c r="C14" s="3"/>
    </row>
    <row r="15" spans="1:4" x14ac:dyDescent="0.25">
      <c r="A15" s="3">
        <f>A10 * 0.1</f>
        <v>1.315789473684211E-4</v>
      </c>
      <c r="B15" s="3">
        <f xml:space="preserve"> (A10 * 0.9) + (B10 * 0.1)</f>
        <v>2.5000000000000005E-3</v>
      </c>
      <c r="C15" s="3">
        <f xml:space="preserve"> (B10 * 0.9) + (C10 * 1)</f>
        <v>3.6842105263157898E-2</v>
      </c>
      <c r="D15" s="1" t="s">
        <v>3</v>
      </c>
    </row>
    <row r="16" spans="1:4" x14ac:dyDescent="0.25">
      <c r="A16" s="3">
        <f>A11 * 0.1</f>
        <v>2.3684210526315795E-3</v>
      </c>
      <c r="B16" s="3">
        <f xml:space="preserve"> (A11 * 0.9) + (B11 * 0.1)</f>
        <v>4.5000000000000012E-2</v>
      </c>
      <c r="C16" s="3">
        <f xml:space="preserve"> (B11 * 0.9) + (C11 * 1)</f>
        <v>0.66315789473684217</v>
      </c>
    </row>
    <row r="17" spans="1:4" x14ac:dyDescent="0.25">
      <c r="A17" s="3">
        <f>A12</f>
        <v>0.23684210526315791</v>
      </c>
      <c r="B17" s="3">
        <v>0</v>
      </c>
      <c r="C17" s="3">
        <f>C12</f>
        <v>1.3157894736842106E-2</v>
      </c>
    </row>
    <row r="18" spans="1:4" x14ac:dyDescent="0.25">
      <c r="A18" s="3">
        <f>SUM(A15:C17)</f>
        <v>1</v>
      </c>
      <c r="B18" s="3"/>
      <c r="C18" s="3"/>
    </row>
    <row r="19" spans="1:4" x14ac:dyDescent="0.25">
      <c r="A19" s="3"/>
      <c r="B19" s="3"/>
      <c r="C19" s="3"/>
    </row>
    <row r="20" spans="1:4" x14ac:dyDescent="0.25">
      <c r="A20" s="3">
        <f>A15 *0.05</f>
        <v>6.5789473684210555E-6</v>
      </c>
      <c r="B20" s="3">
        <f>B15 *0.05</f>
        <v>1.2500000000000003E-4</v>
      </c>
      <c r="C20" s="3">
        <f>C15 *0.05</f>
        <v>1.8421052631578949E-3</v>
      </c>
      <c r="D20" s="1" t="s">
        <v>4</v>
      </c>
    </row>
    <row r="21" spans="1:4" x14ac:dyDescent="0.25">
      <c r="A21" s="3">
        <f>A16 *0.9</f>
        <v>2.1315789473684219E-3</v>
      </c>
      <c r="B21" s="3">
        <f>B16 *0.9</f>
        <v>4.0500000000000015E-2</v>
      </c>
      <c r="C21" s="3">
        <f>C16 *0.9</f>
        <v>0.59684210526315795</v>
      </c>
    </row>
    <row r="22" spans="1:4" x14ac:dyDescent="0.25">
      <c r="A22" s="3">
        <f>A17 *0.9</f>
        <v>0.21315789473684213</v>
      </c>
      <c r="B22" s="3">
        <v>0</v>
      </c>
      <c r="C22" s="3">
        <f>C17 *0.05</f>
        <v>6.5789473684210536E-4</v>
      </c>
    </row>
    <row r="23" spans="1:4" x14ac:dyDescent="0.25">
      <c r="A23" s="3"/>
      <c r="B23" s="3"/>
      <c r="C23" s="3"/>
    </row>
    <row r="24" spans="1:4" x14ac:dyDescent="0.25">
      <c r="A24" s="3">
        <f>A20/SUM($A$20:$C$22)</f>
        <v>7.6923076923076953E-6</v>
      </c>
      <c r="B24" s="3">
        <f t="shared" ref="B24:C24" si="1">B20/SUM($A$20:$C$22)</f>
        <v>1.4615384615384618E-4</v>
      </c>
      <c r="C24" s="3">
        <f t="shared" si="1"/>
        <v>2.1538461538461542E-3</v>
      </c>
      <c r="D24" s="1" t="s">
        <v>1</v>
      </c>
    </row>
    <row r="25" spans="1:4" x14ac:dyDescent="0.25">
      <c r="A25" s="3">
        <f t="shared" ref="A25:C25" si="2">A21/SUM($A$20:$C$22)</f>
        <v>2.4923076923076934E-3</v>
      </c>
      <c r="B25" s="3">
        <f t="shared" si="2"/>
        <v>4.735384615384617E-2</v>
      </c>
      <c r="C25" s="3">
        <f t="shared" si="2"/>
        <v>0.69784615384615389</v>
      </c>
    </row>
    <row r="26" spans="1:4" x14ac:dyDescent="0.25">
      <c r="A26" s="3">
        <f t="shared" ref="A26:C26" si="3">A22/SUM($A$20:$C$22)</f>
        <v>0.24923076923076926</v>
      </c>
      <c r="B26" s="3">
        <f t="shared" si="3"/>
        <v>0</v>
      </c>
      <c r="C26" s="3">
        <f t="shared" si="3"/>
        <v>7.6923076923076934E-4</v>
      </c>
    </row>
    <row r="27" spans="1:4" x14ac:dyDescent="0.25">
      <c r="A27" s="3">
        <f>SUM(A24:C26)</f>
        <v>1.0000000000000002</v>
      </c>
      <c r="B27" s="3"/>
      <c r="C27" s="3"/>
    </row>
    <row r="28" spans="1:4" x14ac:dyDescent="0.25">
      <c r="A28" s="3"/>
      <c r="B28" s="3"/>
      <c r="C28" s="3"/>
    </row>
    <row r="29" spans="1:4" x14ac:dyDescent="0.25">
      <c r="A29" s="3">
        <f>(A24 * 0.1)</f>
        <v>7.6923076923076957E-7</v>
      </c>
      <c r="B29" s="3">
        <f xml:space="preserve"> (B24 * 0.1)</f>
        <v>1.4615384615384619E-5</v>
      </c>
      <c r="C29" s="3">
        <f>(C24 * 0.1)</f>
        <v>2.1538461538461544E-4</v>
      </c>
      <c r="D29" s="1" t="s">
        <v>5</v>
      </c>
    </row>
    <row r="30" spans="1:4" x14ac:dyDescent="0.25">
      <c r="A30" s="3">
        <f>(A25 * 0.1) + (A24 * 0.9)</f>
        <v>2.5615384615384628E-4</v>
      </c>
      <c r="B30" s="3">
        <f>(B25) + (B24 * 0.9)</f>
        <v>4.7485384615384631E-2</v>
      </c>
      <c r="C30" s="3">
        <f>(C25 * 0.1) + (C24 * 0.9)</f>
        <v>7.1723076923076931E-2</v>
      </c>
    </row>
    <row r="31" spans="1:4" x14ac:dyDescent="0.25">
      <c r="A31" s="3">
        <f>(A26) + (A25 * 0.9)</f>
        <v>0.25147384615384616</v>
      </c>
      <c r="B31" s="3">
        <v>0</v>
      </c>
      <c r="C31" s="3">
        <f>(C26) + (C25 * 0.9)</f>
        <v>0.6288307692307693</v>
      </c>
    </row>
    <row r="32" spans="1:4" x14ac:dyDescent="0.25">
      <c r="A32" s="3">
        <f>SUM(A29:C31)</f>
        <v>1</v>
      </c>
      <c r="B32" s="3"/>
      <c r="C32" s="3"/>
    </row>
    <row r="33" spans="1:4" x14ac:dyDescent="0.25">
      <c r="A33" s="3"/>
      <c r="B33" s="3"/>
      <c r="C33" s="3"/>
    </row>
    <row r="34" spans="1:4" x14ac:dyDescent="0.25">
      <c r="A34" s="3">
        <f>A29 *0.9</f>
        <v>6.9230769230769263E-7</v>
      </c>
      <c r="B34" s="3">
        <f>B29 *0.9</f>
        <v>1.3153846153846157E-5</v>
      </c>
      <c r="C34" s="3">
        <f>C29 *0.05</f>
        <v>1.0769230769230773E-5</v>
      </c>
      <c r="D34" s="1" t="s">
        <v>4</v>
      </c>
    </row>
    <row r="35" spans="1:4" x14ac:dyDescent="0.25">
      <c r="A35" s="3">
        <f>A30 *0.05</f>
        <v>1.2807692307692315E-5</v>
      </c>
      <c r="B35" s="3">
        <f>B30 *0.05</f>
        <v>2.3742692307692319E-3</v>
      </c>
      <c r="C35" s="3">
        <f>C30 *0.05</f>
        <v>3.5861538461538466E-3</v>
      </c>
    </row>
    <row r="36" spans="1:4" x14ac:dyDescent="0.25">
      <c r="A36" s="3">
        <f>A31 *0.05</f>
        <v>1.2573692307692308E-2</v>
      </c>
      <c r="B36" s="3">
        <v>0</v>
      </c>
      <c r="C36" s="3">
        <f>C31 *0.9</f>
        <v>0.56594769230769237</v>
      </c>
    </row>
    <row r="37" spans="1:4" x14ac:dyDescent="0.25">
      <c r="A37" s="3"/>
      <c r="B37" s="3"/>
      <c r="C37" s="3"/>
    </row>
    <row r="38" spans="1:4" x14ac:dyDescent="0.25">
      <c r="A38" s="3">
        <f>A34/SUM($A$34:$C$36)</f>
        <v>1.1844053298239845E-6</v>
      </c>
      <c r="B38" s="3">
        <f t="shared" ref="B38:C38" si="4">B34/SUM($A$34:$C$36)</f>
        <v>2.2503701266655701E-5</v>
      </c>
      <c r="C38" s="3">
        <f t="shared" si="4"/>
        <v>1.8424082908373091E-5</v>
      </c>
      <c r="D38" s="1" t="s">
        <v>1</v>
      </c>
    </row>
    <row r="39" spans="1:4" x14ac:dyDescent="0.25">
      <c r="A39" s="3">
        <f t="shared" ref="A39:C39" si="5">A35/SUM($A$34:$C$36)</f>
        <v>2.1911498601743718E-5</v>
      </c>
      <c r="B39" s="3">
        <f t="shared" si="5"/>
        <v>4.0619180786313552E-3</v>
      </c>
      <c r="C39" s="3">
        <f t="shared" si="5"/>
        <v>6.135219608488238E-3</v>
      </c>
    </row>
    <row r="40" spans="1:4" x14ac:dyDescent="0.25">
      <c r="A40" s="3">
        <f t="shared" ref="A40:C40" si="6">A36/SUM($A$34:$C$36)</f>
        <v>2.15111696002632E-2</v>
      </c>
      <c r="B40" s="3">
        <f t="shared" si="6"/>
        <v>0</v>
      </c>
      <c r="C40" s="3">
        <f t="shared" si="6"/>
        <v>0.96822766902451063</v>
      </c>
    </row>
    <row r="41" spans="1:4" x14ac:dyDescent="0.25">
      <c r="A41" s="3">
        <f>SUM(A38:C40)</f>
        <v>1</v>
      </c>
      <c r="B41" s="3"/>
      <c r="C41" s="3"/>
    </row>
    <row r="42" spans="1:4" x14ac:dyDescent="0.25">
      <c r="A42" s="3"/>
      <c r="B42" s="3"/>
      <c r="C42" s="3"/>
    </row>
    <row r="43" spans="1:4" x14ac:dyDescent="0.25">
      <c r="A43" s="3">
        <f>(A38 * 0.1)</f>
        <v>1.1844053298239847E-7</v>
      </c>
      <c r="B43" s="3">
        <f xml:space="preserve"> (B38 * 0.1)</f>
        <v>2.25037012666557E-6</v>
      </c>
      <c r="C43" s="3">
        <f>(C38 * 0.1)</f>
        <v>1.8424082908373092E-6</v>
      </c>
      <c r="D43" s="1" t="s">
        <v>6</v>
      </c>
    </row>
    <row r="44" spans="1:4" x14ac:dyDescent="0.25">
      <c r="A44" s="3">
        <f>(A39 * 0.1) + (A38 * 0.9)</f>
        <v>3.2571146570159579E-6</v>
      </c>
      <c r="B44" s="3">
        <f>(B39) + (B38 * 0.9)</f>
        <v>4.0821714097713452E-3</v>
      </c>
      <c r="C44" s="3">
        <f>(C39 * 0.1) + (C38 * 0.9)</f>
        <v>6.3010363546635957E-4</v>
      </c>
    </row>
    <row r="45" spans="1:4" x14ac:dyDescent="0.25">
      <c r="A45" s="3">
        <f>(A40) + (A39 * 0.9)</f>
        <v>2.1530889949004768E-2</v>
      </c>
      <c r="B45" s="3">
        <v>0</v>
      </c>
      <c r="C45" s="3">
        <f>(C40) + (C39 * 0.9)</f>
        <v>0.97374936667215006</v>
      </c>
    </row>
    <row r="46" spans="1:4" x14ac:dyDescent="0.25">
      <c r="A46" s="3">
        <f>SUM(A43:C45)</f>
        <v>1</v>
      </c>
      <c r="B46" s="3"/>
      <c r="C46" s="3"/>
    </row>
    <row r="47" spans="1:4" x14ac:dyDescent="0.25">
      <c r="A47" s="3"/>
      <c r="B47" s="3"/>
      <c r="C47" s="3"/>
    </row>
    <row r="48" spans="1:4" x14ac:dyDescent="0.25">
      <c r="A48" s="3">
        <f>A43 *0.9</f>
        <v>1.0659647968415862E-7</v>
      </c>
      <c r="B48" s="3">
        <f>B43 *0.9</f>
        <v>2.0253331139990132E-6</v>
      </c>
      <c r="C48" s="3">
        <f>C43 *0.05</f>
        <v>9.2120414541865465E-8</v>
      </c>
      <c r="D48" s="1" t="s">
        <v>4</v>
      </c>
    </row>
    <row r="49" spans="1:4" x14ac:dyDescent="0.25">
      <c r="A49" s="3">
        <f>A44 *0.05</f>
        <v>1.628557328507979E-7</v>
      </c>
      <c r="B49" s="3">
        <f>B44 *0.05</f>
        <v>2.0410857048856727E-4</v>
      </c>
      <c r="C49" s="3">
        <f>C44 *0.05</f>
        <v>3.150518177331798E-5</v>
      </c>
    </row>
    <row r="50" spans="1:4" x14ac:dyDescent="0.25">
      <c r="A50" s="3">
        <f>A45 *0.05</f>
        <v>1.0765444974502384E-3</v>
      </c>
      <c r="B50" s="3">
        <v>0</v>
      </c>
      <c r="C50" s="3">
        <f>C45 *0.9</f>
        <v>0.87637443000493509</v>
      </c>
    </row>
    <row r="51" spans="1:4" x14ac:dyDescent="0.25">
      <c r="A51" s="3"/>
      <c r="B51" s="3"/>
      <c r="C51" s="3"/>
    </row>
    <row r="52" spans="1:4" x14ac:dyDescent="0.25">
      <c r="A52" s="3">
        <f>A48/SUM($A$48:$C$50)</f>
        <v>1.2145131441884553E-7</v>
      </c>
      <c r="B52" s="3">
        <f t="shared" ref="B52:C52" si="7">B48/SUM($A$48:$C$50)</f>
        <v>2.3075749739580645E-6</v>
      </c>
      <c r="C52" s="3">
        <f t="shared" si="7"/>
        <v>1.0495792604097762E-7</v>
      </c>
      <c r="D52" s="1" t="s">
        <v>1</v>
      </c>
    </row>
    <row r="53" spans="1:4" x14ac:dyDescent="0.25">
      <c r="A53" s="3">
        <f t="shared" ref="A53:C53" si="8">A49/SUM($A$48:$C$50)</f>
        <v>1.8555061925101402E-7</v>
      </c>
      <c r="B53" s="3">
        <f t="shared" si="8"/>
        <v>2.3255227793110721E-4</v>
      </c>
      <c r="C53" s="3">
        <f t="shared" si="8"/>
        <v>3.5895610706014331E-5</v>
      </c>
    </row>
    <row r="54" spans="1:4" x14ac:dyDescent="0.25">
      <c r="A54" s="3">
        <f t="shared" ref="A54:C54" si="9">A50/SUM($A$48:$C$50)</f>
        <v>1.2265671871445252E-3</v>
      </c>
      <c r="B54" s="3">
        <f t="shared" si="9"/>
        <v>0</v>
      </c>
      <c r="C54" s="3">
        <f t="shared" si="9"/>
        <v>0.99850226538938469</v>
      </c>
    </row>
    <row r="55" spans="1:4" x14ac:dyDescent="0.25">
      <c r="A55" s="2">
        <f>SUM(A52:C54)</f>
        <v>1</v>
      </c>
      <c r="B55" s="2"/>
      <c r="C5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P5" sqref="P5"/>
    </sheetView>
  </sheetViews>
  <sheetFormatPr defaultRowHeight="15" x14ac:dyDescent="0.25"/>
  <cols>
    <col min="1" max="1" width="5.7109375" style="1" bestFit="1" customWidth="1"/>
    <col min="2" max="2" width="8.28515625" style="1" bestFit="1" customWidth="1"/>
    <col min="3" max="3" width="9.140625" style="1"/>
    <col min="4" max="4" width="23.28515625" style="1" bestFit="1" customWidth="1"/>
    <col min="5" max="5" width="9.140625" style="1"/>
    <col min="6" max="6" width="22.7109375" style="1" bestFit="1" customWidth="1"/>
    <col min="7" max="7" width="9.140625" style="1"/>
    <col min="8" max="8" width="23.28515625" style="1" bestFit="1" customWidth="1"/>
    <col min="9" max="9" width="12" style="1" bestFit="1" customWidth="1"/>
    <col min="10" max="10" width="22.7109375" style="1" bestFit="1" customWidth="1"/>
    <col min="11" max="11" width="9.140625" style="1"/>
    <col min="12" max="12" width="24.140625" style="1" bestFit="1" customWidth="1"/>
    <col min="13" max="13" width="12" style="1" bestFit="1" customWidth="1"/>
    <col min="14" max="14" width="22.7109375" style="1" bestFit="1" customWidth="1"/>
    <col min="15" max="15" width="9.140625" style="1"/>
    <col min="16" max="16" width="27.85546875" style="1" customWidth="1"/>
    <col min="17" max="17" width="9.140625" style="1"/>
    <col min="18" max="18" width="22.7109375" style="1" bestFit="1" customWidth="1"/>
    <col min="19" max="16384" width="9.140625" style="1"/>
  </cols>
  <sheetData>
    <row r="1" spans="1:18" x14ac:dyDescent="0.25">
      <c r="A1" s="1" t="s">
        <v>17</v>
      </c>
      <c r="B1" s="1" t="s">
        <v>14</v>
      </c>
      <c r="D1" s="1" t="s">
        <v>19</v>
      </c>
      <c r="E1" s="1" t="s">
        <v>20</v>
      </c>
      <c r="F1" s="1" t="s">
        <v>21</v>
      </c>
      <c r="H1" s="1" t="s">
        <v>19</v>
      </c>
      <c r="I1" s="1" t="s">
        <v>20</v>
      </c>
      <c r="J1" s="1" t="s">
        <v>21</v>
      </c>
      <c r="L1" s="1" t="s">
        <v>19</v>
      </c>
      <c r="M1" s="1" t="s">
        <v>20</v>
      </c>
      <c r="N1" s="1" t="s">
        <v>21</v>
      </c>
      <c r="P1" s="1" t="s">
        <v>19</v>
      </c>
      <c r="Q1" s="1" t="s">
        <v>20</v>
      </c>
      <c r="R1" s="1" t="s">
        <v>21</v>
      </c>
    </row>
    <row r="2" spans="1:18" x14ac:dyDescent="0.25">
      <c r="A2" s="1" t="s">
        <v>7</v>
      </c>
      <c r="B2" s="1">
        <f t="shared" ref="B2:B9" si="0">1/8</f>
        <v>0.125</v>
      </c>
      <c r="D2" s="1" t="s">
        <v>22</v>
      </c>
      <c r="E2" s="1">
        <f>(B2 *0.1) *0.05</f>
        <v>6.2500000000000012E-4</v>
      </c>
      <c r="F2" s="1">
        <f>E2/SUM(E$2:E$9)</f>
        <v>1.754385964912281E-3</v>
      </c>
      <c r="H2" s="1" t="str">
        <f>D2 &amp; " to 1, 1"</f>
        <v>1, 1 to 1, 1 to 1, 1</v>
      </c>
      <c r="I2" s="1">
        <f>(F2 *0.1) *0.05</f>
        <v>8.7719298245614062E-6</v>
      </c>
      <c r="J2" s="1">
        <f>I2/SUM(I$2:I$9)</f>
        <v>1.4652014652014656E-5</v>
      </c>
      <c r="L2" s="1" t="str">
        <f>H2 &amp; " to 1, 1"</f>
        <v>1, 1 to 1, 1 to 1, 1 to 1, 1</v>
      </c>
      <c r="M2" s="1">
        <f>(J2 *0.1) *0.9</f>
        <v>1.3186813186813192E-6</v>
      </c>
      <c r="N2" s="1">
        <f>M2/SUM(M$2:M$9)</f>
        <v>3.1943416142498883E-6</v>
      </c>
      <c r="P2" s="1" t="str">
        <f>L2 &amp; " to 1, 1"</f>
        <v>1, 1 to 1, 1 to 1, 1 to 1, 1 to 1, 1</v>
      </c>
      <c r="Q2" s="1">
        <f>(N2 *0.1) *0.9</f>
        <v>2.8749074528248998E-7</v>
      </c>
      <c r="R2" s="1">
        <f>Q2/SUM(Q$2:Q$9)</f>
        <v>3.4164541730587418E-7</v>
      </c>
    </row>
    <row r="3" spans="1:18" x14ac:dyDescent="0.25">
      <c r="A3" s="1" t="s">
        <v>13</v>
      </c>
      <c r="B3" s="1">
        <f t="shared" si="0"/>
        <v>0.125</v>
      </c>
      <c r="D3" s="1" t="s">
        <v>23</v>
      </c>
      <c r="E3" s="1">
        <f>(B3 *0.1) *0.9</f>
        <v>1.1250000000000001E-2</v>
      </c>
      <c r="F3" s="1">
        <f t="shared" ref="F3:F9" si="1">E3/SUM(E$2:E$9)</f>
        <v>3.1578947368421054E-2</v>
      </c>
      <c r="H3" s="1" t="str">
        <f>D3 &amp; " to 1, 2"</f>
        <v>1, 2 to 1, 2 to 1, 2</v>
      </c>
      <c r="I3" s="1">
        <f>(F3 *0.1) *0.9</f>
        <v>2.8421052631578949E-3</v>
      </c>
      <c r="J3" s="1">
        <f t="shared" ref="J3:J9" si="2">I3/SUM(I$2:I$9)</f>
        <v>4.7472527472527471E-3</v>
      </c>
      <c r="L3" s="1" t="str">
        <f>IF( (J3 *0.1)  &gt; (J2 *0.9), H3, H2 ) &amp; " to 1, 2"</f>
        <v>1, 2 to 1, 2 to 1, 2 to 1, 2</v>
      </c>
      <c r="M3" s="1">
        <f>MAX( (J3 *0.1), (J2 *0.9) ) *0.05</f>
        <v>2.3736263736263735E-5</v>
      </c>
      <c r="N3" s="1">
        <f t="shared" ref="N3:N9" si="3">M3/SUM(M$2:M$9)</f>
        <v>5.7498149056497963E-5</v>
      </c>
      <c r="P3" s="1" t="str">
        <f>IF( (N3 *0.1)  &gt; (N2 *0.9), L3, L2 ) &amp; " to 1, 2"</f>
        <v>1, 2 to 1, 2 to 1, 2 to 1, 2 to 1, 2</v>
      </c>
      <c r="Q3" s="1">
        <f>MAX( (N3 *0.1), (N2 *0.9) ) *0.05</f>
        <v>2.8749074528248987E-7</v>
      </c>
      <c r="R3" s="1">
        <f t="shared" ref="R3:R9" si="4">Q3/SUM(Q$2:Q$9)</f>
        <v>3.4164541730587402E-7</v>
      </c>
    </row>
    <row r="4" spans="1:18" x14ac:dyDescent="0.25">
      <c r="A4" s="1" t="s">
        <v>8</v>
      </c>
      <c r="B4" s="1">
        <f t="shared" si="0"/>
        <v>0.125</v>
      </c>
      <c r="D4" s="1" t="s">
        <v>24</v>
      </c>
      <c r="E4" s="1">
        <f>B4 * 0.9</f>
        <v>0.1125</v>
      </c>
      <c r="F4" s="1">
        <f t="shared" si="1"/>
        <v>0.31578947368421051</v>
      </c>
      <c r="H4" s="1" t="str">
        <f>D4 &amp; " to 1, 3"</f>
        <v>1, 3 to 1, 3 to 1, 3</v>
      </c>
      <c r="I4" s="1">
        <f>F4 * 0.9</f>
        <v>0.28421052631578947</v>
      </c>
      <c r="J4" s="1">
        <f t="shared" si="2"/>
        <v>0.4747252747252747</v>
      </c>
      <c r="L4" s="1" t="str">
        <f>IF( J4  &gt; (J3 *0.9), H4, H3 ) &amp; " to 1, 3"</f>
        <v>1, 3 to 1, 3 to 1, 3 to 1, 3</v>
      </c>
      <c r="M4" s="1">
        <f>MAX(J4, (J3 *0.9) ) * 0.05</f>
        <v>2.3736263736263738E-2</v>
      </c>
      <c r="N4" s="1">
        <f t="shared" si="3"/>
        <v>5.7498149056497971E-2</v>
      </c>
      <c r="P4" s="1" t="str">
        <f>IF( N4  &gt; (N3 *0.9), L4, L3 ) &amp; " to 1, 3"</f>
        <v>1, 3 to 1, 3 to 1, 3 to 1, 3 to 1, 3</v>
      </c>
      <c r="Q4" s="1">
        <f>MAX(N4, (N3 *0.9) ) * 0.05</f>
        <v>2.8749074528248986E-3</v>
      </c>
      <c r="R4" s="1">
        <f t="shared" si="4"/>
        <v>3.4164541730587403E-3</v>
      </c>
    </row>
    <row r="5" spans="1:18" x14ac:dyDescent="0.25">
      <c r="A5" s="1" t="s">
        <v>9</v>
      </c>
      <c r="B5" s="1">
        <f t="shared" si="0"/>
        <v>0.125</v>
      </c>
      <c r="D5" s="1" t="str">
        <f>IF( (B5 *0.1)  &gt; (B2 *0.9), "2, 1", "1, 1" ) &amp; " to 2, 1"</f>
        <v>1, 1 to 2, 1</v>
      </c>
      <c r="E5" s="1">
        <f>MAX((B5 * 0.1), ( B2 * 0.9)) * 0.05</f>
        <v>5.6250000000000007E-3</v>
      </c>
      <c r="F5" s="1">
        <f t="shared" si="1"/>
        <v>1.5789473684210527E-2</v>
      </c>
      <c r="H5" s="1" t="str">
        <f>IF( (F5 *0.1)  &gt; (F2 *0.9), D5, D2 ) &amp; " to 2, 1"</f>
        <v>1, 1 to 1, 1 to 2, 1</v>
      </c>
      <c r="I5" s="1">
        <f>MAX((F5 * 0.1), ( F2 * 0.9)) * 0.05</f>
        <v>7.8947368421052646E-5</v>
      </c>
      <c r="J5" s="1">
        <f t="shared" si="2"/>
        <v>1.3186813186813188E-4</v>
      </c>
      <c r="L5" s="1" t="str">
        <f>H5 &amp;  " to 2, 1"</f>
        <v>1, 1 to 1, 1 to 2, 1 to 2, 1</v>
      </c>
      <c r="M5" s="1">
        <f>MAX((J5 * 0.1)) * 0.9</f>
        <v>1.1868131868131869E-5</v>
      </c>
      <c r="N5" s="1">
        <f t="shared" si="3"/>
        <v>2.8749074528248985E-5</v>
      </c>
      <c r="P5" s="1" t="str">
        <f>L5 &amp;  " to 2, 1"</f>
        <v>1, 1 to 1, 1 to 2, 1 to 2, 1 to 2, 1</v>
      </c>
      <c r="Q5" s="1">
        <f>MAX((N5 * 0.1)) * 0.9</f>
        <v>2.5874167075424091E-6</v>
      </c>
      <c r="R5" s="1">
        <f t="shared" si="4"/>
        <v>3.0748087557528665E-6</v>
      </c>
    </row>
    <row r="6" spans="1:18" x14ac:dyDescent="0.25">
      <c r="A6" s="1" t="s">
        <v>10</v>
      </c>
      <c r="B6" s="1">
        <f t="shared" si="0"/>
        <v>0.125</v>
      </c>
      <c r="D6" s="1" t="str">
        <f>IF( (B6 *0.1)  &gt; (B3 *0.9), "2, 2", "1, 2" ) &amp; " to 2, 2"</f>
        <v>1, 2 to 2, 2</v>
      </c>
      <c r="E6" s="1">
        <f>MAX((B6 * 0.1), ( B3 * 0.9)) *0.9</f>
        <v>0.10125000000000001</v>
      </c>
      <c r="F6" s="1">
        <f t="shared" si="1"/>
        <v>0.28421052631578947</v>
      </c>
      <c r="H6" s="1" t="str">
        <f>IF( (F6 *0.1)  &gt; (F3 *0.9), D6, D3 ) &amp; " to 2, 2"</f>
        <v>1, 2 to 1, 2 to 2, 2</v>
      </c>
      <c r="I6" s="1">
        <f>MAX((F6 * 0.1), ( F3 * 0.9)) *0.9</f>
        <v>2.5578947368421052E-2</v>
      </c>
      <c r="J6" s="1">
        <f t="shared" si="2"/>
        <v>4.2725274725274723E-2</v>
      </c>
      <c r="L6" s="1" t="str">
        <f>IF( (J6)  &gt; (J5 *0.9), H6, H5 ) &amp; " to 2, 2"</f>
        <v>1, 2 to 1, 2 to 2, 2 to 2, 2</v>
      </c>
      <c r="M6" s="1">
        <f>MAX((J6), ( J5 * 0.9)) *0.05</f>
        <v>2.1362637362637364E-3</v>
      </c>
      <c r="N6" s="1">
        <f t="shared" si="3"/>
        <v>5.1748334150848174E-3</v>
      </c>
      <c r="P6" s="1" t="str">
        <f>IF( (N6)  &gt; (N5 *0.9), L6, L5 ) &amp; " to 2, 2"</f>
        <v>1, 2 to 1, 2 to 2, 2 to 2, 2 to 2, 2</v>
      </c>
      <c r="Q6" s="1">
        <f>MAX((N6), ( N5 * 0.9)) *0.05</f>
        <v>2.5874167075424088E-4</v>
      </c>
      <c r="R6" s="1">
        <f t="shared" si="4"/>
        <v>3.0748087557528665E-4</v>
      </c>
    </row>
    <row r="7" spans="1:18" x14ac:dyDescent="0.25">
      <c r="A7" s="1" t="s">
        <v>11</v>
      </c>
      <c r="B7" s="1">
        <f t="shared" si="0"/>
        <v>0.125</v>
      </c>
      <c r="D7" s="1" t="str">
        <f>IF( B7  &gt; (B4 *0.9), "3, 1", "2, 1" ) &amp; " to 3, 1"</f>
        <v>3, 1 to 3, 1</v>
      </c>
      <c r="E7" s="1">
        <f>MAX((B7), ( B5 * 0.9)) * 0.05</f>
        <v>6.2500000000000003E-3</v>
      </c>
      <c r="F7" s="1">
        <f t="shared" si="1"/>
        <v>1.7543859649122806E-2</v>
      </c>
      <c r="H7" s="1" t="str">
        <f>IF( F7  &gt; (F5 *0.9), D7, D5 ) &amp; " to 3, 1"</f>
        <v>3, 1 to 3, 1 to 3, 1</v>
      </c>
      <c r="I7" s="1">
        <f>MAX((F7), ( F5 * 0.9)) * 0.05</f>
        <v>8.7719298245614037E-4</v>
      </c>
      <c r="J7" s="1">
        <f t="shared" si="2"/>
        <v>1.4652014652014652E-3</v>
      </c>
      <c r="L7" s="1" t="str">
        <f>H7 &amp; " to 3, 1"</f>
        <v>3, 1 to 3, 1 to 3, 1 to 3, 1</v>
      </c>
      <c r="M7" s="1">
        <f>MAX((J7  * 0.1)) * 0.05</f>
        <v>7.3260073260073263E-6</v>
      </c>
      <c r="N7" s="1">
        <f t="shared" si="3"/>
        <v>1.7746342301388263E-5</v>
      </c>
      <c r="P7" s="1" t="str">
        <f>L7 &amp; " to 3, 1"</f>
        <v>3, 1 to 3, 1 to 3, 1 to 3, 1 to 3, 1</v>
      </c>
      <c r="Q7" s="1">
        <f>MAX((N7  * 0.1)) * 0.05</f>
        <v>8.8731711506941318E-8</v>
      </c>
      <c r="R7" s="1">
        <f t="shared" si="4"/>
        <v>1.0544611645243026E-7</v>
      </c>
    </row>
    <row r="8" spans="1:18" x14ac:dyDescent="0.25">
      <c r="A8" s="1" t="s">
        <v>12</v>
      </c>
      <c r="B8" s="1">
        <f t="shared" si="0"/>
        <v>0.125</v>
      </c>
      <c r="D8" s="1" t="str">
        <f>IF( B8   &gt; (B5 *0.9), "3, 2", "3, 2" ) &amp; " to 3, 2"</f>
        <v>3, 2 to 3, 2</v>
      </c>
      <c r="E8" s="1">
        <f>MAX((B8), ( B6 * 0.9)) *0.9</f>
        <v>0.1125</v>
      </c>
      <c r="F8" s="1">
        <f t="shared" si="1"/>
        <v>0.31578947368421051</v>
      </c>
      <c r="H8" s="1" t="str">
        <f>IF( F8  &gt; (F6 *0.9), D8, D6 ) &amp; " to 3, 2"</f>
        <v>3, 2 to 3, 2 to 3, 2</v>
      </c>
      <c r="I8" s="1">
        <f>MAX((F8), ( F6 * 0.9)) *0.9</f>
        <v>0.28421052631578947</v>
      </c>
      <c r="J8" s="1">
        <f t="shared" si="2"/>
        <v>0.4747252747252747</v>
      </c>
      <c r="L8" s="1" t="str">
        <f>IF( (J8 *0.1)  &gt; (J7 *0.9), H8, H7 ) &amp; " to 3, 2"</f>
        <v>3, 2 to 3, 2 to 3, 2 to 3, 2</v>
      </c>
      <c r="M8" s="1">
        <f>MAX((J8 * 0.1), ( J7 * 0.9)) *0.05</f>
        <v>2.373626373626374E-3</v>
      </c>
      <c r="N8" s="1">
        <f t="shared" si="3"/>
        <v>5.7498149056497971E-3</v>
      </c>
      <c r="P8" s="1" t="str">
        <f>IF( (N8 *0.1)  &gt; (N7 *0.9), L8, L7 ) &amp; " to 3, 2"</f>
        <v>3, 2 to 3, 2 to 3, 2 to 3, 2 to 3, 2</v>
      </c>
      <c r="Q8" s="1">
        <f>MAX((N8 * 0.1), ( N7 * 0.9)) *0.05</f>
        <v>2.8749074528248988E-5</v>
      </c>
      <c r="R8" s="1">
        <f t="shared" si="4"/>
        <v>3.4164541730587405E-5</v>
      </c>
    </row>
    <row r="9" spans="1:18" x14ac:dyDescent="0.25">
      <c r="A9" s="1" t="s">
        <v>16</v>
      </c>
      <c r="B9" s="1">
        <f t="shared" si="0"/>
        <v>0.125</v>
      </c>
      <c r="D9" s="1" t="s">
        <v>25</v>
      </c>
      <c r="E9" s="1">
        <f>MAX((B9)) * 0.05</f>
        <v>6.2500000000000003E-3</v>
      </c>
      <c r="F9" s="1">
        <f t="shared" si="1"/>
        <v>1.7543859649122806E-2</v>
      </c>
      <c r="H9" s="1" t="str">
        <f>D9 &amp; " to 3, 3"</f>
        <v>3, 3 to 3, 3 to 3, 3</v>
      </c>
      <c r="I9" s="1">
        <f>MAX((F9)) * 0.05</f>
        <v>8.7719298245614037E-4</v>
      </c>
      <c r="J9" s="1">
        <f t="shared" si="2"/>
        <v>1.4652014652014652E-3</v>
      </c>
      <c r="L9" s="1" t="str">
        <f>IF( J9  &gt; (J8*0.9), H9, H8 ) &amp; " to 3, 3"</f>
        <v>3, 2 to 3, 2 to 3, 2 to 3, 3</v>
      </c>
      <c r="M9" s="1">
        <f>MAX((J9), (J8 *0.9)) * 0.9</f>
        <v>0.38452747252747255</v>
      </c>
      <c r="N9" s="1">
        <f t="shared" si="3"/>
        <v>0.93147001471526703</v>
      </c>
      <c r="P9" s="1" t="str">
        <f>IF( N9  &gt; (N8*0.9), L9, L8 ) &amp; " to 3, 3"</f>
        <v>3, 2 to 3, 2 to 3, 2 to 3, 3 to 3, 3</v>
      </c>
      <c r="Q9" s="1">
        <f>MAX((N9), (N8 *0.9)) * 0.9</f>
        <v>0.83832301324374037</v>
      </c>
      <c r="R9" s="1">
        <f t="shared" si="4"/>
        <v>0.99623803686392853</v>
      </c>
    </row>
    <row r="10" spans="1:18" x14ac:dyDescent="0.25">
      <c r="B10" s="1">
        <f>SUM(B2:B9)</f>
        <v>1</v>
      </c>
      <c r="F10" s="1">
        <f>SUM(F2:F9)</f>
        <v>1</v>
      </c>
      <c r="J10" s="1">
        <f>SUM(J2:J9)</f>
        <v>0.99999999999999989</v>
      </c>
      <c r="N10" s="1">
        <f>SUM(N2:N9)</f>
        <v>1</v>
      </c>
      <c r="R10" s="1">
        <f>SUM(R2:R9)</f>
        <v>1</v>
      </c>
    </row>
    <row r="11" spans="1:18" x14ac:dyDescent="0.25">
      <c r="B11" s="1" t="s">
        <v>15</v>
      </c>
      <c r="P11" s="1" t="s">
        <v>18</v>
      </c>
    </row>
    <row r="22" spans="8:8" x14ac:dyDescent="0.25">
      <c r="H22" s="1">
        <v>0.99623803686392853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Westbrook</dc:creator>
  <cp:lastModifiedBy>Joshua Westbrook</cp:lastModifiedBy>
  <dcterms:created xsi:type="dcterms:W3CDTF">2017-04-08T02:08:08Z</dcterms:created>
  <dcterms:modified xsi:type="dcterms:W3CDTF">2017-04-11T03:00:07Z</dcterms:modified>
</cp:coreProperties>
</file>