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sairina/Desktop/研究室/修論/"/>
    </mc:Choice>
  </mc:AlternateContent>
  <bookViews>
    <workbookView xWindow="2980" yWindow="460" windowWidth="22460" windowHeight="14220" activeTab="1"/>
  </bookViews>
  <sheets>
    <sheet name="CMOS" sheetId="12" r:id="rId1"/>
    <sheet name="light" sheetId="13" r:id="rId2"/>
    <sheet name="諸々の値" sheetId="3" r:id="rId3"/>
    <sheet name="遅延時間" sheetId="7" r:id="rId4"/>
    <sheet name="面積　アレイ部" sheetId="8" r:id="rId5"/>
  </sheets>
  <definedNames>
    <definedName name="solver_adj" localSheetId="2" hidden="1">諸々の値!$C$10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諸々の値!$C$9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3" l="1"/>
  <c r="F131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D4" i="7"/>
  <c r="C4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4" i="7"/>
  <c r="G43" i="7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4" i="8"/>
  <c r="H63" i="8"/>
  <c r="H47" i="8"/>
  <c r="H35" i="8"/>
  <c r="H19" i="8"/>
  <c r="G19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4" i="8"/>
  <c r="G63" i="8"/>
  <c r="G47" i="8"/>
  <c r="G35" i="8"/>
  <c r="E8" i="3"/>
  <c r="E9" i="3"/>
  <c r="D8" i="3"/>
  <c r="D9" i="3"/>
  <c r="K17" i="12"/>
  <c r="J17" i="12"/>
  <c r="I17" i="12"/>
  <c r="H17" i="12"/>
  <c r="G17" i="12"/>
  <c r="F17" i="12"/>
  <c r="B11" i="3"/>
  <c r="B12" i="3"/>
  <c r="H16" i="13"/>
  <c r="G16" i="13"/>
  <c r="F16" i="13"/>
  <c r="C11" i="3"/>
  <c r="C8" i="3"/>
  <c r="C9" i="3"/>
  <c r="B8" i="3"/>
  <c r="B9" i="3"/>
</calcChain>
</file>

<file path=xl/sharedStrings.xml><?xml version="1.0" encoding="utf-8"?>
<sst xmlns="http://schemas.openxmlformats.org/spreadsheetml/2006/main" count="234" uniqueCount="156">
  <si>
    <t>しきい値</t>
    <rPh sb="2" eb="3">
      <t>チ</t>
    </rPh>
    <phoneticPr fontId="1"/>
  </si>
  <si>
    <t>受光器のしきい値</t>
    <rPh sb="0" eb="2">
      <t>ジュコウ</t>
    </rPh>
    <rPh sb="2" eb="3">
      <t>キ</t>
    </rPh>
    <rPh sb="7" eb="8">
      <t>チ</t>
    </rPh>
    <phoneticPr fontId="1"/>
  </si>
  <si>
    <t>α</t>
    <phoneticPr fontId="1"/>
  </si>
  <si>
    <t>β</t>
    <phoneticPr fontId="1"/>
  </si>
  <si>
    <t>スイッチの漏れ率</t>
    <rPh sb="5" eb="6">
      <t>モ</t>
    </rPh>
    <rPh sb="7" eb="8">
      <t>リツ</t>
    </rPh>
    <phoneticPr fontId="1"/>
  </si>
  <si>
    <t>BER</t>
    <phoneticPr fontId="1"/>
  </si>
  <si>
    <t>Q値</t>
    <rPh sb="1" eb="2">
      <t>アタイ</t>
    </rPh>
    <phoneticPr fontId="1"/>
  </si>
  <si>
    <t>エラーフリー</t>
    <phoneticPr fontId="1"/>
  </si>
  <si>
    <t>0.01mW</t>
    <phoneticPr fontId="1"/>
  </si>
  <si>
    <t>標準偏差はエラーフリーの場合のみ値を出せばよいか</t>
    <rPh sb="0" eb="2">
      <t>ヒョウジュン</t>
    </rPh>
    <rPh sb="2" eb="4">
      <t>ヘンサ</t>
    </rPh>
    <rPh sb="12" eb="14">
      <t>バアイ</t>
    </rPh>
    <rPh sb="16" eb="17">
      <t>アタイ</t>
    </rPh>
    <rPh sb="18" eb="19">
      <t>ダ</t>
    </rPh>
    <phoneticPr fontId="1"/>
  </si>
  <si>
    <t>スイッチの揺らぎσ（標準偏差）mW</t>
    <rPh sb="5" eb="6">
      <t>ユ</t>
    </rPh>
    <rPh sb="10" eb="12">
      <t>ヒョウジュン</t>
    </rPh>
    <rPh sb="12" eb="14">
      <t>ヘンサ</t>
    </rPh>
    <phoneticPr fontId="1"/>
  </si>
  <si>
    <t>スイッチの揺らぎσ（標準偏差）%</t>
    <rPh sb="5" eb="6">
      <t>ユ</t>
    </rPh>
    <rPh sb="10" eb="12">
      <t>ヒョウジュン</t>
    </rPh>
    <rPh sb="12" eb="14">
      <t>ヘンサ</t>
    </rPh>
    <phoneticPr fontId="1"/>
  </si>
  <si>
    <t>-20dBm(1fJ/bit,10Gbps)</t>
    <phoneticPr fontId="1"/>
  </si>
  <si>
    <t>配線面積</t>
    <rPh sb="0" eb="2">
      <t>ハイセン</t>
    </rPh>
    <rPh sb="2" eb="4">
      <t>メンセキ</t>
    </rPh>
    <phoneticPr fontId="1"/>
  </si>
  <si>
    <t>7nm</t>
    <phoneticPr fontId="1"/>
  </si>
  <si>
    <t>列1</t>
  </si>
  <si>
    <t>列2</t>
  </si>
  <si>
    <t>列3</t>
  </si>
  <si>
    <t>列4</t>
  </si>
  <si>
    <t>列5</t>
    <phoneticPr fontId="1"/>
  </si>
  <si>
    <t>遅延時間</t>
    <rPh sb="0" eb="2">
      <t>チエン</t>
    </rPh>
    <rPh sb="2" eb="4">
      <t>ジカン</t>
    </rPh>
    <phoneticPr fontId="1"/>
  </si>
  <si>
    <t>14nm</t>
    <phoneticPr fontId="1"/>
  </si>
  <si>
    <t>3.5nm</t>
    <phoneticPr fontId="1"/>
  </si>
  <si>
    <t>unit</t>
    <phoneticPr fontId="1"/>
  </si>
  <si>
    <t>XOR</t>
    <phoneticPr fontId="1"/>
  </si>
  <si>
    <t>ps</t>
    <phoneticPr fontId="1"/>
  </si>
  <si>
    <t>NOT</t>
    <phoneticPr fontId="1"/>
  </si>
  <si>
    <t>AND</t>
    <phoneticPr fontId="1"/>
  </si>
  <si>
    <t>OE変換機構</t>
    <rPh sb="2" eb="4">
      <t>ヘンカン</t>
    </rPh>
    <rPh sb="4" eb="6">
      <t>キコウ</t>
    </rPh>
    <phoneticPr fontId="1"/>
  </si>
  <si>
    <t>単位長あたりの配線遅延</t>
    <rPh sb="0" eb="2">
      <t>タンイ</t>
    </rPh>
    <rPh sb="2" eb="3">
      <t>チョウ</t>
    </rPh>
    <rPh sb="7" eb="9">
      <t>ハイセン</t>
    </rPh>
    <rPh sb="9" eb="11">
      <t>チエン</t>
    </rPh>
    <phoneticPr fontId="1"/>
  </si>
  <si>
    <t>3.0ps</t>
    <phoneticPr fontId="1"/>
  </si>
  <si>
    <t>2.3ps</t>
    <phoneticPr fontId="1"/>
  </si>
  <si>
    <t>2.6ps</t>
    <phoneticPr fontId="1"/>
  </si>
  <si>
    <t>駆動するセルに依存する、Fanoutにも依存する =&gt; inverter で FO4の場合</t>
    <phoneticPr fontId="1"/>
  </si>
  <si>
    <t>列3</t>
    <phoneticPr fontId="1"/>
  </si>
  <si>
    <t>列5</t>
    <phoneticPr fontId="1"/>
  </si>
  <si>
    <t>面積</t>
    <rPh sb="0" eb="2">
      <t>メンセキ</t>
    </rPh>
    <phoneticPr fontId="1"/>
  </si>
  <si>
    <t>14nm</t>
    <phoneticPr fontId="1"/>
  </si>
  <si>
    <t>7nm</t>
    <phoneticPr fontId="1"/>
  </si>
  <si>
    <t>3.5nm</t>
    <phoneticPr fontId="1"/>
  </si>
  <si>
    <t>unit</t>
    <phoneticPr fontId="1"/>
  </si>
  <si>
    <t>XORゲート</t>
    <phoneticPr fontId="1"/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</si>
  <si>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ＭＳ Ｐゴシック"/>
        <family val="2"/>
        <charset val="128"/>
        <scheme val="minor"/>
      </rPr>
      <t>m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phoneticPr fontId="1"/>
  </si>
  <si>
    <t>NOTゲート</t>
    <phoneticPr fontId="1"/>
  </si>
  <si>
    <t>ANDゲート</t>
    <phoneticPr fontId="1"/>
  </si>
  <si>
    <t>フリップフロップ</t>
    <phoneticPr fontId="1"/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</si>
  <si>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ＭＳ Ｐゴシック"/>
        <family val="2"/>
        <charset val="128"/>
        <scheme val="minor"/>
      </rPr>
      <t>m</t>
    </r>
    <r>
      <rPr>
        <vertAlign val="superscript"/>
        <sz val="11"/>
        <color theme="1"/>
        <rFont val="ＭＳ Ｐゴシック"/>
        <family val="3"/>
        <charset val="128"/>
        <scheme val="minor"/>
      </rPr>
      <t>2</t>
    </r>
    <phoneticPr fontId="1"/>
  </si>
  <si>
    <t>ＯＥ変換機構</t>
    <rPh sb="2" eb="4">
      <t>ヘンカン</t>
    </rPh>
    <rPh sb="4" eb="6">
      <t>キコウ</t>
    </rPh>
    <phoneticPr fontId="1"/>
  </si>
  <si>
    <t>列5</t>
    <rPh sb="0" eb="2">
      <t>デンリョクカイ</t>
    </rPh>
    <phoneticPr fontId="1"/>
  </si>
  <si>
    <t>消費電力関連</t>
    <rPh sb="0" eb="2">
      <t>ショウヒ</t>
    </rPh>
    <rPh sb="2" eb="4">
      <t>デンリョク</t>
    </rPh>
    <rPh sb="4" eb="6">
      <t>カンレン</t>
    </rPh>
    <phoneticPr fontId="1"/>
  </si>
  <si>
    <t>電力ではなく（エネルギー/1回のスイッチング）</t>
    <rPh sb="0" eb="2">
      <t>デンリョク</t>
    </rPh>
    <rPh sb="14" eb="15">
      <t>カイ</t>
    </rPh>
    <phoneticPr fontId="1"/>
  </si>
  <si>
    <t>ゲート容量</t>
    <rPh sb="3" eb="5">
      <t>ヨウリョウ</t>
    </rPh>
    <phoneticPr fontId="1"/>
  </si>
  <si>
    <t>14nm</t>
    <phoneticPr fontId="1"/>
  </si>
  <si>
    <t>7nm</t>
    <phoneticPr fontId="1"/>
  </si>
  <si>
    <t>3.5nm</t>
    <phoneticPr fontId="1"/>
  </si>
  <si>
    <t>ＸＯＲゲート</t>
    <phoneticPr fontId="1"/>
  </si>
  <si>
    <t>0.4fJ</t>
    <phoneticPr fontId="1"/>
  </si>
  <si>
    <t>0.08fJ</t>
    <phoneticPr fontId="1"/>
  </si>
  <si>
    <t>0.018fJ</t>
    <phoneticPr fontId="1"/>
  </si>
  <si>
    <t>NOTゲート</t>
    <phoneticPr fontId="1"/>
  </si>
  <si>
    <t>0.2fJ</t>
    <phoneticPr fontId="1"/>
  </si>
  <si>
    <t>0.04fJ</t>
    <phoneticPr fontId="1"/>
  </si>
  <si>
    <t>0.009fJ</t>
    <phoneticPr fontId="1"/>
  </si>
  <si>
    <t>ANDゲート</t>
    <phoneticPr fontId="1"/>
  </si>
  <si>
    <t>フリップフロップ</t>
    <phoneticPr fontId="1"/>
  </si>
  <si>
    <t>1.5fJ</t>
    <phoneticPr fontId="1"/>
  </si>
  <si>
    <t>0.3fJ</t>
    <phoneticPr fontId="1"/>
  </si>
  <si>
    <t>0.067fJ</t>
    <phoneticPr fontId="1"/>
  </si>
  <si>
    <t>単一長当たり配線容量</t>
    <rPh sb="0" eb="2">
      <t>タンイチ</t>
    </rPh>
    <rPh sb="2" eb="3">
      <t>チョウ</t>
    </rPh>
    <rPh sb="3" eb="4">
      <t>ア</t>
    </rPh>
    <rPh sb="6" eb="8">
      <t>ハイセン</t>
    </rPh>
    <rPh sb="8" eb="10">
      <t>ヨウリョウ</t>
    </rPh>
    <phoneticPr fontId="1"/>
  </si>
  <si>
    <t>OE変換機構の消費電力</t>
    <rPh sb="2" eb="4">
      <t>ヘンカン</t>
    </rPh>
    <rPh sb="4" eb="6">
      <t>キコウ</t>
    </rPh>
    <rPh sb="7" eb="9">
      <t>ショウヒ</t>
    </rPh>
    <rPh sb="9" eb="11">
      <t>デンリョク</t>
    </rPh>
    <phoneticPr fontId="1"/>
  </si>
  <si>
    <t>配線関連</t>
    <rPh sb="0" eb="2">
      <t>ハイセン</t>
    </rPh>
    <rPh sb="2" eb="4">
      <t>カンレン</t>
    </rPh>
    <phoneticPr fontId="1"/>
  </si>
  <si>
    <t>配線長（最長経路）</t>
    <rPh sb="0" eb="2">
      <t>ハイセン</t>
    </rPh>
    <rPh sb="2" eb="3">
      <t>チョウ</t>
    </rPh>
    <rPh sb="4" eb="6">
      <t>サイチョウ</t>
    </rPh>
    <rPh sb="6" eb="8">
      <t>ケイロ</t>
    </rPh>
    <phoneticPr fontId="1"/>
  </si>
  <si>
    <t>列5</t>
  </si>
  <si>
    <t>遅延時間関係</t>
    <rPh sb="0" eb="2">
      <t>チエン</t>
    </rPh>
    <rPh sb="2" eb="4">
      <t>ジカン</t>
    </rPh>
    <rPh sb="4" eb="6">
      <t>カンケイ</t>
    </rPh>
    <phoneticPr fontId="1"/>
  </si>
  <si>
    <t>現在</t>
    <rPh sb="0" eb="2">
      <t>ゲンザイ</t>
    </rPh>
    <phoneticPr fontId="1"/>
  </si>
  <si>
    <t>中間値</t>
    <rPh sb="0" eb="2">
      <t>チュウカン</t>
    </rPh>
    <rPh sb="2" eb="3">
      <t>チ</t>
    </rPh>
    <phoneticPr fontId="1"/>
  </si>
  <si>
    <t>限界値</t>
    <rPh sb="0" eb="2">
      <t>ゲンカイ</t>
    </rPh>
    <rPh sb="2" eb="3">
      <t>アタイ</t>
    </rPh>
    <phoneticPr fontId="1"/>
  </si>
  <si>
    <t>光スイッチゲート長</t>
    <rPh sb="0" eb="1">
      <t>ヒカリ</t>
    </rPh>
    <rPh sb="8" eb="9">
      <t>チョウ</t>
    </rPh>
    <phoneticPr fontId="1"/>
  </si>
  <si>
    <t>100μm</t>
    <phoneticPr fontId="1"/>
  </si>
  <si>
    <t>10μm</t>
    <phoneticPr fontId="1"/>
  </si>
  <si>
    <t>1μm</t>
    <phoneticPr fontId="1"/>
  </si>
  <si>
    <t>光スイッチのスイッチング時間</t>
    <rPh sb="0" eb="1">
      <t>ヒカリ</t>
    </rPh>
    <rPh sb="12" eb="14">
      <t>ジカン</t>
    </rPh>
    <phoneticPr fontId="1"/>
  </si>
  <si>
    <t>アンプの遅延時間</t>
    <rPh sb="4" eb="6">
      <t>チエン</t>
    </rPh>
    <rPh sb="6" eb="8">
      <t>ジカン</t>
    </rPh>
    <phoneticPr fontId="1"/>
  </si>
  <si>
    <t>受光器の応答速度</t>
    <rPh sb="0" eb="2">
      <t>ジュコウ</t>
    </rPh>
    <rPh sb="2" eb="3">
      <t>キ</t>
    </rPh>
    <rPh sb="4" eb="6">
      <t>オウトウ</t>
    </rPh>
    <rPh sb="6" eb="8">
      <t>ソクド</t>
    </rPh>
    <phoneticPr fontId="1"/>
  </si>
  <si>
    <t>光スイッチ</t>
    <rPh sb="0" eb="1">
      <t>ヒカリ</t>
    </rPh>
    <phoneticPr fontId="1"/>
  </si>
  <si>
    <t>1000μm^2</t>
    <phoneticPr fontId="1"/>
  </si>
  <si>
    <t>光源の面積</t>
    <rPh sb="0" eb="2">
      <t>コウゲン</t>
    </rPh>
    <rPh sb="3" eb="5">
      <t>メンセキ</t>
    </rPh>
    <phoneticPr fontId="1"/>
  </si>
  <si>
    <t>受光器の面積</t>
    <rPh sb="0" eb="2">
      <t>ジュコウ</t>
    </rPh>
    <rPh sb="2" eb="3">
      <t>キ</t>
    </rPh>
    <rPh sb="4" eb="6">
      <t>メンセキ</t>
    </rPh>
    <phoneticPr fontId="1"/>
  </si>
  <si>
    <t>アンプの面積</t>
    <rPh sb="4" eb="6">
      <t>メンセキ</t>
    </rPh>
    <phoneticPr fontId="1"/>
  </si>
  <si>
    <t>消費電力</t>
    <rPh sb="0" eb="2">
      <t>ショウヒ</t>
    </rPh>
    <rPh sb="2" eb="4">
      <t>デンリョク</t>
    </rPh>
    <phoneticPr fontId="1"/>
  </si>
  <si>
    <t>アンプ</t>
    <phoneticPr fontId="1"/>
  </si>
  <si>
    <t>アンプの消費電力＝必要なアンプ量とするのなら、この項目は必要ないです。</t>
    <rPh sb="4" eb="6">
      <t>ショウヒ</t>
    </rPh>
    <rPh sb="6" eb="8">
      <t>デンリョク</t>
    </rPh>
    <rPh sb="9" eb="11">
      <t>ヒツヨウ</t>
    </rPh>
    <rPh sb="15" eb="16">
      <t>リョウ</t>
    </rPh>
    <rPh sb="25" eb="27">
      <t>コウモク</t>
    </rPh>
    <rPh sb="28" eb="30">
      <t>ヒツヨウ</t>
    </rPh>
    <phoneticPr fontId="1"/>
  </si>
  <si>
    <t>受光器</t>
    <rPh sb="0" eb="2">
      <t>ジュコウ</t>
    </rPh>
    <rPh sb="2" eb="3">
      <t>キ</t>
    </rPh>
    <phoneticPr fontId="1"/>
  </si>
  <si>
    <t>限界値</t>
    <rPh sb="0" eb="2">
      <t>ゲンカイ</t>
    </rPh>
    <rPh sb="2" eb="3">
      <t>チ</t>
    </rPh>
    <phoneticPr fontId="1"/>
  </si>
  <si>
    <t>情報ビット列が持つエネルギー</t>
    <rPh sb="0" eb="2">
      <t>ジョウホウ</t>
    </rPh>
    <rPh sb="5" eb="6">
      <t>レツ</t>
    </rPh>
    <rPh sb="7" eb="8">
      <t>モ</t>
    </rPh>
    <phoneticPr fontId="1"/>
  </si>
  <si>
    <t>1fJ/bit</t>
    <phoneticPr fontId="1"/>
  </si>
  <si>
    <t>配線長</t>
    <rPh sb="0" eb="2">
      <t>ハイセン</t>
    </rPh>
    <rPh sb="2" eb="3">
      <t>チョウ</t>
    </rPh>
    <phoneticPr fontId="1"/>
  </si>
  <si>
    <t>13(N-1)+10M μm</t>
    <phoneticPr fontId="1"/>
  </si>
  <si>
    <t>同じ</t>
    <rPh sb="0" eb="1">
      <t>オナ</t>
    </rPh>
    <phoneticPr fontId="1"/>
  </si>
  <si>
    <t>13(N-1)*13.5(N-1) μm^2</t>
    <phoneticPr fontId="1"/>
  </si>
  <si>
    <t>ｂｐｓ</t>
    <phoneticPr fontId="1"/>
  </si>
  <si>
    <t>40Gbps</t>
    <phoneticPr fontId="1"/>
  </si>
  <si>
    <t>100Gbps</t>
    <phoneticPr fontId="1"/>
  </si>
  <si>
    <t>10ps</t>
    <phoneticPr fontId="1"/>
  </si>
  <si>
    <t>25ps</t>
    <phoneticPr fontId="1"/>
  </si>
  <si>
    <t>80Gbps</t>
    <phoneticPr fontId="1"/>
  </si>
  <si>
    <t>12.5ps</t>
    <phoneticPr fontId="1"/>
  </si>
  <si>
    <t>25ps</t>
    <phoneticPr fontId="1"/>
  </si>
  <si>
    <t>10ps</t>
    <phoneticPr fontId="1"/>
  </si>
  <si>
    <t>12.5ps</t>
    <phoneticPr fontId="1"/>
  </si>
  <si>
    <t>1ps</t>
    <phoneticPr fontId="1"/>
  </si>
  <si>
    <t>0.1ps</t>
    <phoneticPr fontId="1"/>
  </si>
  <si>
    <t>10fs</t>
    <phoneticPr fontId="1"/>
  </si>
  <si>
    <t>25ps</t>
    <phoneticPr fontId="1"/>
  </si>
  <si>
    <t>50μm^2</t>
    <phoneticPr fontId="1"/>
  </si>
  <si>
    <t>3μm^2</t>
    <phoneticPr fontId="1"/>
  </si>
  <si>
    <t>40*10mm^2</t>
    <phoneticPr fontId="1"/>
  </si>
  <si>
    <t>1000μm^2</t>
    <phoneticPr fontId="1"/>
  </si>
  <si>
    <t>1000μm^2</t>
    <phoneticPr fontId="1"/>
  </si>
  <si>
    <t>50μm^2</t>
    <phoneticPr fontId="1"/>
  </si>
  <si>
    <t>50μm^2</t>
    <phoneticPr fontId="1"/>
  </si>
  <si>
    <t>3μm^2</t>
    <phoneticPr fontId="1"/>
  </si>
  <si>
    <t>40Gかける</t>
    <phoneticPr fontId="1"/>
  </si>
  <si>
    <t>ｂｐｓ掛ける</t>
    <rPh sb="3" eb="4">
      <t>カ</t>
    </rPh>
    <phoneticPr fontId="1"/>
  </si>
  <si>
    <t>0.04mW</t>
    <phoneticPr fontId="1"/>
  </si>
  <si>
    <t>0.08mW</t>
    <phoneticPr fontId="1"/>
  </si>
  <si>
    <t>0.1mW</t>
    <phoneticPr fontId="1"/>
  </si>
  <si>
    <t>maikuro</t>
    <phoneticPr fontId="1"/>
  </si>
  <si>
    <t>nano</t>
    <phoneticPr fontId="1"/>
  </si>
  <si>
    <t>FF</t>
    <phoneticPr fontId="1"/>
  </si>
  <si>
    <t>maikuro</t>
    <phoneticPr fontId="1"/>
  </si>
  <si>
    <t>XOR</t>
    <phoneticPr fontId="1"/>
  </si>
  <si>
    <t>CMOS</t>
    <phoneticPr fontId="1"/>
  </si>
  <si>
    <t>-20dBm</t>
    <phoneticPr fontId="1"/>
  </si>
  <si>
    <t>0.01mW</t>
    <phoneticPr fontId="1"/>
  </si>
  <si>
    <t>　受光感度</t>
    <phoneticPr fontId="1"/>
  </si>
  <si>
    <t>ディレイ</t>
    <phoneticPr fontId="1"/>
  </si>
  <si>
    <t>1000μm^2</t>
    <phoneticPr fontId="1"/>
  </si>
  <si>
    <t>12.5ps</t>
    <phoneticPr fontId="1"/>
  </si>
  <si>
    <t>0.01ps</t>
    <phoneticPr fontId="1"/>
  </si>
  <si>
    <t>CMOS</t>
    <phoneticPr fontId="1"/>
  </si>
  <si>
    <t>OSU</t>
    <phoneticPr fontId="1"/>
  </si>
  <si>
    <t>AMIS</t>
    <phoneticPr fontId="1"/>
  </si>
  <si>
    <t>OSU</t>
    <phoneticPr fontId="1"/>
  </si>
  <si>
    <t>ORゲート</t>
    <phoneticPr fontId="1"/>
  </si>
  <si>
    <t>ORゲート</t>
    <phoneticPr fontId="1"/>
  </si>
  <si>
    <t>OR</t>
    <phoneticPr fontId="1"/>
  </si>
  <si>
    <t>スイッチング確率</t>
    <phoneticPr fontId="1"/>
  </si>
  <si>
    <t>ns</t>
    <phoneticPr fontId="1"/>
  </si>
  <si>
    <t>10μm</t>
    <phoneticPr fontId="1"/>
  </si>
  <si>
    <t>1μm</t>
    <phoneticPr fontId="1"/>
  </si>
  <si>
    <t>1ps</t>
    <phoneticPr fontId="1"/>
  </si>
  <si>
    <t>1000GHz</t>
    <phoneticPr fontId="1"/>
  </si>
  <si>
    <t>0.1ps</t>
    <phoneticPr fontId="1"/>
  </si>
  <si>
    <t>µ㎡</t>
    <phoneticPr fontId="1"/>
  </si>
  <si>
    <t>100THz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</si>
</sst>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</cellXfs>
  <cellStyles count="1">
    <cellStyle name="標準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0282810003273"/>
          <c:y val="0.0187590187590188"/>
          <c:w val="0.821856579024879"/>
          <c:h val="0.908263512515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遅延時間!$B$3</c:f>
              <c:strCache>
                <c:ptCount val="1"/>
                <c:pt idx="0">
                  <c:v>100μm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遅延時間!$A$4:$A$131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遅延時間!$B$4:$B$131</c:f>
              <c:numCache>
                <c:formatCode>General</c:formatCode>
                <c:ptCount val="128"/>
                <c:pt idx="0">
                  <c:v>0.079</c:v>
                </c:pt>
                <c:pt idx="1">
                  <c:v>0.108</c:v>
                </c:pt>
                <c:pt idx="2">
                  <c:v>0.137</c:v>
                </c:pt>
                <c:pt idx="3">
                  <c:v>0.166</c:v>
                </c:pt>
                <c:pt idx="4">
                  <c:v>0.195</c:v>
                </c:pt>
                <c:pt idx="5">
                  <c:v>0.224</c:v>
                </c:pt>
                <c:pt idx="6">
                  <c:v>0.253</c:v>
                </c:pt>
                <c:pt idx="7">
                  <c:v>0.282</c:v>
                </c:pt>
                <c:pt idx="8">
                  <c:v>0.311</c:v>
                </c:pt>
                <c:pt idx="9">
                  <c:v>0.34</c:v>
                </c:pt>
                <c:pt idx="10">
                  <c:v>0.369</c:v>
                </c:pt>
                <c:pt idx="11">
                  <c:v>0.398</c:v>
                </c:pt>
                <c:pt idx="12">
                  <c:v>0.427</c:v>
                </c:pt>
                <c:pt idx="13">
                  <c:v>0.456</c:v>
                </c:pt>
                <c:pt idx="14">
                  <c:v>0.485</c:v>
                </c:pt>
                <c:pt idx="15">
                  <c:v>0.514</c:v>
                </c:pt>
                <c:pt idx="16">
                  <c:v>0.543</c:v>
                </c:pt>
                <c:pt idx="17">
                  <c:v>0.572</c:v>
                </c:pt>
                <c:pt idx="18">
                  <c:v>0.601</c:v>
                </c:pt>
                <c:pt idx="19">
                  <c:v>0.63</c:v>
                </c:pt>
                <c:pt idx="20">
                  <c:v>0.659</c:v>
                </c:pt>
                <c:pt idx="21">
                  <c:v>0.688</c:v>
                </c:pt>
                <c:pt idx="22">
                  <c:v>0.717</c:v>
                </c:pt>
                <c:pt idx="23">
                  <c:v>0.746</c:v>
                </c:pt>
                <c:pt idx="24">
                  <c:v>0.775</c:v>
                </c:pt>
                <c:pt idx="25">
                  <c:v>0.804</c:v>
                </c:pt>
                <c:pt idx="26">
                  <c:v>0.833</c:v>
                </c:pt>
                <c:pt idx="27">
                  <c:v>0.862</c:v>
                </c:pt>
                <c:pt idx="28">
                  <c:v>0.891</c:v>
                </c:pt>
                <c:pt idx="29">
                  <c:v>0.92</c:v>
                </c:pt>
                <c:pt idx="30">
                  <c:v>0.949</c:v>
                </c:pt>
                <c:pt idx="31">
                  <c:v>0.978</c:v>
                </c:pt>
                <c:pt idx="32">
                  <c:v>1.007</c:v>
                </c:pt>
                <c:pt idx="33">
                  <c:v>1.036</c:v>
                </c:pt>
                <c:pt idx="34">
                  <c:v>1.065</c:v>
                </c:pt>
                <c:pt idx="35">
                  <c:v>1.094</c:v>
                </c:pt>
                <c:pt idx="36">
                  <c:v>1.123</c:v>
                </c:pt>
                <c:pt idx="37">
                  <c:v>1.152</c:v>
                </c:pt>
                <c:pt idx="38">
                  <c:v>1.181</c:v>
                </c:pt>
                <c:pt idx="39">
                  <c:v>1.21</c:v>
                </c:pt>
                <c:pt idx="40">
                  <c:v>1.239</c:v>
                </c:pt>
                <c:pt idx="41">
                  <c:v>1.268</c:v>
                </c:pt>
                <c:pt idx="42">
                  <c:v>1.297</c:v>
                </c:pt>
                <c:pt idx="43">
                  <c:v>1.326</c:v>
                </c:pt>
                <c:pt idx="44">
                  <c:v>1.355</c:v>
                </c:pt>
                <c:pt idx="45">
                  <c:v>1.384</c:v>
                </c:pt>
                <c:pt idx="46">
                  <c:v>1.413</c:v>
                </c:pt>
                <c:pt idx="47">
                  <c:v>1.442</c:v>
                </c:pt>
                <c:pt idx="48">
                  <c:v>1.471</c:v>
                </c:pt>
                <c:pt idx="49">
                  <c:v>1.5</c:v>
                </c:pt>
                <c:pt idx="50">
                  <c:v>1.529</c:v>
                </c:pt>
                <c:pt idx="51">
                  <c:v>1.558</c:v>
                </c:pt>
                <c:pt idx="52">
                  <c:v>1.587</c:v>
                </c:pt>
                <c:pt idx="53">
                  <c:v>1.616</c:v>
                </c:pt>
                <c:pt idx="54">
                  <c:v>1.645</c:v>
                </c:pt>
                <c:pt idx="55">
                  <c:v>1.674</c:v>
                </c:pt>
                <c:pt idx="56">
                  <c:v>1.703</c:v>
                </c:pt>
                <c:pt idx="57">
                  <c:v>1.732</c:v>
                </c:pt>
                <c:pt idx="58">
                  <c:v>1.761</c:v>
                </c:pt>
                <c:pt idx="59">
                  <c:v>1.79</c:v>
                </c:pt>
                <c:pt idx="60">
                  <c:v>1.819</c:v>
                </c:pt>
                <c:pt idx="61">
                  <c:v>1.848</c:v>
                </c:pt>
                <c:pt idx="62">
                  <c:v>1.877</c:v>
                </c:pt>
                <c:pt idx="63">
                  <c:v>1.906</c:v>
                </c:pt>
                <c:pt idx="64">
                  <c:v>1.935</c:v>
                </c:pt>
                <c:pt idx="65">
                  <c:v>1.964</c:v>
                </c:pt>
                <c:pt idx="66">
                  <c:v>1.993</c:v>
                </c:pt>
                <c:pt idx="67">
                  <c:v>2.022</c:v>
                </c:pt>
                <c:pt idx="68">
                  <c:v>2.051</c:v>
                </c:pt>
                <c:pt idx="69">
                  <c:v>2.08</c:v>
                </c:pt>
                <c:pt idx="70">
                  <c:v>2.109</c:v>
                </c:pt>
                <c:pt idx="71">
                  <c:v>2.138</c:v>
                </c:pt>
                <c:pt idx="72">
                  <c:v>2.167</c:v>
                </c:pt>
                <c:pt idx="73">
                  <c:v>2.196</c:v>
                </c:pt>
                <c:pt idx="74">
                  <c:v>2.225</c:v>
                </c:pt>
                <c:pt idx="75">
                  <c:v>2.254</c:v>
                </c:pt>
                <c:pt idx="76">
                  <c:v>2.283</c:v>
                </c:pt>
                <c:pt idx="77">
                  <c:v>2.312</c:v>
                </c:pt>
                <c:pt idx="78">
                  <c:v>2.341</c:v>
                </c:pt>
                <c:pt idx="79">
                  <c:v>2.37</c:v>
                </c:pt>
                <c:pt idx="80">
                  <c:v>2.399</c:v>
                </c:pt>
                <c:pt idx="81">
                  <c:v>2.428</c:v>
                </c:pt>
                <c:pt idx="82">
                  <c:v>2.457</c:v>
                </c:pt>
                <c:pt idx="83">
                  <c:v>2.486</c:v>
                </c:pt>
                <c:pt idx="84">
                  <c:v>2.515</c:v>
                </c:pt>
                <c:pt idx="85">
                  <c:v>2.544</c:v>
                </c:pt>
                <c:pt idx="86">
                  <c:v>2.573</c:v>
                </c:pt>
                <c:pt idx="87">
                  <c:v>2.602</c:v>
                </c:pt>
                <c:pt idx="88">
                  <c:v>2.631</c:v>
                </c:pt>
                <c:pt idx="89">
                  <c:v>2.66</c:v>
                </c:pt>
                <c:pt idx="90">
                  <c:v>2.689</c:v>
                </c:pt>
                <c:pt idx="91">
                  <c:v>2.718</c:v>
                </c:pt>
                <c:pt idx="92">
                  <c:v>2.747</c:v>
                </c:pt>
                <c:pt idx="93">
                  <c:v>2.776</c:v>
                </c:pt>
                <c:pt idx="94">
                  <c:v>2.805</c:v>
                </c:pt>
                <c:pt idx="95">
                  <c:v>2.834</c:v>
                </c:pt>
                <c:pt idx="96">
                  <c:v>2.863</c:v>
                </c:pt>
                <c:pt idx="97">
                  <c:v>2.892</c:v>
                </c:pt>
                <c:pt idx="98">
                  <c:v>2.921</c:v>
                </c:pt>
                <c:pt idx="99">
                  <c:v>2.95</c:v>
                </c:pt>
                <c:pt idx="100">
                  <c:v>2.979</c:v>
                </c:pt>
                <c:pt idx="101">
                  <c:v>3.008</c:v>
                </c:pt>
                <c:pt idx="102">
                  <c:v>3.037</c:v>
                </c:pt>
                <c:pt idx="103">
                  <c:v>3.066</c:v>
                </c:pt>
                <c:pt idx="104">
                  <c:v>3.095</c:v>
                </c:pt>
                <c:pt idx="105">
                  <c:v>3.124</c:v>
                </c:pt>
                <c:pt idx="106">
                  <c:v>3.153</c:v>
                </c:pt>
                <c:pt idx="107">
                  <c:v>3.182</c:v>
                </c:pt>
                <c:pt idx="108">
                  <c:v>3.211</c:v>
                </c:pt>
                <c:pt idx="109">
                  <c:v>3.24</c:v>
                </c:pt>
                <c:pt idx="110">
                  <c:v>3.269</c:v>
                </c:pt>
                <c:pt idx="111">
                  <c:v>3.298</c:v>
                </c:pt>
                <c:pt idx="112">
                  <c:v>3.327</c:v>
                </c:pt>
                <c:pt idx="113">
                  <c:v>3.356</c:v>
                </c:pt>
                <c:pt idx="114">
                  <c:v>3.385</c:v>
                </c:pt>
                <c:pt idx="115">
                  <c:v>3.414</c:v>
                </c:pt>
                <c:pt idx="116">
                  <c:v>3.443</c:v>
                </c:pt>
                <c:pt idx="117">
                  <c:v>3.472</c:v>
                </c:pt>
                <c:pt idx="118">
                  <c:v>3.501</c:v>
                </c:pt>
                <c:pt idx="119">
                  <c:v>3.53</c:v>
                </c:pt>
                <c:pt idx="120">
                  <c:v>3.559</c:v>
                </c:pt>
                <c:pt idx="121">
                  <c:v>3.588</c:v>
                </c:pt>
                <c:pt idx="122">
                  <c:v>3.617</c:v>
                </c:pt>
                <c:pt idx="123">
                  <c:v>3.646</c:v>
                </c:pt>
                <c:pt idx="124">
                  <c:v>3.675</c:v>
                </c:pt>
                <c:pt idx="125">
                  <c:v>3.704</c:v>
                </c:pt>
                <c:pt idx="126">
                  <c:v>3.733</c:v>
                </c:pt>
                <c:pt idx="127">
                  <c:v>3.762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遅延時間!$C$3</c:f>
              <c:strCache>
                <c:ptCount val="1"/>
                <c:pt idx="0">
                  <c:v>10μm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遅延時間!$A$4:$A$131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遅延時間!$C$4:$C$131</c:f>
              <c:numCache>
                <c:formatCode>General</c:formatCode>
                <c:ptCount val="128"/>
                <c:pt idx="0">
                  <c:v>0.0504</c:v>
                </c:pt>
                <c:pt idx="1">
                  <c:v>0.0758</c:v>
                </c:pt>
                <c:pt idx="2">
                  <c:v>0.1012</c:v>
                </c:pt>
                <c:pt idx="3">
                  <c:v>0.1266</c:v>
                </c:pt>
                <c:pt idx="4">
                  <c:v>0.152</c:v>
                </c:pt>
                <c:pt idx="5">
                  <c:v>0.1774</c:v>
                </c:pt>
                <c:pt idx="6">
                  <c:v>0.2028</c:v>
                </c:pt>
                <c:pt idx="7">
                  <c:v>0.2282</c:v>
                </c:pt>
                <c:pt idx="8">
                  <c:v>0.2536</c:v>
                </c:pt>
                <c:pt idx="9">
                  <c:v>0.279</c:v>
                </c:pt>
                <c:pt idx="10">
                  <c:v>0.3044</c:v>
                </c:pt>
                <c:pt idx="11">
                  <c:v>0.3298</c:v>
                </c:pt>
                <c:pt idx="12">
                  <c:v>0.3552</c:v>
                </c:pt>
                <c:pt idx="13">
                  <c:v>0.3806</c:v>
                </c:pt>
                <c:pt idx="14">
                  <c:v>0.406</c:v>
                </c:pt>
                <c:pt idx="15">
                  <c:v>0.4314</c:v>
                </c:pt>
                <c:pt idx="16">
                  <c:v>0.4568</c:v>
                </c:pt>
                <c:pt idx="17">
                  <c:v>0.4822</c:v>
                </c:pt>
                <c:pt idx="18">
                  <c:v>0.5076</c:v>
                </c:pt>
                <c:pt idx="19">
                  <c:v>0.533</c:v>
                </c:pt>
                <c:pt idx="20">
                  <c:v>0.5584</c:v>
                </c:pt>
                <c:pt idx="21">
                  <c:v>0.5838</c:v>
                </c:pt>
                <c:pt idx="22">
                  <c:v>0.6092</c:v>
                </c:pt>
                <c:pt idx="23">
                  <c:v>0.6346</c:v>
                </c:pt>
                <c:pt idx="24">
                  <c:v>0.66</c:v>
                </c:pt>
                <c:pt idx="25">
                  <c:v>0.6854</c:v>
                </c:pt>
                <c:pt idx="26">
                  <c:v>0.7108</c:v>
                </c:pt>
                <c:pt idx="27">
                  <c:v>0.7362</c:v>
                </c:pt>
                <c:pt idx="28">
                  <c:v>0.7616</c:v>
                </c:pt>
                <c:pt idx="29">
                  <c:v>0.787</c:v>
                </c:pt>
                <c:pt idx="30">
                  <c:v>0.8124</c:v>
                </c:pt>
                <c:pt idx="31">
                  <c:v>0.8378</c:v>
                </c:pt>
                <c:pt idx="32">
                  <c:v>0.8632</c:v>
                </c:pt>
                <c:pt idx="33">
                  <c:v>0.8886</c:v>
                </c:pt>
                <c:pt idx="34">
                  <c:v>0.914</c:v>
                </c:pt>
                <c:pt idx="35">
                  <c:v>0.9394</c:v>
                </c:pt>
                <c:pt idx="36">
                  <c:v>0.9648</c:v>
                </c:pt>
                <c:pt idx="37">
                  <c:v>0.9902</c:v>
                </c:pt>
                <c:pt idx="38">
                  <c:v>1.0156</c:v>
                </c:pt>
                <c:pt idx="39">
                  <c:v>1.041</c:v>
                </c:pt>
                <c:pt idx="40">
                  <c:v>1.0664</c:v>
                </c:pt>
                <c:pt idx="41">
                  <c:v>1.0918</c:v>
                </c:pt>
                <c:pt idx="42">
                  <c:v>1.1172</c:v>
                </c:pt>
                <c:pt idx="43">
                  <c:v>1.1426</c:v>
                </c:pt>
                <c:pt idx="44">
                  <c:v>1.168</c:v>
                </c:pt>
                <c:pt idx="45">
                  <c:v>1.1934</c:v>
                </c:pt>
                <c:pt idx="46">
                  <c:v>1.2188</c:v>
                </c:pt>
                <c:pt idx="47">
                  <c:v>1.2442</c:v>
                </c:pt>
                <c:pt idx="48">
                  <c:v>1.2696</c:v>
                </c:pt>
                <c:pt idx="49">
                  <c:v>1.295</c:v>
                </c:pt>
                <c:pt idx="50">
                  <c:v>1.3204</c:v>
                </c:pt>
                <c:pt idx="51">
                  <c:v>1.3458</c:v>
                </c:pt>
                <c:pt idx="52">
                  <c:v>1.3712</c:v>
                </c:pt>
                <c:pt idx="53">
                  <c:v>1.3966</c:v>
                </c:pt>
                <c:pt idx="54">
                  <c:v>1.422</c:v>
                </c:pt>
                <c:pt idx="55">
                  <c:v>1.4474</c:v>
                </c:pt>
                <c:pt idx="56">
                  <c:v>1.4728</c:v>
                </c:pt>
                <c:pt idx="57">
                  <c:v>1.4982</c:v>
                </c:pt>
                <c:pt idx="58">
                  <c:v>1.5236</c:v>
                </c:pt>
                <c:pt idx="59">
                  <c:v>1.549</c:v>
                </c:pt>
                <c:pt idx="60">
                  <c:v>1.5744</c:v>
                </c:pt>
                <c:pt idx="61">
                  <c:v>1.5998</c:v>
                </c:pt>
                <c:pt idx="62">
                  <c:v>1.6252</c:v>
                </c:pt>
                <c:pt idx="63">
                  <c:v>1.6506</c:v>
                </c:pt>
                <c:pt idx="64">
                  <c:v>1.676</c:v>
                </c:pt>
                <c:pt idx="65">
                  <c:v>1.7014</c:v>
                </c:pt>
                <c:pt idx="66">
                  <c:v>1.7268</c:v>
                </c:pt>
                <c:pt idx="67">
                  <c:v>1.7522</c:v>
                </c:pt>
                <c:pt idx="68">
                  <c:v>1.7776</c:v>
                </c:pt>
                <c:pt idx="69">
                  <c:v>1.803</c:v>
                </c:pt>
                <c:pt idx="70">
                  <c:v>1.8284</c:v>
                </c:pt>
                <c:pt idx="71">
                  <c:v>1.8538</c:v>
                </c:pt>
                <c:pt idx="72">
                  <c:v>1.8792</c:v>
                </c:pt>
                <c:pt idx="73">
                  <c:v>1.9046</c:v>
                </c:pt>
                <c:pt idx="74">
                  <c:v>1.93</c:v>
                </c:pt>
                <c:pt idx="75">
                  <c:v>1.9554</c:v>
                </c:pt>
                <c:pt idx="76">
                  <c:v>1.9808</c:v>
                </c:pt>
                <c:pt idx="77">
                  <c:v>2.0062</c:v>
                </c:pt>
                <c:pt idx="78">
                  <c:v>2.0316</c:v>
                </c:pt>
                <c:pt idx="79">
                  <c:v>2.057</c:v>
                </c:pt>
                <c:pt idx="80">
                  <c:v>2.0824</c:v>
                </c:pt>
                <c:pt idx="81">
                  <c:v>2.1078</c:v>
                </c:pt>
                <c:pt idx="82">
                  <c:v>2.1332</c:v>
                </c:pt>
                <c:pt idx="83">
                  <c:v>2.1586</c:v>
                </c:pt>
                <c:pt idx="84">
                  <c:v>2.184</c:v>
                </c:pt>
                <c:pt idx="85">
                  <c:v>2.2094</c:v>
                </c:pt>
                <c:pt idx="86">
                  <c:v>2.2348</c:v>
                </c:pt>
                <c:pt idx="87">
                  <c:v>2.2602</c:v>
                </c:pt>
                <c:pt idx="88">
                  <c:v>2.2856</c:v>
                </c:pt>
                <c:pt idx="89">
                  <c:v>2.311</c:v>
                </c:pt>
                <c:pt idx="90">
                  <c:v>2.3364</c:v>
                </c:pt>
                <c:pt idx="91">
                  <c:v>2.3618</c:v>
                </c:pt>
                <c:pt idx="92">
                  <c:v>2.3872</c:v>
                </c:pt>
                <c:pt idx="93">
                  <c:v>2.4126</c:v>
                </c:pt>
                <c:pt idx="94">
                  <c:v>2.438</c:v>
                </c:pt>
                <c:pt idx="95">
                  <c:v>2.4634</c:v>
                </c:pt>
                <c:pt idx="96">
                  <c:v>2.4888</c:v>
                </c:pt>
                <c:pt idx="97">
                  <c:v>2.5142</c:v>
                </c:pt>
                <c:pt idx="98">
                  <c:v>2.5396</c:v>
                </c:pt>
                <c:pt idx="99">
                  <c:v>2.565</c:v>
                </c:pt>
                <c:pt idx="100">
                  <c:v>2.5904</c:v>
                </c:pt>
                <c:pt idx="101">
                  <c:v>2.6158</c:v>
                </c:pt>
                <c:pt idx="102">
                  <c:v>2.6412</c:v>
                </c:pt>
                <c:pt idx="103">
                  <c:v>2.6666</c:v>
                </c:pt>
                <c:pt idx="104">
                  <c:v>2.692</c:v>
                </c:pt>
                <c:pt idx="105">
                  <c:v>2.7174</c:v>
                </c:pt>
                <c:pt idx="106">
                  <c:v>2.7428</c:v>
                </c:pt>
                <c:pt idx="107">
                  <c:v>2.7682</c:v>
                </c:pt>
                <c:pt idx="108">
                  <c:v>2.7936</c:v>
                </c:pt>
                <c:pt idx="109">
                  <c:v>2.819</c:v>
                </c:pt>
                <c:pt idx="110">
                  <c:v>2.8444</c:v>
                </c:pt>
                <c:pt idx="111">
                  <c:v>2.8698</c:v>
                </c:pt>
                <c:pt idx="112">
                  <c:v>2.8952</c:v>
                </c:pt>
                <c:pt idx="113">
                  <c:v>2.9206</c:v>
                </c:pt>
                <c:pt idx="114">
                  <c:v>2.946</c:v>
                </c:pt>
                <c:pt idx="115">
                  <c:v>2.9714</c:v>
                </c:pt>
                <c:pt idx="116">
                  <c:v>2.9968</c:v>
                </c:pt>
                <c:pt idx="117">
                  <c:v>3.0222</c:v>
                </c:pt>
                <c:pt idx="118">
                  <c:v>3.0476</c:v>
                </c:pt>
                <c:pt idx="119">
                  <c:v>3.073</c:v>
                </c:pt>
                <c:pt idx="120">
                  <c:v>3.0984</c:v>
                </c:pt>
                <c:pt idx="121">
                  <c:v>3.1238</c:v>
                </c:pt>
                <c:pt idx="122">
                  <c:v>3.1492</c:v>
                </c:pt>
                <c:pt idx="123">
                  <c:v>3.1746</c:v>
                </c:pt>
                <c:pt idx="124">
                  <c:v>3.2</c:v>
                </c:pt>
                <c:pt idx="125">
                  <c:v>3.2254</c:v>
                </c:pt>
                <c:pt idx="126">
                  <c:v>3.2508</c:v>
                </c:pt>
                <c:pt idx="127">
                  <c:v>3.2762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遅延時間!$D$3</c:f>
              <c:strCache>
                <c:ptCount val="1"/>
                <c:pt idx="0">
                  <c:v>1μm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遅延時間!$A$4:$A$131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遅延時間!$D$4:$D$131</c:f>
              <c:numCache>
                <c:formatCode>General</c:formatCode>
                <c:ptCount val="128"/>
                <c:pt idx="0">
                  <c:v>0.04504</c:v>
                </c:pt>
                <c:pt idx="1">
                  <c:v>0.07008</c:v>
                </c:pt>
                <c:pt idx="2">
                  <c:v>0.09512</c:v>
                </c:pt>
                <c:pt idx="3">
                  <c:v>0.12016</c:v>
                </c:pt>
                <c:pt idx="4">
                  <c:v>0.1452</c:v>
                </c:pt>
                <c:pt idx="5">
                  <c:v>0.17024</c:v>
                </c:pt>
                <c:pt idx="6">
                  <c:v>0.19528</c:v>
                </c:pt>
                <c:pt idx="7">
                  <c:v>0.22032</c:v>
                </c:pt>
                <c:pt idx="8">
                  <c:v>0.24536</c:v>
                </c:pt>
                <c:pt idx="9">
                  <c:v>0.2704</c:v>
                </c:pt>
                <c:pt idx="10">
                  <c:v>0.29544</c:v>
                </c:pt>
                <c:pt idx="11">
                  <c:v>0.32048</c:v>
                </c:pt>
                <c:pt idx="12">
                  <c:v>0.34552</c:v>
                </c:pt>
                <c:pt idx="13">
                  <c:v>0.37056</c:v>
                </c:pt>
                <c:pt idx="14">
                  <c:v>0.3956</c:v>
                </c:pt>
                <c:pt idx="15">
                  <c:v>0.42064</c:v>
                </c:pt>
                <c:pt idx="16">
                  <c:v>0.44568</c:v>
                </c:pt>
                <c:pt idx="17">
                  <c:v>0.47072</c:v>
                </c:pt>
                <c:pt idx="18">
                  <c:v>0.49576</c:v>
                </c:pt>
                <c:pt idx="19">
                  <c:v>0.5208</c:v>
                </c:pt>
                <c:pt idx="20">
                  <c:v>0.54584</c:v>
                </c:pt>
                <c:pt idx="21">
                  <c:v>0.57088</c:v>
                </c:pt>
                <c:pt idx="22">
                  <c:v>0.59592</c:v>
                </c:pt>
                <c:pt idx="23">
                  <c:v>0.62096</c:v>
                </c:pt>
                <c:pt idx="24">
                  <c:v>0.646</c:v>
                </c:pt>
                <c:pt idx="25">
                  <c:v>0.67104</c:v>
                </c:pt>
                <c:pt idx="26">
                  <c:v>0.69608</c:v>
                </c:pt>
                <c:pt idx="27">
                  <c:v>0.72112</c:v>
                </c:pt>
                <c:pt idx="28">
                  <c:v>0.74616</c:v>
                </c:pt>
                <c:pt idx="29">
                  <c:v>0.7712</c:v>
                </c:pt>
                <c:pt idx="30">
                  <c:v>0.79624</c:v>
                </c:pt>
                <c:pt idx="31">
                  <c:v>0.82128</c:v>
                </c:pt>
                <c:pt idx="32">
                  <c:v>0.84632</c:v>
                </c:pt>
                <c:pt idx="33">
                  <c:v>0.87136</c:v>
                </c:pt>
                <c:pt idx="34">
                  <c:v>0.8964</c:v>
                </c:pt>
                <c:pt idx="35">
                  <c:v>0.92144</c:v>
                </c:pt>
                <c:pt idx="36">
                  <c:v>0.94648</c:v>
                </c:pt>
                <c:pt idx="37">
                  <c:v>0.97152</c:v>
                </c:pt>
                <c:pt idx="38">
                  <c:v>0.99656</c:v>
                </c:pt>
                <c:pt idx="39">
                  <c:v>1.0216</c:v>
                </c:pt>
                <c:pt idx="40">
                  <c:v>1.04664</c:v>
                </c:pt>
                <c:pt idx="41">
                  <c:v>1.07168</c:v>
                </c:pt>
                <c:pt idx="42">
                  <c:v>1.09672</c:v>
                </c:pt>
                <c:pt idx="43">
                  <c:v>1.12176</c:v>
                </c:pt>
                <c:pt idx="44">
                  <c:v>1.1468</c:v>
                </c:pt>
                <c:pt idx="45">
                  <c:v>1.17184</c:v>
                </c:pt>
                <c:pt idx="46">
                  <c:v>1.19688</c:v>
                </c:pt>
                <c:pt idx="47">
                  <c:v>1.22192</c:v>
                </c:pt>
                <c:pt idx="48">
                  <c:v>1.24696</c:v>
                </c:pt>
                <c:pt idx="49">
                  <c:v>1.272</c:v>
                </c:pt>
                <c:pt idx="50">
                  <c:v>1.29704</c:v>
                </c:pt>
                <c:pt idx="51">
                  <c:v>1.32208</c:v>
                </c:pt>
                <c:pt idx="52">
                  <c:v>1.34712</c:v>
                </c:pt>
                <c:pt idx="53">
                  <c:v>1.37216</c:v>
                </c:pt>
                <c:pt idx="54">
                  <c:v>1.3972</c:v>
                </c:pt>
                <c:pt idx="55">
                  <c:v>1.42224</c:v>
                </c:pt>
                <c:pt idx="56">
                  <c:v>1.44728</c:v>
                </c:pt>
                <c:pt idx="57">
                  <c:v>1.47232</c:v>
                </c:pt>
                <c:pt idx="58">
                  <c:v>1.49736</c:v>
                </c:pt>
                <c:pt idx="59">
                  <c:v>1.5224</c:v>
                </c:pt>
                <c:pt idx="60">
                  <c:v>1.54744</c:v>
                </c:pt>
                <c:pt idx="61">
                  <c:v>1.57248</c:v>
                </c:pt>
                <c:pt idx="62">
                  <c:v>1.59752</c:v>
                </c:pt>
                <c:pt idx="63">
                  <c:v>1.62256</c:v>
                </c:pt>
                <c:pt idx="64">
                  <c:v>1.6476</c:v>
                </c:pt>
                <c:pt idx="65">
                  <c:v>1.67264</c:v>
                </c:pt>
                <c:pt idx="66">
                  <c:v>1.69768</c:v>
                </c:pt>
                <c:pt idx="67">
                  <c:v>1.72272</c:v>
                </c:pt>
                <c:pt idx="68">
                  <c:v>1.74776</c:v>
                </c:pt>
                <c:pt idx="69">
                  <c:v>1.7728</c:v>
                </c:pt>
                <c:pt idx="70">
                  <c:v>1.79784</c:v>
                </c:pt>
                <c:pt idx="71">
                  <c:v>1.82288</c:v>
                </c:pt>
                <c:pt idx="72">
                  <c:v>1.84792</c:v>
                </c:pt>
                <c:pt idx="73">
                  <c:v>1.87296</c:v>
                </c:pt>
                <c:pt idx="74">
                  <c:v>1.898</c:v>
                </c:pt>
                <c:pt idx="75">
                  <c:v>1.92304</c:v>
                </c:pt>
                <c:pt idx="76">
                  <c:v>1.94808</c:v>
                </c:pt>
                <c:pt idx="77">
                  <c:v>1.97312</c:v>
                </c:pt>
                <c:pt idx="78">
                  <c:v>1.99816</c:v>
                </c:pt>
                <c:pt idx="79">
                  <c:v>2.0232</c:v>
                </c:pt>
                <c:pt idx="80">
                  <c:v>2.04824</c:v>
                </c:pt>
                <c:pt idx="81">
                  <c:v>2.07328</c:v>
                </c:pt>
                <c:pt idx="82">
                  <c:v>2.09832</c:v>
                </c:pt>
                <c:pt idx="83">
                  <c:v>2.12336</c:v>
                </c:pt>
                <c:pt idx="84">
                  <c:v>2.1484</c:v>
                </c:pt>
                <c:pt idx="85">
                  <c:v>2.17344</c:v>
                </c:pt>
                <c:pt idx="86">
                  <c:v>2.19848</c:v>
                </c:pt>
                <c:pt idx="87">
                  <c:v>2.22352</c:v>
                </c:pt>
                <c:pt idx="88">
                  <c:v>2.24856</c:v>
                </c:pt>
                <c:pt idx="89">
                  <c:v>2.2736</c:v>
                </c:pt>
                <c:pt idx="90">
                  <c:v>2.29864</c:v>
                </c:pt>
                <c:pt idx="91">
                  <c:v>2.32368</c:v>
                </c:pt>
                <c:pt idx="92">
                  <c:v>2.34872</c:v>
                </c:pt>
                <c:pt idx="93">
                  <c:v>2.37376</c:v>
                </c:pt>
                <c:pt idx="94">
                  <c:v>2.3988</c:v>
                </c:pt>
                <c:pt idx="95">
                  <c:v>2.42384</c:v>
                </c:pt>
                <c:pt idx="96">
                  <c:v>2.44888</c:v>
                </c:pt>
                <c:pt idx="97">
                  <c:v>2.47392</c:v>
                </c:pt>
                <c:pt idx="98">
                  <c:v>2.49896</c:v>
                </c:pt>
                <c:pt idx="99">
                  <c:v>2.524</c:v>
                </c:pt>
                <c:pt idx="100">
                  <c:v>2.54904</c:v>
                </c:pt>
                <c:pt idx="101">
                  <c:v>2.57408</c:v>
                </c:pt>
                <c:pt idx="102">
                  <c:v>2.59912</c:v>
                </c:pt>
                <c:pt idx="103">
                  <c:v>2.62416</c:v>
                </c:pt>
                <c:pt idx="104">
                  <c:v>2.6492</c:v>
                </c:pt>
                <c:pt idx="105">
                  <c:v>2.67424</c:v>
                </c:pt>
                <c:pt idx="106">
                  <c:v>2.69928</c:v>
                </c:pt>
                <c:pt idx="107">
                  <c:v>2.72432</c:v>
                </c:pt>
                <c:pt idx="108">
                  <c:v>2.74936</c:v>
                </c:pt>
                <c:pt idx="109">
                  <c:v>2.7744</c:v>
                </c:pt>
                <c:pt idx="110">
                  <c:v>2.79944</c:v>
                </c:pt>
                <c:pt idx="111">
                  <c:v>2.82448</c:v>
                </c:pt>
                <c:pt idx="112">
                  <c:v>2.84952</c:v>
                </c:pt>
                <c:pt idx="113">
                  <c:v>2.87456</c:v>
                </c:pt>
                <c:pt idx="114">
                  <c:v>2.8996</c:v>
                </c:pt>
                <c:pt idx="115">
                  <c:v>2.92464</c:v>
                </c:pt>
                <c:pt idx="116">
                  <c:v>2.94968</c:v>
                </c:pt>
                <c:pt idx="117">
                  <c:v>2.97472</c:v>
                </c:pt>
                <c:pt idx="118">
                  <c:v>2.99976</c:v>
                </c:pt>
                <c:pt idx="119">
                  <c:v>3.0248</c:v>
                </c:pt>
                <c:pt idx="120">
                  <c:v>3.04984</c:v>
                </c:pt>
                <c:pt idx="121">
                  <c:v>3.07488</c:v>
                </c:pt>
                <c:pt idx="122">
                  <c:v>3.09992</c:v>
                </c:pt>
                <c:pt idx="123">
                  <c:v>3.12496</c:v>
                </c:pt>
                <c:pt idx="124">
                  <c:v>3.15</c:v>
                </c:pt>
                <c:pt idx="125">
                  <c:v>3.17504</c:v>
                </c:pt>
                <c:pt idx="126">
                  <c:v>3.20008</c:v>
                </c:pt>
                <c:pt idx="127">
                  <c:v>3.22512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745248"/>
        <c:axId val="-2144657120"/>
      </c:scatterChart>
      <c:valAx>
        <c:axId val="-207274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配列長</a:t>
                </a:r>
                <a:r>
                  <a:rPr lang="en-US" altLang="ja-JP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4657120"/>
        <c:crosses val="autoZero"/>
        <c:crossBetween val="midCat"/>
      </c:valAx>
      <c:valAx>
        <c:axId val="-21446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遅延時間</a:t>
                </a:r>
                <a:r>
                  <a:rPr lang="en-US" altLang="ja-JP"/>
                  <a:t>(ns)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727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9607870088558"/>
          <c:y val="0.433080637647567"/>
          <c:w val="0.102933985330073"/>
          <c:h val="0.154220949654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0282810003273"/>
          <c:y val="0.0187590187590188"/>
          <c:w val="0.821856579024879"/>
          <c:h val="0.908263512515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遅延時間!$B$3</c:f>
              <c:strCache>
                <c:ptCount val="1"/>
                <c:pt idx="0">
                  <c:v>100μm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遅延時間!$A$4:$A$131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遅延時間!$B$4:$B$131</c:f>
              <c:numCache>
                <c:formatCode>General</c:formatCode>
                <c:ptCount val="128"/>
                <c:pt idx="0">
                  <c:v>0.079</c:v>
                </c:pt>
                <c:pt idx="1">
                  <c:v>0.108</c:v>
                </c:pt>
                <c:pt idx="2">
                  <c:v>0.137</c:v>
                </c:pt>
                <c:pt idx="3">
                  <c:v>0.166</c:v>
                </c:pt>
                <c:pt idx="4">
                  <c:v>0.195</c:v>
                </c:pt>
                <c:pt idx="5">
                  <c:v>0.224</c:v>
                </c:pt>
                <c:pt idx="6">
                  <c:v>0.253</c:v>
                </c:pt>
                <c:pt idx="7">
                  <c:v>0.282</c:v>
                </c:pt>
                <c:pt idx="8">
                  <c:v>0.311</c:v>
                </c:pt>
                <c:pt idx="9">
                  <c:v>0.34</c:v>
                </c:pt>
                <c:pt idx="10">
                  <c:v>0.369</c:v>
                </c:pt>
                <c:pt idx="11">
                  <c:v>0.398</c:v>
                </c:pt>
                <c:pt idx="12">
                  <c:v>0.427</c:v>
                </c:pt>
                <c:pt idx="13">
                  <c:v>0.456</c:v>
                </c:pt>
                <c:pt idx="14">
                  <c:v>0.485</c:v>
                </c:pt>
                <c:pt idx="15">
                  <c:v>0.514</c:v>
                </c:pt>
                <c:pt idx="16">
                  <c:v>0.543</c:v>
                </c:pt>
                <c:pt idx="17">
                  <c:v>0.572</c:v>
                </c:pt>
                <c:pt idx="18">
                  <c:v>0.601</c:v>
                </c:pt>
                <c:pt idx="19">
                  <c:v>0.63</c:v>
                </c:pt>
                <c:pt idx="20">
                  <c:v>0.659</c:v>
                </c:pt>
                <c:pt idx="21">
                  <c:v>0.688</c:v>
                </c:pt>
                <c:pt idx="22">
                  <c:v>0.717</c:v>
                </c:pt>
                <c:pt idx="23">
                  <c:v>0.746</c:v>
                </c:pt>
                <c:pt idx="24">
                  <c:v>0.775</c:v>
                </c:pt>
                <c:pt idx="25">
                  <c:v>0.804</c:v>
                </c:pt>
                <c:pt idx="26">
                  <c:v>0.833</c:v>
                </c:pt>
                <c:pt idx="27">
                  <c:v>0.862</c:v>
                </c:pt>
                <c:pt idx="28">
                  <c:v>0.891</c:v>
                </c:pt>
                <c:pt idx="29">
                  <c:v>0.92</c:v>
                </c:pt>
                <c:pt idx="30">
                  <c:v>0.949</c:v>
                </c:pt>
                <c:pt idx="31">
                  <c:v>0.978</c:v>
                </c:pt>
                <c:pt idx="32">
                  <c:v>1.007</c:v>
                </c:pt>
                <c:pt idx="33">
                  <c:v>1.036</c:v>
                </c:pt>
                <c:pt idx="34">
                  <c:v>1.065</c:v>
                </c:pt>
                <c:pt idx="35">
                  <c:v>1.094</c:v>
                </c:pt>
                <c:pt idx="36">
                  <c:v>1.123</c:v>
                </c:pt>
                <c:pt idx="37">
                  <c:v>1.152</c:v>
                </c:pt>
                <c:pt idx="38">
                  <c:v>1.181</c:v>
                </c:pt>
                <c:pt idx="39">
                  <c:v>1.21</c:v>
                </c:pt>
                <c:pt idx="40">
                  <c:v>1.239</c:v>
                </c:pt>
                <c:pt idx="41">
                  <c:v>1.268</c:v>
                </c:pt>
                <c:pt idx="42">
                  <c:v>1.297</c:v>
                </c:pt>
                <c:pt idx="43">
                  <c:v>1.326</c:v>
                </c:pt>
                <c:pt idx="44">
                  <c:v>1.355</c:v>
                </c:pt>
                <c:pt idx="45">
                  <c:v>1.384</c:v>
                </c:pt>
                <c:pt idx="46">
                  <c:v>1.413</c:v>
                </c:pt>
                <c:pt idx="47">
                  <c:v>1.442</c:v>
                </c:pt>
                <c:pt idx="48">
                  <c:v>1.471</c:v>
                </c:pt>
                <c:pt idx="49">
                  <c:v>1.5</c:v>
                </c:pt>
                <c:pt idx="50">
                  <c:v>1.529</c:v>
                </c:pt>
                <c:pt idx="51">
                  <c:v>1.558</c:v>
                </c:pt>
                <c:pt idx="52">
                  <c:v>1.587</c:v>
                </c:pt>
                <c:pt idx="53">
                  <c:v>1.616</c:v>
                </c:pt>
                <c:pt idx="54">
                  <c:v>1.645</c:v>
                </c:pt>
                <c:pt idx="55">
                  <c:v>1.674</c:v>
                </c:pt>
                <c:pt idx="56">
                  <c:v>1.703</c:v>
                </c:pt>
                <c:pt idx="57">
                  <c:v>1.732</c:v>
                </c:pt>
                <c:pt idx="58">
                  <c:v>1.761</c:v>
                </c:pt>
                <c:pt idx="59">
                  <c:v>1.79</c:v>
                </c:pt>
                <c:pt idx="60">
                  <c:v>1.819</c:v>
                </c:pt>
                <c:pt idx="61">
                  <c:v>1.848</c:v>
                </c:pt>
                <c:pt idx="62">
                  <c:v>1.877</c:v>
                </c:pt>
                <c:pt idx="63">
                  <c:v>1.906</c:v>
                </c:pt>
                <c:pt idx="64">
                  <c:v>1.935</c:v>
                </c:pt>
                <c:pt idx="65">
                  <c:v>1.964</c:v>
                </c:pt>
                <c:pt idx="66">
                  <c:v>1.993</c:v>
                </c:pt>
                <c:pt idx="67">
                  <c:v>2.022</c:v>
                </c:pt>
                <c:pt idx="68">
                  <c:v>2.051</c:v>
                </c:pt>
                <c:pt idx="69">
                  <c:v>2.08</c:v>
                </c:pt>
                <c:pt idx="70">
                  <c:v>2.109</c:v>
                </c:pt>
                <c:pt idx="71">
                  <c:v>2.138</c:v>
                </c:pt>
                <c:pt idx="72">
                  <c:v>2.167</c:v>
                </c:pt>
                <c:pt idx="73">
                  <c:v>2.196</c:v>
                </c:pt>
                <c:pt idx="74">
                  <c:v>2.225</c:v>
                </c:pt>
                <c:pt idx="75">
                  <c:v>2.254</c:v>
                </c:pt>
                <c:pt idx="76">
                  <c:v>2.283</c:v>
                </c:pt>
                <c:pt idx="77">
                  <c:v>2.312</c:v>
                </c:pt>
                <c:pt idx="78">
                  <c:v>2.341</c:v>
                </c:pt>
                <c:pt idx="79">
                  <c:v>2.37</c:v>
                </c:pt>
                <c:pt idx="80">
                  <c:v>2.399</c:v>
                </c:pt>
                <c:pt idx="81">
                  <c:v>2.428</c:v>
                </c:pt>
                <c:pt idx="82">
                  <c:v>2.457</c:v>
                </c:pt>
                <c:pt idx="83">
                  <c:v>2.486</c:v>
                </c:pt>
                <c:pt idx="84">
                  <c:v>2.515</c:v>
                </c:pt>
                <c:pt idx="85">
                  <c:v>2.544</c:v>
                </c:pt>
                <c:pt idx="86">
                  <c:v>2.573</c:v>
                </c:pt>
                <c:pt idx="87">
                  <c:v>2.602</c:v>
                </c:pt>
                <c:pt idx="88">
                  <c:v>2.631</c:v>
                </c:pt>
                <c:pt idx="89">
                  <c:v>2.66</c:v>
                </c:pt>
                <c:pt idx="90">
                  <c:v>2.689</c:v>
                </c:pt>
                <c:pt idx="91">
                  <c:v>2.718</c:v>
                </c:pt>
                <c:pt idx="92">
                  <c:v>2.747</c:v>
                </c:pt>
                <c:pt idx="93">
                  <c:v>2.776</c:v>
                </c:pt>
                <c:pt idx="94">
                  <c:v>2.805</c:v>
                </c:pt>
                <c:pt idx="95">
                  <c:v>2.834</c:v>
                </c:pt>
                <c:pt idx="96">
                  <c:v>2.863</c:v>
                </c:pt>
                <c:pt idx="97">
                  <c:v>2.892</c:v>
                </c:pt>
                <c:pt idx="98">
                  <c:v>2.921</c:v>
                </c:pt>
                <c:pt idx="99">
                  <c:v>2.95</c:v>
                </c:pt>
                <c:pt idx="100">
                  <c:v>2.979</c:v>
                </c:pt>
                <c:pt idx="101">
                  <c:v>3.008</c:v>
                </c:pt>
                <c:pt idx="102">
                  <c:v>3.037</c:v>
                </c:pt>
                <c:pt idx="103">
                  <c:v>3.066</c:v>
                </c:pt>
                <c:pt idx="104">
                  <c:v>3.095</c:v>
                </c:pt>
                <c:pt idx="105">
                  <c:v>3.124</c:v>
                </c:pt>
                <c:pt idx="106">
                  <c:v>3.153</c:v>
                </c:pt>
                <c:pt idx="107">
                  <c:v>3.182</c:v>
                </c:pt>
                <c:pt idx="108">
                  <c:v>3.211</c:v>
                </c:pt>
                <c:pt idx="109">
                  <c:v>3.24</c:v>
                </c:pt>
                <c:pt idx="110">
                  <c:v>3.269</c:v>
                </c:pt>
                <c:pt idx="111">
                  <c:v>3.298</c:v>
                </c:pt>
                <c:pt idx="112">
                  <c:v>3.327</c:v>
                </c:pt>
                <c:pt idx="113">
                  <c:v>3.356</c:v>
                </c:pt>
                <c:pt idx="114">
                  <c:v>3.385</c:v>
                </c:pt>
                <c:pt idx="115">
                  <c:v>3.414</c:v>
                </c:pt>
                <c:pt idx="116">
                  <c:v>3.443</c:v>
                </c:pt>
                <c:pt idx="117">
                  <c:v>3.472</c:v>
                </c:pt>
                <c:pt idx="118">
                  <c:v>3.501</c:v>
                </c:pt>
                <c:pt idx="119">
                  <c:v>3.53</c:v>
                </c:pt>
                <c:pt idx="120">
                  <c:v>3.559</c:v>
                </c:pt>
                <c:pt idx="121">
                  <c:v>3.588</c:v>
                </c:pt>
                <c:pt idx="122">
                  <c:v>3.617</c:v>
                </c:pt>
                <c:pt idx="123">
                  <c:v>3.646</c:v>
                </c:pt>
                <c:pt idx="124">
                  <c:v>3.675</c:v>
                </c:pt>
                <c:pt idx="125">
                  <c:v>3.704</c:v>
                </c:pt>
                <c:pt idx="126">
                  <c:v>3.733</c:v>
                </c:pt>
                <c:pt idx="127">
                  <c:v>3.762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遅延時間!$C$3</c:f>
              <c:strCache>
                <c:ptCount val="1"/>
                <c:pt idx="0">
                  <c:v>10μm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遅延時間!$A$4:$A$131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遅延時間!$C$4:$C$131</c:f>
              <c:numCache>
                <c:formatCode>General</c:formatCode>
                <c:ptCount val="128"/>
                <c:pt idx="0">
                  <c:v>0.0504</c:v>
                </c:pt>
                <c:pt idx="1">
                  <c:v>0.0758</c:v>
                </c:pt>
                <c:pt idx="2">
                  <c:v>0.1012</c:v>
                </c:pt>
                <c:pt idx="3">
                  <c:v>0.1266</c:v>
                </c:pt>
                <c:pt idx="4">
                  <c:v>0.152</c:v>
                </c:pt>
                <c:pt idx="5">
                  <c:v>0.1774</c:v>
                </c:pt>
                <c:pt idx="6">
                  <c:v>0.2028</c:v>
                </c:pt>
                <c:pt idx="7">
                  <c:v>0.2282</c:v>
                </c:pt>
                <c:pt idx="8">
                  <c:v>0.2536</c:v>
                </c:pt>
                <c:pt idx="9">
                  <c:v>0.279</c:v>
                </c:pt>
                <c:pt idx="10">
                  <c:v>0.3044</c:v>
                </c:pt>
                <c:pt idx="11">
                  <c:v>0.3298</c:v>
                </c:pt>
                <c:pt idx="12">
                  <c:v>0.3552</c:v>
                </c:pt>
                <c:pt idx="13">
                  <c:v>0.3806</c:v>
                </c:pt>
                <c:pt idx="14">
                  <c:v>0.406</c:v>
                </c:pt>
                <c:pt idx="15">
                  <c:v>0.4314</c:v>
                </c:pt>
                <c:pt idx="16">
                  <c:v>0.4568</c:v>
                </c:pt>
                <c:pt idx="17">
                  <c:v>0.4822</c:v>
                </c:pt>
                <c:pt idx="18">
                  <c:v>0.5076</c:v>
                </c:pt>
                <c:pt idx="19">
                  <c:v>0.533</c:v>
                </c:pt>
                <c:pt idx="20">
                  <c:v>0.5584</c:v>
                </c:pt>
                <c:pt idx="21">
                  <c:v>0.5838</c:v>
                </c:pt>
                <c:pt idx="22">
                  <c:v>0.6092</c:v>
                </c:pt>
                <c:pt idx="23">
                  <c:v>0.6346</c:v>
                </c:pt>
                <c:pt idx="24">
                  <c:v>0.66</c:v>
                </c:pt>
                <c:pt idx="25">
                  <c:v>0.6854</c:v>
                </c:pt>
                <c:pt idx="26">
                  <c:v>0.7108</c:v>
                </c:pt>
                <c:pt idx="27">
                  <c:v>0.7362</c:v>
                </c:pt>
                <c:pt idx="28">
                  <c:v>0.7616</c:v>
                </c:pt>
                <c:pt idx="29">
                  <c:v>0.787</c:v>
                </c:pt>
                <c:pt idx="30">
                  <c:v>0.8124</c:v>
                </c:pt>
                <c:pt idx="31">
                  <c:v>0.8378</c:v>
                </c:pt>
                <c:pt idx="32">
                  <c:v>0.8632</c:v>
                </c:pt>
                <c:pt idx="33">
                  <c:v>0.8886</c:v>
                </c:pt>
                <c:pt idx="34">
                  <c:v>0.914</c:v>
                </c:pt>
                <c:pt idx="35">
                  <c:v>0.9394</c:v>
                </c:pt>
                <c:pt idx="36">
                  <c:v>0.9648</c:v>
                </c:pt>
                <c:pt idx="37">
                  <c:v>0.9902</c:v>
                </c:pt>
                <c:pt idx="38">
                  <c:v>1.0156</c:v>
                </c:pt>
                <c:pt idx="39">
                  <c:v>1.041</c:v>
                </c:pt>
                <c:pt idx="40">
                  <c:v>1.0664</c:v>
                </c:pt>
                <c:pt idx="41">
                  <c:v>1.0918</c:v>
                </c:pt>
                <c:pt idx="42">
                  <c:v>1.1172</c:v>
                </c:pt>
                <c:pt idx="43">
                  <c:v>1.1426</c:v>
                </c:pt>
                <c:pt idx="44">
                  <c:v>1.168</c:v>
                </c:pt>
                <c:pt idx="45">
                  <c:v>1.1934</c:v>
                </c:pt>
                <c:pt idx="46">
                  <c:v>1.2188</c:v>
                </c:pt>
                <c:pt idx="47">
                  <c:v>1.2442</c:v>
                </c:pt>
                <c:pt idx="48">
                  <c:v>1.2696</c:v>
                </c:pt>
                <c:pt idx="49">
                  <c:v>1.295</c:v>
                </c:pt>
                <c:pt idx="50">
                  <c:v>1.3204</c:v>
                </c:pt>
                <c:pt idx="51">
                  <c:v>1.3458</c:v>
                </c:pt>
                <c:pt idx="52">
                  <c:v>1.3712</c:v>
                </c:pt>
                <c:pt idx="53">
                  <c:v>1.3966</c:v>
                </c:pt>
                <c:pt idx="54">
                  <c:v>1.422</c:v>
                </c:pt>
                <c:pt idx="55">
                  <c:v>1.4474</c:v>
                </c:pt>
                <c:pt idx="56">
                  <c:v>1.4728</c:v>
                </c:pt>
                <c:pt idx="57">
                  <c:v>1.4982</c:v>
                </c:pt>
                <c:pt idx="58">
                  <c:v>1.5236</c:v>
                </c:pt>
                <c:pt idx="59">
                  <c:v>1.549</c:v>
                </c:pt>
                <c:pt idx="60">
                  <c:v>1.5744</c:v>
                </c:pt>
                <c:pt idx="61">
                  <c:v>1.5998</c:v>
                </c:pt>
                <c:pt idx="62">
                  <c:v>1.6252</c:v>
                </c:pt>
                <c:pt idx="63">
                  <c:v>1.6506</c:v>
                </c:pt>
                <c:pt idx="64">
                  <c:v>1.676</c:v>
                </c:pt>
                <c:pt idx="65">
                  <c:v>1.7014</c:v>
                </c:pt>
                <c:pt idx="66">
                  <c:v>1.7268</c:v>
                </c:pt>
                <c:pt idx="67">
                  <c:v>1.7522</c:v>
                </c:pt>
                <c:pt idx="68">
                  <c:v>1.7776</c:v>
                </c:pt>
                <c:pt idx="69">
                  <c:v>1.803</c:v>
                </c:pt>
                <c:pt idx="70">
                  <c:v>1.8284</c:v>
                </c:pt>
                <c:pt idx="71">
                  <c:v>1.8538</c:v>
                </c:pt>
                <c:pt idx="72">
                  <c:v>1.8792</c:v>
                </c:pt>
                <c:pt idx="73">
                  <c:v>1.9046</c:v>
                </c:pt>
                <c:pt idx="74">
                  <c:v>1.93</c:v>
                </c:pt>
                <c:pt idx="75">
                  <c:v>1.9554</c:v>
                </c:pt>
                <c:pt idx="76">
                  <c:v>1.9808</c:v>
                </c:pt>
                <c:pt idx="77">
                  <c:v>2.0062</c:v>
                </c:pt>
                <c:pt idx="78">
                  <c:v>2.0316</c:v>
                </c:pt>
                <c:pt idx="79">
                  <c:v>2.057</c:v>
                </c:pt>
                <c:pt idx="80">
                  <c:v>2.0824</c:v>
                </c:pt>
                <c:pt idx="81">
                  <c:v>2.1078</c:v>
                </c:pt>
                <c:pt idx="82">
                  <c:v>2.1332</c:v>
                </c:pt>
                <c:pt idx="83">
                  <c:v>2.1586</c:v>
                </c:pt>
                <c:pt idx="84">
                  <c:v>2.184</c:v>
                </c:pt>
                <c:pt idx="85">
                  <c:v>2.2094</c:v>
                </c:pt>
                <c:pt idx="86">
                  <c:v>2.2348</c:v>
                </c:pt>
                <c:pt idx="87">
                  <c:v>2.2602</c:v>
                </c:pt>
                <c:pt idx="88">
                  <c:v>2.2856</c:v>
                </c:pt>
                <c:pt idx="89">
                  <c:v>2.311</c:v>
                </c:pt>
                <c:pt idx="90">
                  <c:v>2.3364</c:v>
                </c:pt>
                <c:pt idx="91">
                  <c:v>2.3618</c:v>
                </c:pt>
                <c:pt idx="92">
                  <c:v>2.3872</c:v>
                </c:pt>
                <c:pt idx="93">
                  <c:v>2.4126</c:v>
                </c:pt>
                <c:pt idx="94">
                  <c:v>2.438</c:v>
                </c:pt>
                <c:pt idx="95">
                  <c:v>2.4634</c:v>
                </c:pt>
                <c:pt idx="96">
                  <c:v>2.4888</c:v>
                </c:pt>
                <c:pt idx="97">
                  <c:v>2.5142</c:v>
                </c:pt>
                <c:pt idx="98">
                  <c:v>2.5396</c:v>
                </c:pt>
                <c:pt idx="99">
                  <c:v>2.565</c:v>
                </c:pt>
                <c:pt idx="100">
                  <c:v>2.5904</c:v>
                </c:pt>
                <c:pt idx="101">
                  <c:v>2.6158</c:v>
                </c:pt>
                <c:pt idx="102">
                  <c:v>2.6412</c:v>
                </c:pt>
                <c:pt idx="103">
                  <c:v>2.6666</c:v>
                </c:pt>
                <c:pt idx="104">
                  <c:v>2.692</c:v>
                </c:pt>
                <c:pt idx="105">
                  <c:v>2.7174</c:v>
                </c:pt>
                <c:pt idx="106">
                  <c:v>2.7428</c:v>
                </c:pt>
                <c:pt idx="107">
                  <c:v>2.7682</c:v>
                </c:pt>
                <c:pt idx="108">
                  <c:v>2.7936</c:v>
                </c:pt>
                <c:pt idx="109">
                  <c:v>2.819</c:v>
                </c:pt>
                <c:pt idx="110">
                  <c:v>2.8444</c:v>
                </c:pt>
                <c:pt idx="111">
                  <c:v>2.8698</c:v>
                </c:pt>
                <c:pt idx="112">
                  <c:v>2.8952</c:v>
                </c:pt>
                <c:pt idx="113">
                  <c:v>2.9206</c:v>
                </c:pt>
                <c:pt idx="114">
                  <c:v>2.946</c:v>
                </c:pt>
                <c:pt idx="115">
                  <c:v>2.9714</c:v>
                </c:pt>
                <c:pt idx="116">
                  <c:v>2.9968</c:v>
                </c:pt>
                <c:pt idx="117">
                  <c:v>3.0222</c:v>
                </c:pt>
                <c:pt idx="118">
                  <c:v>3.0476</c:v>
                </c:pt>
                <c:pt idx="119">
                  <c:v>3.073</c:v>
                </c:pt>
                <c:pt idx="120">
                  <c:v>3.0984</c:v>
                </c:pt>
                <c:pt idx="121">
                  <c:v>3.1238</c:v>
                </c:pt>
                <c:pt idx="122">
                  <c:v>3.1492</c:v>
                </c:pt>
                <c:pt idx="123">
                  <c:v>3.1746</c:v>
                </c:pt>
                <c:pt idx="124">
                  <c:v>3.2</c:v>
                </c:pt>
                <c:pt idx="125">
                  <c:v>3.2254</c:v>
                </c:pt>
                <c:pt idx="126">
                  <c:v>3.2508</c:v>
                </c:pt>
                <c:pt idx="127">
                  <c:v>3.2762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遅延時間!$D$3</c:f>
              <c:strCache>
                <c:ptCount val="1"/>
                <c:pt idx="0">
                  <c:v>1μm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遅延時間!$A$4:$A$131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遅延時間!$D$4:$D$131</c:f>
              <c:numCache>
                <c:formatCode>General</c:formatCode>
                <c:ptCount val="128"/>
                <c:pt idx="0">
                  <c:v>0.04504</c:v>
                </c:pt>
                <c:pt idx="1">
                  <c:v>0.07008</c:v>
                </c:pt>
                <c:pt idx="2">
                  <c:v>0.09512</c:v>
                </c:pt>
                <c:pt idx="3">
                  <c:v>0.12016</c:v>
                </c:pt>
                <c:pt idx="4">
                  <c:v>0.1452</c:v>
                </c:pt>
                <c:pt idx="5">
                  <c:v>0.17024</c:v>
                </c:pt>
                <c:pt idx="6">
                  <c:v>0.19528</c:v>
                </c:pt>
                <c:pt idx="7">
                  <c:v>0.22032</c:v>
                </c:pt>
                <c:pt idx="8">
                  <c:v>0.24536</c:v>
                </c:pt>
                <c:pt idx="9">
                  <c:v>0.2704</c:v>
                </c:pt>
                <c:pt idx="10">
                  <c:v>0.29544</c:v>
                </c:pt>
                <c:pt idx="11">
                  <c:v>0.32048</c:v>
                </c:pt>
                <c:pt idx="12">
                  <c:v>0.34552</c:v>
                </c:pt>
                <c:pt idx="13">
                  <c:v>0.37056</c:v>
                </c:pt>
                <c:pt idx="14">
                  <c:v>0.3956</c:v>
                </c:pt>
                <c:pt idx="15">
                  <c:v>0.42064</c:v>
                </c:pt>
                <c:pt idx="16">
                  <c:v>0.44568</c:v>
                </c:pt>
                <c:pt idx="17">
                  <c:v>0.47072</c:v>
                </c:pt>
                <c:pt idx="18">
                  <c:v>0.49576</c:v>
                </c:pt>
                <c:pt idx="19">
                  <c:v>0.5208</c:v>
                </c:pt>
                <c:pt idx="20">
                  <c:v>0.54584</c:v>
                </c:pt>
                <c:pt idx="21">
                  <c:v>0.57088</c:v>
                </c:pt>
                <c:pt idx="22">
                  <c:v>0.59592</c:v>
                </c:pt>
                <c:pt idx="23">
                  <c:v>0.62096</c:v>
                </c:pt>
                <c:pt idx="24">
                  <c:v>0.646</c:v>
                </c:pt>
                <c:pt idx="25">
                  <c:v>0.67104</c:v>
                </c:pt>
                <c:pt idx="26">
                  <c:v>0.69608</c:v>
                </c:pt>
                <c:pt idx="27">
                  <c:v>0.72112</c:v>
                </c:pt>
                <c:pt idx="28">
                  <c:v>0.74616</c:v>
                </c:pt>
                <c:pt idx="29">
                  <c:v>0.7712</c:v>
                </c:pt>
                <c:pt idx="30">
                  <c:v>0.79624</c:v>
                </c:pt>
                <c:pt idx="31">
                  <c:v>0.82128</c:v>
                </c:pt>
                <c:pt idx="32">
                  <c:v>0.84632</c:v>
                </c:pt>
                <c:pt idx="33">
                  <c:v>0.87136</c:v>
                </c:pt>
                <c:pt idx="34">
                  <c:v>0.8964</c:v>
                </c:pt>
                <c:pt idx="35">
                  <c:v>0.92144</c:v>
                </c:pt>
                <c:pt idx="36">
                  <c:v>0.94648</c:v>
                </c:pt>
                <c:pt idx="37">
                  <c:v>0.97152</c:v>
                </c:pt>
                <c:pt idx="38">
                  <c:v>0.99656</c:v>
                </c:pt>
                <c:pt idx="39">
                  <c:v>1.0216</c:v>
                </c:pt>
                <c:pt idx="40">
                  <c:v>1.04664</c:v>
                </c:pt>
                <c:pt idx="41">
                  <c:v>1.07168</c:v>
                </c:pt>
                <c:pt idx="42">
                  <c:v>1.09672</c:v>
                </c:pt>
                <c:pt idx="43">
                  <c:v>1.12176</c:v>
                </c:pt>
                <c:pt idx="44">
                  <c:v>1.1468</c:v>
                </c:pt>
                <c:pt idx="45">
                  <c:v>1.17184</c:v>
                </c:pt>
                <c:pt idx="46">
                  <c:v>1.19688</c:v>
                </c:pt>
                <c:pt idx="47">
                  <c:v>1.22192</c:v>
                </c:pt>
                <c:pt idx="48">
                  <c:v>1.24696</c:v>
                </c:pt>
                <c:pt idx="49">
                  <c:v>1.272</c:v>
                </c:pt>
                <c:pt idx="50">
                  <c:v>1.29704</c:v>
                </c:pt>
                <c:pt idx="51">
                  <c:v>1.32208</c:v>
                </c:pt>
                <c:pt idx="52">
                  <c:v>1.34712</c:v>
                </c:pt>
                <c:pt idx="53">
                  <c:v>1.37216</c:v>
                </c:pt>
                <c:pt idx="54">
                  <c:v>1.3972</c:v>
                </c:pt>
                <c:pt idx="55">
                  <c:v>1.42224</c:v>
                </c:pt>
                <c:pt idx="56">
                  <c:v>1.44728</c:v>
                </c:pt>
                <c:pt idx="57">
                  <c:v>1.47232</c:v>
                </c:pt>
                <c:pt idx="58">
                  <c:v>1.49736</c:v>
                </c:pt>
                <c:pt idx="59">
                  <c:v>1.5224</c:v>
                </c:pt>
                <c:pt idx="60">
                  <c:v>1.54744</c:v>
                </c:pt>
                <c:pt idx="61">
                  <c:v>1.57248</c:v>
                </c:pt>
                <c:pt idx="62">
                  <c:v>1.59752</c:v>
                </c:pt>
                <c:pt idx="63">
                  <c:v>1.62256</c:v>
                </c:pt>
                <c:pt idx="64">
                  <c:v>1.6476</c:v>
                </c:pt>
                <c:pt idx="65">
                  <c:v>1.67264</c:v>
                </c:pt>
                <c:pt idx="66">
                  <c:v>1.69768</c:v>
                </c:pt>
                <c:pt idx="67">
                  <c:v>1.72272</c:v>
                </c:pt>
                <c:pt idx="68">
                  <c:v>1.74776</c:v>
                </c:pt>
                <c:pt idx="69">
                  <c:v>1.7728</c:v>
                </c:pt>
                <c:pt idx="70">
                  <c:v>1.79784</c:v>
                </c:pt>
                <c:pt idx="71">
                  <c:v>1.82288</c:v>
                </c:pt>
                <c:pt idx="72">
                  <c:v>1.84792</c:v>
                </c:pt>
                <c:pt idx="73">
                  <c:v>1.87296</c:v>
                </c:pt>
                <c:pt idx="74">
                  <c:v>1.898</c:v>
                </c:pt>
                <c:pt idx="75">
                  <c:v>1.92304</c:v>
                </c:pt>
                <c:pt idx="76">
                  <c:v>1.94808</c:v>
                </c:pt>
                <c:pt idx="77">
                  <c:v>1.97312</c:v>
                </c:pt>
                <c:pt idx="78">
                  <c:v>1.99816</c:v>
                </c:pt>
                <c:pt idx="79">
                  <c:v>2.0232</c:v>
                </c:pt>
                <c:pt idx="80">
                  <c:v>2.04824</c:v>
                </c:pt>
                <c:pt idx="81">
                  <c:v>2.07328</c:v>
                </c:pt>
                <c:pt idx="82">
                  <c:v>2.09832</c:v>
                </c:pt>
                <c:pt idx="83">
                  <c:v>2.12336</c:v>
                </c:pt>
                <c:pt idx="84">
                  <c:v>2.1484</c:v>
                </c:pt>
                <c:pt idx="85">
                  <c:v>2.17344</c:v>
                </c:pt>
                <c:pt idx="86">
                  <c:v>2.19848</c:v>
                </c:pt>
                <c:pt idx="87">
                  <c:v>2.22352</c:v>
                </c:pt>
                <c:pt idx="88">
                  <c:v>2.24856</c:v>
                </c:pt>
                <c:pt idx="89">
                  <c:v>2.2736</c:v>
                </c:pt>
                <c:pt idx="90">
                  <c:v>2.29864</c:v>
                </c:pt>
                <c:pt idx="91">
                  <c:v>2.32368</c:v>
                </c:pt>
                <c:pt idx="92">
                  <c:v>2.34872</c:v>
                </c:pt>
                <c:pt idx="93">
                  <c:v>2.37376</c:v>
                </c:pt>
                <c:pt idx="94">
                  <c:v>2.3988</c:v>
                </c:pt>
                <c:pt idx="95">
                  <c:v>2.42384</c:v>
                </c:pt>
                <c:pt idx="96">
                  <c:v>2.44888</c:v>
                </c:pt>
                <c:pt idx="97">
                  <c:v>2.47392</c:v>
                </c:pt>
                <c:pt idx="98">
                  <c:v>2.49896</c:v>
                </c:pt>
                <c:pt idx="99">
                  <c:v>2.524</c:v>
                </c:pt>
                <c:pt idx="100">
                  <c:v>2.54904</c:v>
                </c:pt>
                <c:pt idx="101">
                  <c:v>2.57408</c:v>
                </c:pt>
                <c:pt idx="102">
                  <c:v>2.59912</c:v>
                </c:pt>
                <c:pt idx="103">
                  <c:v>2.62416</c:v>
                </c:pt>
                <c:pt idx="104">
                  <c:v>2.6492</c:v>
                </c:pt>
                <c:pt idx="105">
                  <c:v>2.67424</c:v>
                </c:pt>
                <c:pt idx="106">
                  <c:v>2.69928</c:v>
                </c:pt>
                <c:pt idx="107">
                  <c:v>2.72432</c:v>
                </c:pt>
                <c:pt idx="108">
                  <c:v>2.74936</c:v>
                </c:pt>
                <c:pt idx="109">
                  <c:v>2.7744</c:v>
                </c:pt>
                <c:pt idx="110">
                  <c:v>2.79944</c:v>
                </c:pt>
                <c:pt idx="111">
                  <c:v>2.82448</c:v>
                </c:pt>
                <c:pt idx="112">
                  <c:v>2.84952</c:v>
                </c:pt>
                <c:pt idx="113">
                  <c:v>2.87456</c:v>
                </c:pt>
                <c:pt idx="114">
                  <c:v>2.8996</c:v>
                </c:pt>
                <c:pt idx="115">
                  <c:v>2.92464</c:v>
                </c:pt>
                <c:pt idx="116">
                  <c:v>2.94968</c:v>
                </c:pt>
                <c:pt idx="117">
                  <c:v>2.97472</c:v>
                </c:pt>
                <c:pt idx="118">
                  <c:v>2.99976</c:v>
                </c:pt>
                <c:pt idx="119">
                  <c:v>3.0248</c:v>
                </c:pt>
                <c:pt idx="120">
                  <c:v>3.04984</c:v>
                </c:pt>
                <c:pt idx="121">
                  <c:v>3.07488</c:v>
                </c:pt>
                <c:pt idx="122">
                  <c:v>3.09992</c:v>
                </c:pt>
                <c:pt idx="123">
                  <c:v>3.12496</c:v>
                </c:pt>
                <c:pt idx="124">
                  <c:v>3.15</c:v>
                </c:pt>
                <c:pt idx="125">
                  <c:v>3.17504</c:v>
                </c:pt>
                <c:pt idx="126">
                  <c:v>3.20008</c:v>
                </c:pt>
                <c:pt idx="127">
                  <c:v>3.22512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451024"/>
        <c:axId val="-2145465520"/>
      </c:scatterChart>
      <c:valAx>
        <c:axId val="-20624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配列長</a:t>
                </a:r>
                <a:r>
                  <a:rPr lang="en-US" altLang="ja-JP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45465520"/>
        <c:crosses val="autoZero"/>
        <c:crossBetween val="midCat"/>
      </c:valAx>
      <c:valAx>
        <c:axId val="-21454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遅延時間</a:t>
                </a:r>
                <a:r>
                  <a:rPr lang="en-US" altLang="ja-JP"/>
                  <a:t>(ns)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245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9607870088558"/>
          <c:y val="0.433080637647567"/>
          <c:w val="0.102933985330073"/>
          <c:h val="0.154220949654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1377994361524"/>
          <c:y val="0.0231610079871283"/>
          <c:w val="0.821342769914782"/>
          <c:h val="0.9079735189435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'面積　アレイ部'!$B$3</c:f>
              <c:strCache>
                <c:ptCount val="1"/>
                <c:pt idx="0">
                  <c:v>100μm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'面積　アレイ部'!$A$4:$A$131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'面積　アレイ部'!$B$4:$B$131</c:f>
              <c:numCache>
                <c:formatCode>General</c:formatCode>
                <c:ptCount val="128"/>
                <c:pt idx="0">
                  <c:v>12000.0</c:v>
                </c:pt>
                <c:pt idx="1">
                  <c:v>34000.0</c:v>
                </c:pt>
                <c:pt idx="2">
                  <c:v>68000.0</c:v>
                </c:pt>
                <c:pt idx="3">
                  <c:v>114000.0</c:v>
                </c:pt>
                <c:pt idx="4">
                  <c:v>172000.0</c:v>
                </c:pt>
                <c:pt idx="5">
                  <c:v>242000.0</c:v>
                </c:pt>
                <c:pt idx="6">
                  <c:v>324000.0</c:v>
                </c:pt>
                <c:pt idx="7">
                  <c:v>418000.0</c:v>
                </c:pt>
                <c:pt idx="8">
                  <c:v>524000.0</c:v>
                </c:pt>
                <c:pt idx="9">
                  <c:v>642000.0</c:v>
                </c:pt>
                <c:pt idx="10">
                  <c:v>772000.0</c:v>
                </c:pt>
                <c:pt idx="11">
                  <c:v>914000.0</c:v>
                </c:pt>
                <c:pt idx="12">
                  <c:v>1.068E6</c:v>
                </c:pt>
                <c:pt idx="13">
                  <c:v>1.234E6</c:v>
                </c:pt>
                <c:pt idx="14">
                  <c:v>1.412E6</c:v>
                </c:pt>
                <c:pt idx="15">
                  <c:v>1.602E6</c:v>
                </c:pt>
                <c:pt idx="16">
                  <c:v>1.804E6</c:v>
                </c:pt>
                <c:pt idx="17">
                  <c:v>2.018E6</c:v>
                </c:pt>
                <c:pt idx="18">
                  <c:v>2.244E6</c:v>
                </c:pt>
                <c:pt idx="19">
                  <c:v>2.482E6</c:v>
                </c:pt>
                <c:pt idx="20">
                  <c:v>2.732E6</c:v>
                </c:pt>
                <c:pt idx="21">
                  <c:v>2.994E6</c:v>
                </c:pt>
                <c:pt idx="22">
                  <c:v>3.268E6</c:v>
                </c:pt>
                <c:pt idx="23">
                  <c:v>3.554E6</c:v>
                </c:pt>
                <c:pt idx="24">
                  <c:v>3.852E6</c:v>
                </c:pt>
                <c:pt idx="25">
                  <c:v>4.162E6</c:v>
                </c:pt>
                <c:pt idx="26">
                  <c:v>4.484E6</c:v>
                </c:pt>
                <c:pt idx="27">
                  <c:v>4.818E6</c:v>
                </c:pt>
                <c:pt idx="28">
                  <c:v>5.164E6</c:v>
                </c:pt>
                <c:pt idx="29">
                  <c:v>5.522E6</c:v>
                </c:pt>
                <c:pt idx="30">
                  <c:v>5.892E6</c:v>
                </c:pt>
                <c:pt idx="31">
                  <c:v>6.274E6</c:v>
                </c:pt>
                <c:pt idx="32">
                  <c:v>6.668E6</c:v>
                </c:pt>
                <c:pt idx="33">
                  <c:v>7.074E6</c:v>
                </c:pt>
                <c:pt idx="34">
                  <c:v>7.492E6</c:v>
                </c:pt>
                <c:pt idx="35">
                  <c:v>7.922E6</c:v>
                </c:pt>
                <c:pt idx="36">
                  <c:v>8.364E6</c:v>
                </c:pt>
                <c:pt idx="37">
                  <c:v>8.818E6</c:v>
                </c:pt>
                <c:pt idx="38">
                  <c:v>9.284E6</c:v>
                </c:pt>
                <c:pt idx="39">
                  <c:v>9.762E6</c:v>
                </c:pt>
                <c:pt idx="40">
                  <c:v>1.0252E7</c:v>
                </c:pt>
                <c:pt idx="41">
                  <c:v>1.0754E7</c:v>
                </c:pt>
                <c:pt idx="42">
                  <c:v>1.1268E7</c:v>
                </c:pt>
                <c:pt idx="43">
                  <c:v>1.1794E7</c:v>
                </c:pt>
                <c:pt idx="44">
                  <c:v>1.2332E7</c:v>
                </c:pt>
                <c:pt idx="45">
                  <c:v>1.2882E7</c:v>
                </c:pt>
                <c:pt idx="46">
                  <c:v>1.3444E7</c:v>
                </c:pt>
                <c:pt idx="47">
                  <c:v>1.4018E7</c:v>
                </c:pt>
                <c:pt idx="48">
                  <c:v>1.4604E7</c:v>
                </c:pt>
                <c:pt idx="49">
                  <c:v>1.5202E7</c:v>
                </c:pt>
                <c:pt idx="50">
                  <c:v>1.5812E7</c:v>
                </c:pt>
                <c:pt idx="51">
                  <c:v>1.6434E7</c:v>
                </c:pt>
                <c:pt idx="52">
                  <c:v>1.7068E7</c:v>
                </c:pt>
                <c:pt idx="53">
                  <c:v>1.7714E7</c:v>
                </c:pt>
                <c:pt idx="54">
                  <c:v>1.8372E7</c:v>
                </c:pt>
                <c:pt idx="55">
                  <c:v>1.9042E7</c:v>
                </c:pt>
                <c:pt idx="56">
                  <c:v>1.9724E7</c:v>
                </c:pt>
                <c:pt idx="57">
                  <c:v>2.0418E7</c:v>
                </c:pt>
                <c:pt idx="58">
                  <c:v>2.1124E7</c:v>
                </c:pt>
                <c:pt idx="59">
                  <c:v>2.1842E7</c:v>
                </c:pt>
                <c:pt idx="60">
                  <c:v>2.2572E7</c:v>
                </c:pt>
                <c:pt idx="61">
                  <c:v>2.3314E7</c:v>
                </c:pt>
                <c:pt idx="62">
                  <c:v>2.4068E7</c:v>
                </c:pt>
                <c:pt idx="63">
                  <c:v>2.4834E7</c:v>
                </c:pt>
                <c:pt idx="64">
                  <c:v>2.5612E7</c:v>
                </c:pt>
                <c:pt idx="65">
                  <c:v>2.6402E7</c:v>
                </c:pt>
                <c:pt idx="66">
                  <c:v>2.7204E7</c:v>
                </c:pt>
                <c:pt idx="67">
                  <c:v>2.8018E7</c:v>
                </c:pt>
                <c:pt idx="68">
                  <c:v>2.8844E7</c:v>
                </c:pt>
                <c:pt idx="69">
                  <c:v>2.9682E7</c:v>
                </c:pt>
                <c:pt idx="70">
                  <c:v>3.0532E7</c:v>
                </c:pt>
                <c:pt idx="71">
                  <c:v>3.1394E7</c:v>
                </c:pt>
                <c:pt idx="72">
                  <c:v>3.2268E7</c:v>
                </c:pt>
                <c:pt idx="73">
                  <c:v>3.3154E7</c:v>
                </c:pt>
                <c:pt idx="74">
                  <c:v>3.4052E7</c:v>
                </c:pt>
                <c:pt idx="75">
                  <c:v>3.4962E7</c:v>
                </c:pt>
                <c:pt idx="76">
                  <c:v>3.5884E7</c:v>
                </c:pt>
                <c:pt idx="77">
                  <c:v>3.6818E7</c:v>
                </c:pt>
                <c:pt idx="78">
                  <c:v>3.7764E7</c:v>
                </c:pt>
                <c:pt idx="79">
                  <c:v>3.8722E7</c:v>
                </c:pt>
                <c:pt idx="80">
                  <c:v>3.9692E7</c:v>
                </c:pt>
                <c:pt idx="81">
                  <c:v>4.0674E7</c:v>
                </c:pt>
                <c:pt idx="82">
                  <c:v>4.1668E7</c:v>
                </c:pt>
                <c:pt idx="83">
                  <c:v>4.2674E7</c:v>
                </c:pt>
                <c:pt idx="84">
                  <c:v>4.3692E7</c:v>
                </c:pt>
                <c:pt idx="85">
                  <c:v>4.4722E7</c:v>
                </c:pt>
                <c:pt idx="86">
                  <c:v>4.5764E7</c:v>
                </c:pt>
                <c:pt idx="87">
                  <c:v>4.6818E7</c:v>
                </c:pt>
                <c:pt idx="88">
                  <c:v>4.7884E7</c:v>
                </c:pt>
                <c:pt idx="89">
                  <c:v>4.8962E7</c:v>
                </c:pt>
                <c:pt idx="90">
                  <c:v>5.0052E7</c:v>
                </c:pt>
                <c:pt idx="91">
                  <c:v>5.1154E7</c:v>
                </c:pt>
                <c:pt idx="92">
                  <c:v>5.2268E7</c:v>
                </c:pt>
                <c:pt idx="93">
                  <c:v>5.3394E7</c:v>
                </c:pt>
                <c:pt idx="94">
                  <c:v>5.4532E7</c:v>
                </c:pt>
                <c:pt idx="95">
                  <c:v>5.5682E7</c:v>
                </c:pt>
                <c:pt idx="96">
                  <c:v>5.6844E7</c:v>
                </c:pt>
                <c:pt idx="97">
                  <c:v>5.8018E7</c:v>
                </c:pt>
                <c:pt idx="98">
                  <c:v>5.9204E7</c:v>
                </c:pt>
                <c:pt idx="99">
                  <c:v>6.0402E7</c:v>
                </c:pt>
                <c:pt idx="100">
                  <c:v>6.1612E7</c:v>
                </c:pt>
                <c:pt idx="101">
                  <c:v>6.2834E7</c:v>
                </c:pt>
                <c:pt idx="102">
                  <c:v>6.4068E7</c:v>
                </c:pt>
                <c:pt idx="103">
                  <c:v>6.5314E7</c:v>
                </c:pt>
                <c:pt idx="104">
                  <c:v>6.6572E7</c:v>
                </c:pt>
                <c:pt idx="105">
                  <c:v>6.7842E7</c:v>
                </c:pt>
                <c:pt idx="106">
                  <c:v>6.9124E7</c:v>
                </c:pt>
                <c:pt idx="107">
                  <c:v>7.0418E7</c:v>
                </c:pt>
                <c:pt idx="108">
                  <c:v>7.1724E7</c:v>
                </c:pt>
                <c:pt idx="109">
                  <c:v>7.3042E7</c:v>
                </c:pt>
                <c:pt idx="110">
                  <c:v>7.4372E7</c:v>
                </c:pt>
                <c:pt idx="111">
                  <c:v>7.5714E7</c:v>
                </c:pt>
                <c:pt idx="112">
                  <c:v>7.7068E7</c:v>
                </c:pt>
                <c:pt idx="113">
                  <c:v>7.8434E7</c:v>
                </c:pt>
                <c:pt idx="114">
                  <c:v>7.9812E7</c:v>
                </c:pt>
                <c:pt idx="115">
                  <c:v>8.1202E7</c:v>
                </c:pt>
                <c:pt idx="116">
                  <c:v>8.2604E7</c:v>
                </c:pt>
                <c:pt idx="117">
                  <c:v>8.4018E7</c:v>
                </c:pt>
                <c:pt idx="118">
                  <c:v>8.5444E7</c:v>
                </c:pt>
                <c:pt idx="119">
                  <c:v>8.6882E7</c:v>
                </c:pt>
                <c:pt idx="120">
                  <c:v>8.8332E7</c:v>
                </c:pt>
                <c:pt idx="121">
                  <c:v>8.9794E7</c:v>
                </c:pt>
                <c:pt idx="122">
                  <c:v>9.1268E7</c:v>
                </c:pt>
                <c:pt idx="123">
                  <c:v>9.2754E7</c:v>
                </c:pt>
                <c:pt idx="124">
                  <c:v>9.4252E7</c:v>
                </c:pt>
                <c:pt idx="125">
                  <c:v>9.5762E7</c:v>
                </c:pt>
                <c:pt idx="126">
                  <c:v>9.7284E7</c:v>
                </c:pt>
                <c:pt idx="127">
                  <c:v>9.8818E7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'面積　アレイ部'!$C$3</c:f>
              <c:strCache>
                <c:ptCount val="1"/>
                <c:pt idx="0">
                  <c:v>10μm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'面積　アレイ部'!$A$4:$A$131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'面積　アレイ部'!$C$4:$C$131</c:f>
              <c:numCache>
                <c:formatCode>General</c:formatCode>
                <c:ptCount val="128"/>
                <c:pt idx="0">
                  <c:v>600.0</c:v>
                </c:pt>
                <c:pt idx="1">
                  <c:v>1700.0</c:v>
                </c:pt>
                <c:pt idx="2">
                  <c:v>3400.0</c:v>
                </c:pt>
                <c:pt idx="3">
                  <c:v>5700.0</c:v>
                </c:pt>
                <c:pt idx="4">
                  <c:v>8600.0</c:v>
                </c:pt>
                <c:pt idx="5">
                  <c:v>12100.0</c:v>
                </c:pt>
                <c:pt idx="6">
                  <c:v>16200.0</c:v>
                </c:pt>
                <c:pt idx="7">
                  <c:v>20900.0</c:v>
                </c:pt>
                <c:pt idx="8">
                  <c:v>26200.0</c:v>
                </c:pt>
                <c:pt idx="9">
                  <c:v>32100.0</c:v>
                </c:pt>
                <c:pt idx="10">
                  <c:v>38600.0</c:v>
                </c:pt>
                <c:pt idx="11">
                  <c:v>45700.0</c:v>
                </c:pt>
                <c:pt idx="12">
                  <c:v>53400.0</c:v>
                </c:pt>
                <c:pt idx="13">
                  <c:v>61700.0</c:v>
                </c:pt>
                <c:pt idx="14">
                  <c:v>70600.0</c:v>
                </c:pt>
                <c:pt idx="15">
                  <c:v>80100.0</c:v>
                </c:pt>
                <c:pt idx="16">
                  <c:v>90200.0</c:v>
                </c:pt>
                <c:pt idx="17">
                  <c:v>100900.0</c:v>
                </c:pt>
                <c:pt idx="18">
                  <c:v>112200.0</c:v>
                </c:pt>
                <c:pt idx="19">
                  <c:v>124100.0</c:v>
                </c:pt>
                <c:pt idx="20">
                  <c:v>136600.0</c:v>
                </c:pt>
                <c:pt idx="21">
                  <c:v>149700.0</c:v>
                </c:pt>
                <c:pt idx="22">
                  <c:v>163400.0</c:v>
                </c:pt>
                <c:pt idx="23">
                  <c:v>177700.0</c:v>
                </c:pt>
                <c:pt idx="24">
                  <c:v>192600.0</c:v>
                </c:pt>
                <c:pt idx="25">
                  <c:v>208100.0</c:v>
                </c:pt>
                <c:pt idx="26">
                  <c:v>224200.0</c:v>
                </c:pt>
                <c:pt idx="27">
                  <c:v>240900.0</c:v>
                </c:pt>
                <c:pt idx="28">
                  <c:v>258200.0</c:v>
                </c:pt>
                <c:pt idx="29">
                  <c:v>276100.0</c:v>
                </c:pt>
                <c:pt idx="30">
                  <c:v>294600.0</c:v>
                </c:pt>
                <c:pt idx="31">
                  <c:v>313700.0</c:v>
                </c:pt>
                <c:pt idx="32">
                  <c:v>333400.0</c:v>
                </c:pt>
                <c:pt idx="33">
                  <c:v>353700.0</c:v>
                </c:pt>
                <c:pt idx="34">
                  <c:v>374600.0</c:v>
                </c:pt>
                <c:pt idx="35">
                  <c:v>396100.0</c:v>
                </c:pt>
                <c:pt idx="36">
                  <c:v>418200.0</c:v>
                </c:pt>
                <c:pt idx="37">
                  <c:v>440900.0</c:v>
                </c:pt>
                <c:pt idx="38">
                  <c:v>464200.0</c:v>
                </c:pt>
                <c:pt idx="39">
                  <c:v>488100.0</c:v>
                </c:pt>
                <c:pt idx="40">
                  <c:v>512600.0</c:v>
                </c:pt>
                <c:pt idx="41">
                  <c:v>537700.0</c:v>
                </c:pt>
                <c:pt idx="42">
                  <c:v>563400.0</c:v>
                </c:pt>
                <c:pt idx="43">
                  <c:v>589700.0</c:v>
                </c:pt>
                <c:pt idx="44">
                  <c:v>616600.0</c:v>
                </c:pt>
                <c:pt idx="45">
                  <c:v>644100.0</c:v>
                </c:pt>
                <c:pt idx="46">
                  <c:v>672200.0</c:v>
                </c:pt>
                <c:pt idx="47">
                  <c:v>700900.0</c:v>
                </c:pt>
                <c:pt idx="48">
                  <c:v>730200.0</c:v>
                </c:pt>
                <c:pt idx="49">
                  <c:v>760100.0</c:v>
                </c:pt>
                <c:pt idx="50">
                  <c:v>790600.0</c:v>
                </c:pt>
                <c:pt idx="51">
                  <c:v>821700.0</c:v>
                </c:pt>
                <c:pt idx="52">
                  <c:v>853400.0</c:v>
                </c:pt>
                <c:pt idx="53">
                  <c:v>885700.0</c:v>
                </c:pt>
                <c:pt idx="54">
                  <c:v>918600.0</c:v>
                </c:pt>
                <c:pt idx="55">
                  <c:v>952100.0</c:v>
                </c:pt>
                <c:pt idx="56">
                  <c:v>986200.0</c:v>
                </c:pt>
                <c:pt idx="57">
                  <c:v>1.0209E6</c:v>
                </c:pt>
                <c:pt idx="58">
                  <c:v>1.0562E6</c:v>
                </c:pt>
                <c:pt idx="59">
                  <c:v>1.0921E6</c:v>
                </c:pt>
                <c:pt idx="60">
                  <c:v>1.1286E6</c:v>
                </c:pt>
                <c:pt idx="61">
                  <c:v>1.1657E6</c:v>
                </c:pt>
                <c:pt idx="62">
                  <c:v>1.2034E6</c:v>
                </c:pt>
                <c:pt idx="63">
                  <c:v>1.2417E6</c:v>
                </c:pt>
                <c:pt idx="64">
                  <c:v>1.2806E6</c:v>
                </c:pt>
                <c:pt idx="65">
                  <c:v>1.3201E6</c:v>
                </c:pt>
                <c:pt idx="66">
                  <c:v>1.3602E6</c:v>
                </c:pt>
                <c:pt idx="67">
                  <c:v>1.4009E6</c:v>
                </c:pt>
                <c:pt idx="68">
                  <c:v>1.4422E6</c:v>
                </c:pt>
                <c:pt idx="69">
                  <c:v>1.4841E6</c:v>
                </c:pt>
                <c:pt idx="70">
                  <c:v>1.5266E6</c:v>
                </c:pt>
                <c:pt idx="71">
                  <c:v>1.5697E6</c:v>
                </c:pt>
                <c:pt idx="72">
                  <c:v>1.6134E6</c:v>
                </c:pt>
                <c:pt idx="73">
                  <c:v>1.6577E6</c:v>
                </c:pt>
                <c:pt idx="74">
                  <c:v>1.7026E6</c:v>
                </c:pt>
                <c:pt idx="75">
                  <c:v>1.7481E6</c:v>
                </c:pt>
                <c:pt idx="76">
                  <c:v>1.7942E6</c:v>
                </c:pt>
                <c:pt idx="77">
                  <c:v>1.8409E6</c:v>
                </c:pt>
                <c:pt idx="78">
                  <c:v>1.8882E6</c:v>
                </c:pt>
                <c:pt idx="79">
                  <c:v>1.9361E6</c:v>
                </c:pt>
                <c:pt idx="80">
                  <c:v>1.9846E6</c:v>
                </c:pt>
                <c:pt idx="81">
                  <c:v>2.0337E6</c:v>
                </c:pt>
                <c:pt idx="82">
                  <c:v>2.0834E6</c:v>
                </c:pt>
                <c:pt idx="83">
                  <c:v>2.1337E6</c:v>
                </c:pt>
                <c:pt idx="84">
                  <c:v>2.1846E6</c:v>
                </c:pt>
                <c:pt idx="85">
                  <c:v>2.2361E6</c:v>
                </c:pt>
                <c:pt idx="86">
                  <c:v>2.2882E6</c:v>
                </c:pt>
                <c:pt idx="87">
                  <c:v>2.3409E6</c:v>
                </c:pt>
                <c:pt idx="88">
                  <c:v>2.3942E6</c:v>
                </c:pt>
                <c:pt idx="89">
                  <c:v>2.4481E6</c:v>
                </c:pt>
                <c:pt idx="90">
                  <c:v>2.5026E6</c:v>
                </c:pt>
                <c:pt idx="91">
                  <c:v>2.5577E6</c:v>
                </c:pt>
                <c:pt idx="92">
                  <c:v>2.6134E6</c:v>
                </c:pt>
                <c:pt idx="93">
                  <c:v>2.6697E6</c:v>
                </c:pt>
                <c:pt idx="94">
                  <c:v>2.7266E6</c:v>
                </c:pt>
                <c:pt idx="95">
                  <c:v>2.7841E6</c:v>
                </c:pt>
                <c:pt idx="96">
                  <c:v>2.8422E6</c:v>
                </c:pt>
                <c:pt idx="97">
                  <c:v>2.9009E6</c:v>
                </c:pt>
                <c:pt idx="98">
                  <c:v>2.9602E6</c:v>
                </c:pt>
                <c:pt idx="99">
                  <c:v>3.0201E6</c:v>
                </c:pt>
                <c:pt idx="100">
                  <c:v>3.0806E6</c:v>
                </c:pt>
                <c:pt idx="101">
                  <c:v>3.1417E6</c:v>
                </c:pt>
                <c:pt idx="102">
                  <c:v>3.2034E6</c:v>
                </c:pt>
                <c:pt idx="103">
                  <c:v>3.2657E6</c:v>
                </c:pt>
                <c:pt idx="104">
                  <c:v>3.3286E6</c:v>
                </c:pt>
                <c:pt idx="105">
                  <c:v>3.3921E6</c:v>
                </c:pt>
                <c:pt idx="106">
                  <c:v>3.4562E6</c:v>
                </c:pt>
                <c:pt idx="107">
                  <c:v>3.5209E6</c:v>
                </c:pt>
                <c:pt idx="108">
                  <c:v>3.5862E6</c:v>
                </c:pt>
                <c:pt idx="109">
                  <c:v>3.6521E6</c:v>
                </c:pt>
                <c:pt idx="110">
                  <c:v>3.7186E6</c:v>
                </c:pt>
                <c:pt idx="111">
                  <c:v>3.7857E6</c:v>
                </c:pt>
                <c:pt idx="112">
                  <c:v>3.8534E6</c:v>
                </c:pt>
                <c:pt idx="113">
                  <c:v>3.9217E6</c:v>
                </c:pt>
                <c:pt idx="114">
                  <c:v>3.9906E6</c:v>
                </c:pt>
                <c:pt idx="115">
                  <c:v>4.0601E6</c:v>
                </c:pt>
                <c:pt idx="116">
                  <c:v>4.1302E6</c:v>
                </c:pt>
                <c:pt idx="117">
                  <c:v>4.2009E6</c:v>
                </c:pt>
                <c:pt idx="118">
                  <c:v>4.2722E6</c:v>
                </c:pt>
                <c:pt idx="119">
                  <c:v>4.3441E6</c:v>
                </c:pt>
                <c:pt idx="120">
                  <c:v>4.4166E6</c:v>
                </c:pt>
                <c:pt idx="121">
                  <c:v>4.4897E6</c:v>
                </c:pt>
                <c:pt idx="122">
                  <c:v>4.5634E6</c:v>
                </c:pt>
                <c:pt idx="123">
                  <c:v>4.6377E6</c:v>
                </c:pt>
                <c:pt idx="124">
                  <c:v>4.7126E6</c:v>
                </c:pt>
                <c:pt idx="125">
                  <c:v>4.7881E6</c:v>
                </c:pt>
                <c:pt idx="126">
                  <c:v>4.8642E6</c:v>
                </c:pt>
                <c:pt idx="127">
                  <c:v>4.9409E6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'面積　アレイ部'!$D$3</c:f>
              <c:strCache>
                <c:ptCount val="1"/>
                <c:pt idx="0">
                  <c:v>1μm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'面積　アレイ部'!$A$4:$A$131</c:f>
              <c:numCache>
                <c:formatCode>General</c:formatCode>
                <c:ptCount val="12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</c:numCache>
            </c:numRef>
          </c:xVal>
          <c:yVal>
            <c:numRef>
              <c:f>'面積　アレイ部'!$D$4:$D$131</c:f>
              <c:numCache>
                <c:formatCode>General</c:formatCode>
                <c:ptCount val="128"/>
                <c:pt idx="0">
                  <c:v>36.0</c:v>
                </c:pt>
                <c:pt idx="1">
                  <c:v>102.0</c:v>
                </c:pt>
                <c:pt idx="2">
                  <c:v>204.0</c:v>
                </c:pt>
                <c:pt idx="3">
                  <c:v>342.0</c:v>
                </c:pt>
                <c:pt idx="4">
                  <c:v>516.0</c:v>
                </c:pt>
                <c:pt idx="5">
                  <c:v>726.0</c:v>
                </c:pt>
                <c:pt idx="6">
                  <c:v>972.0</c:v>
                </c:pt>
                <c:pt idx="7">
                  <c:v>1254.0</c:v>
                </c:pt>
                <c:pt idx="8">
                  <c:v>1572.0</c:v>
                </c:pt>
                <c:pt idx="9">
                  <c:v>1926.0</c:v>
                </c:pt>
                <c:pt idx="10">
                  <c:v>2316.0</c:v>
                </c:pt>
                <c:pt idx="11">
                  <c:v>2742.0</c:v>
                </c:pt>
                <c:pt idx="12">
                  <c:v>3204.0</c:v>
                </c:pt>
                <c:pt idx="13">
                  <c:v>3702.0</c:v>
                </c:pt>
                <c:pt idx="14">
                  <c:v>4236.0</c:v>
                </c:pt>
                <c:pt idx="15">
                  <c:v>4806.0</c:v>
                </c:pt>
                <c:pt idx="16">
                  <c:v>5412.0</c:v>
                </c:pt>
                <c:pt idx="17">
                  <c:v>6054.0</c:v>
                </c:pt>
                <c:pt idx="18">
                  <c:v>6732.0</c:v>
                </c:pt>
                <c:pt idx="19">
                  <c:v>7446.0</c:v>
                </c:pt>
                <c:pt idx="20">
                  <c:v>8196.0</c:v>
                </c:pt>
                <c:pt idx="21">
                  <c:v>8982.0</c:v>
                </c:pt>
                <c:pt idx="22">
                  <c:v>9804.0</c:v>
                </c:pt>
                <c:pt idx="23">
                  <c:v>10662.0</c:v>
                </c:pt>
                <c:pt idx="24">
                  <c:v>11556.0</c:v>
                </c:pt>
                <c:pt idx="25">
                  <c:v>12486.0</c:v>
                </c:pt>
                <c:pt idx="26">
                  <c:v>13452.0</c:v>
                </c:pt>
                <c:pt idx="27">
                  <c:v>14454.0</c:v>
                </c:pt>
                <c:pt idx="28">
                  <c:v>15492.0</c:v>
                </c:pt>
                <c:pt idx="29">
                  <c:v>16566.0</c:v>
                </c:pt>
                <c:pt idx="30">
                  <c:v>17676.0</c:v>
                </c:pt>
                <c:pt idx="31">
                  <c:v>18822.0</c:v>
                </c:pt>
                <c:pt idx="32">
                  <c:v>20004.0</c:v>
                </c:pt>
                <c:pt idx="33">
                  <c:v>21222.0</c:v>
                </c:pt>
                <c:pt idx="34">
                  <c:v>22476.0</c:v>
                </c:pt>
                <c:pt idx="35">
                  <c:v>23766.0</c:v>
                </c:pt>
                <c:pt idx="36">
                  <c:v>25092.0</c:v>
                </c:pt>
                <c:pt idx="37">
                  <c:v>26454.0</c:v>
                </c:pt>
                <c:pt idx="38">
                  <c:v>27852.0</c:v>
                </c:pt>
                <c:pt idx="39">
                  <c:v>29286.0</c:v>
                </c:pt>
                <c:pt idx="40">
                  <c:v>30756.0</c:v>
                </c:pt>
                <c:pt idx="41">
                  <c:v>32262.0</c:v>
                </c:pt>
                <c:pt idx="42">
                  <c:v>33804.0</c:v>
                </c:pt>
                <c:pt idx="43">
                  <c:v>35382.0</c:v>
                </c:pt>
                <c:pt idx="44">
                  <c:v>36996.0</c:v>
                </c:pt>
                <c:pt idx="45">
                  <c:v>38646.0</c:v>
                </c:pt>
                <c:pt idx="46">
                  <c:v>40332.0</c:v>
                </c:pt>
                <c:pt idx="47">
                  <c:v>42054.0</c:v>
                </c:pt>
                <c:pt idx="48">
                  <c:v>43812.0</c:v>
                </c:pt>
                <c:pt idx="49">
                  <c:v>45606.0</c:v>
                </c:pt>
                <c:pt idx="50">
                  <c:v>47436.0</c:v>
                </c:pt>
                <c:pt idx="51">
                  <c:v>49302.0</c:v>
                </c:pt>
                <c:pt idx="52">
                  <c:v>51204.0</c:v>
                </c:pt>
                <c:pt idx="53">
                  <c:v>53142.0</c:v>
                </c:pt>
                <c:pt idx="54">
                  <c:v>55116.0</c:v>
                </c:pt>
                <c:pt idx="55">
                  <c:v>57126.0</c:v>
                </c:pt>
                <c:pt idx="56">
                  <c:v>59172.0</c:v>
                </c:pt>
                <c:pt idx="57">
                  <c:v>61254.0</c:v>
                </c:pt>
                <c:pt idx="58">
                  <c:v>63372.0</c:v>
                </c:pt>
                <c:pt idx="59">
                  <c:v>65526.0</c:v>
                </c:pt>
                <c:pt idx="60">
                  <c:v>67716.0</c:v>
                </c:pt>
                <c:pt idx="61">
                  <c:v>69942.0</c:v>
                </c:pt>
                <c:pt idx="62">
                  <c:v>72204.0</c:v>
                </c:pt>
                <c:pt idx="63">
                  <c:v>74502.0</c:v>
                </c:pt>
                <c:pt idx="64">
                  <c:v>76836.0</c:v>
                </c:pt>
                <c:pt idx="65">
                  <c:v>79206.0</c:v>
                </c:pt>
                <c:pt idx="66">
                  <c:v>81612.0</c:v>
                </c:pt>
                <c:pt idx="67">
                  <c:v>84054.0</c:v>
                </c:pt>
                <c:pt idx="68">
                  <c:v>86532.0</c:v>
                </c:pt>
                <c:pt idx="69">
                  <c:v>89046.0</c:v>
                </c:pt>
                <c:pt idx="70">
                  <c:v>91596.0</c:v>
                </c:pt>
                <c:pt idx="71">
                  <c:v>94182.0</c:v>
                </c:pt>
                <c:pt idx="72">
                  <c:v>96804.0</c:v>
                </c:pt>
                <c:pt idx="73">
                  <c:v>99462.0</c:v>
                </c:pt>
                <c:pt idx="74">
                  <c:v>102156.0</c:v>
                </c:pt>
                <c:pt idx="75">
                  <c:v>104886.0</c:v>
                </c:pt>
                <c:pt idx="76">
                  <c:v>107652.0</c:v>
                </c:pt>
                <c:pt idx="77">
                  <c:v>110454.0</c:v>
                </c:pt>
                <c:pt idx="78">
                  <c:v>113292.0</c:v>
                </c:pt>
                <c:pt idx="79">
                  <c:v>116166.0</c:v>
                </c:pt>
                <c:pt idx="80">
                  <c:v>119076.0</c:v>
                </c:pt>
                <c:pt idx="81">
                  <c:v>122022.0</c:v>
                </c:pt>
                <c:pt idx="82">
                  <c:v>125004.0</c:v>
                </c:pt>
                <c:pt idx="83">
                  <c:v>128022.0</c:v>
                </c:pt>
                <c:pt idx="84">
                  <c:v>131076.0</c:v>
                </c:pt>
                <c:pt idx="85">
                  <c:v>134166.0</c:v>
                </c:pt>
                <c:pt idx="86">
                  <c:v>137292.0</c:v>
                </c:pt>
                <c:pt idx="87">
                  <c:v>140454.0</c:v>
                </c:pt>
                <c:pt idx="88">
                  <c:v>143652.0</c:v>
                </c:pt>
                <c:pt idx="89">
                  <c:v>146886.0</c:v>
                </c:pt>
                <c:pt idx="90">
                  <c:v>150156.0</c:v>
                </c:pt>
                <c:pt idx="91">
                  <c:v>153462.0</c:v>
                </c:pt>
                <c:pt idx="92">
                  <c:v>156804.0</c:v>
                </c:pt>
                <c:pt idx="93">
                  <c:v>160182.0</c:v>
                </c:pt>
                <c:pt idx="94">
                  <c:v>163596.0</c:v>
                </c:pt>
                <c:pt idx="95">
                  <c:v>167046.0</c:v>
                </c:pt>
                <c:pt idx="96">
                  <c:v>170532.0</c:v>
                </c:pt>
                <c:pt idx="97">
                  <c:v>174054.0</c:v>
                </c:pt>
                <c:pt idx="98">
                  <c:v>177612.0</c:v>
                </c:pt>
                <c:pt idx="99">
                  <c:v>181206.0</c:v>
                </c:pt>
                <c:pt idx="100">
                  <c:v>184836.0</c:v>
                </c:pt>
                <c:pt idx="101">
                  <c:v>188502.0</c:v>
                </c:pt>
                <c:pt idx="102">
                  <c:v>192204.0</c:v>
                </c:pt>
                <c:pt idx="103">
                  <c:v>195942.0</c:v>
                </c:pt>
                <c:pt idx="104">
                  <c:v>199716.0</c:v>
                </c:pt>
                <c:pt idx="105">
                  <c:v>203526.0</c:v>
                </c:pt>
                <c:pt idx="106">
                  <c:v>207372.0</c:v>
                </c:pt>
                <c:pt idx="107">
                  <c:v>211254.0</c:v>
                </c:pt>
                <c:pt idx="108">
                  <c:v>215172.0</c:v>
                </c:pt>
                <c:pt idx="109">
                  <c:v>219126.0</c:v>
                </c:pt>
                <c:pt idx="110">
                  <c:v>223116.0</c:v>
                </c:pt>
                <c:pt idx="111">
                  <c:v>227142.0</c:v>
                </c:pt>
                <c:pt idx="112">
                  <c:v>231204.0</c:v>
                </c:pt>
                <c:pt idx="113">
                  <c:v>235302.0</c:v>
                </c:pt>
                <c:pt idx="114">
                  <c:v>239436.0</c:v>
                </c:pt>
                <c:pt idx="115">
                  <c:v>243606.0</c:v>
                </c:pt>
                <c:pt idx="116">
                  <c:v>247812.0</c:v>
                </c:pt>
                <c:pt idx="117">
                  <c:v>252054.0</c:v>
                </c:pt>
                <c:pt idx="118">
                  <c:v>256332.0</c:v>
                </c:pt>
                <c:pt idx="119">
                  <c:v>260646.0</c:v>
                </c:pt>
                <c:pt idx="120">
                  <c:v>264996.0</c:v>
                </c:pt>
                <c:pt idx="121">
                  <c:v>269382.0</c:v>
                </c:pt>
                <c:pt idx="122">
                  <c:v>273804.0</c:v>
                </c:pt>
                <c:pt idx="123">
                  <c:v>278262.0</c:v>
                </c:pt>
                <c:pt idx="124">
                  <c:v>282756.0</c:v>
                </c:pt>
                <c:pt idx="125">
                  <c:v>287286.0</c:v>
                </c:pt>
                <c:pt idx="126">
                  <c:v>291852.0</c:v>
                </c:pt>
                <c:pt idx="127">
                  <c:v>296454.0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095680"/>
        <c:axId val="-2107152272"/>
      </c:scatterChart>
      <c:valAx>
        <c:axId val="-20570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配列長</a:t>
                </a:r>
                <a:r>
                  <a:rPr lang="en-US" altLang="ja-JP"/>
                  <a:t>N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07152272"/>
        <c:crosses val="autoZero"/>
        <c:crossBetween val="midCat"/>
      </c:valAx>
      <c:valAx>
        <c:axId val="-21071522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面積</a:t>
                </a:r>
                <a:r>
                  <a:rPr lang="en-US" altLang="ja-JP"/>
                  <a:t>(µ㎡)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0125255627503571"/>
              <c:y val="0.44708188396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570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6474152712253"/>
          <c:y val="0.434183641717443"/>
          <c:w val="0.102629431226031"/>
          <c:h val="0.169184096502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25400</xdr:rowOff>
    </xdr:from>
    <xdr:to>
      <xdr:col>19</xdr:col>
      <xdr:colOff>508000</xdr:colOff>
      <xdr:row>55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660919</xdr:colOff>
      <xdr:row>4</xdr:row>
      <xdr:rowOff>116633</xdr:rowOff>
    </xdr:from>
    <xdr:to>
      <xdr:col>22</xdr:col>
      <xdr:colOff>12441</xdr:colOff>
      <xdr:row>53</xdr:row>
      <xdr:rowOff>27733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64797</xdr:rowOff>
    </xdr:from>
    <xdr:to>
      <xdr:col>14</xdr:col>
      <xdr:colOff>653143</xdr:colOff>
      <xdr:row>48</xdr:row>
      <xdr:rowOff>129592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2" displayName="テーブル2" ref="A2:E9" totalsRowShown="0" headerRowDxfId="0">
  <autoFilter ref="A2:E9"/>
  <tableColumns count="5">
    <tableColumn id="1" name="列1"/>
    <tableColumn id="2" name="列2"/>
    <tableColumn id="3" name="列3"/>
    <tableColumn id="4" name="列4"/>
    <tableColumn id="5" name="列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テーブル3" displayName="テーブル3" ref="A12:E19" totalsRowShown="0">
  <autoFilter ref="A12:E19"/>
  <tableColumns count="5">
    <tableColumn id="1" name="列1"/>
    <tableColumn id="2" name="列2"/>
    <tableColumn id="3" name="列3"/>
    <tableColumn id="4" name="列4"/>
    <tableColumn id="5" name="列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テーブル4" displayName="テーブル4" ref="A22:E31" totalsRowShown="0">
  <autoFilter ref="A22:E31"/>
  <tableColumns count="5">
    <tableColumn id="1" name="列1"/>
    <tableColumn id="2" name="列2"/>
    <tableColumn id="3" name="列3"/>
    <tableColumn id="4" name="列4"/>
    <tableColumn id="5" name="列5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テーブル5" displayName="テーブル5" ref="A34:D37" totalsRowShown="0">
  <autoFilter ref="A34:D37"/>
  <tableColumns count="4">
    <tableColumn id="1" name="列1"/>
    <tableColumn id="2" name="列2"/>
    <tableColumn id="3" name="列3"/>
    <tableColumn id="4" name="列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5" name="テーブル1" displayName="テーブル1" ref="A2:D8" totalsRowShown="0">
  <autoFilter ref="A2:D8"/>
  <tableColumns count="4">
    <tableColumn id="1" name="列1"/>
    <tableColumn id="3" name="列3"/>
    <tableColumn id="4" name="列4"/>
    <tableColumn id="5" name="列5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テーブル27" displayName="テーブル27" ref="A11:D17" totalsRowShown="0">
  <autoFilter ref="A11:D17"/>
  <tableColumns count="4">
    <tableColumn id="1" name="列1"/>
    <tableColumn id="2" name="列2"/>
    <tableColumn id="3" name="列3"/>
    <tableColumn id="4" name="列4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7" name="テーブル38" displayName="テーブル38" ref="A19:D22" totalsRowShown="0">
  <autoFilter ref="A19:D22"/>
  <tableColumns count="4">
    <tableColumn id="1" name="列1"/>
    <tableColumn id="2" name="列2"/>
    <tableColumn id="3" name="列3"/>
    <tableColumn id="4" name="列4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8" name="テーブル49" displayName="テーブル49" ref="A29:D32" totalsRowShown="0">
  <autoFilter ref="A29:D32"/>
  <tableColumns count="4">
    <tableColumn id="1" name="列1"/>
    <tableColumn id="2" name="列2"/>
    <tableColumn id="3" name="列3"/>
    <tableColumn id="4" name="列4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9" name="テーブル510" displayName="テーブル510" ref="A25:D27" totalsRowShown="0">
  <autoFilter ref="A25:D27"/>
  <tableColumns count="4">
    <tableColumn id="1" name="列1"/>
    <tableColumn id="2" name="列2"/>
    <tableColumn id="3" name="列3"/>
    <tableColumn id="4" name="列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workbookViewId="0">
      <selection activeCell="L7" sqref="L7"/>
    </sheetView>
  </sheetViews>
  <sheetFormatPr baseColWidth="12" defaultColWidth="8.83203125" defaultRowHeight="14" x14ac:dyDescent="0.15"/>
  <cols>
    <col min="1" max="1" width="25.83203125" customWidth="1"/>
    <col min="6" max="6" width="12.33203125" customWidth="1"/>
    <col min="7" max="7" width="10.1640625" customWidth="1"/>
    <col min="10" max="10" width="8.83203125" customWidth="1"/>
  </cols>
  <sheetData>
    <row r="2" spans="1:12" x14ac:dyDescent="0.1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</row>
    <row r="3" spans="1:12" x14ac:dyDescent="0.15">
      <c r="A3" s="3" t="s">
        <v>20</v>
      </c>
      <c r="B3" t="s">
        <v>21</v>
      </c>
      <c r="C3" t="s">
        <v>14</v>
      </c>
      <c r="D3" t="s">
        <v>22</v>
      </c>
      <c r="E3" t="s">
        <v>23</v>
      </c>
    </row>
    <row r="4" spans="1:12" x14ac:dyDescent="0.15">
      <c r="A4" t="s">
        <v>24</v>
      </c>
      <c r="B4" s="5">
        <v>11.4</v>
      </c>
      <c r="C4" s="5">
        <v>2.4</v>
      </c>
      <c r="D4" s="5">
        <v>0.66</v>
      </c>
      <c r="E4" t="s">
        <v>25</v>
      </c>
    </row>
    <row r="5" spans="1:12" x14ac:dyDescent="0.15">
      <c r="A5" t="s">
        <v>26</v>
      </c>
      <c r="B5" s="5">
        <v>5.7</v>
      </c>
      <c r="C5" s="5">
        <v>1.2</v>
      </c>
      <c r="D5" s="5">
        <v>0.33</v>
      </c>
      <c r="E5" t="s">
        <v>25</v>
      </c>
    </row>
    <row r="6" spans="1:12" x14ac:dyDescent="0.15">
      <c r="A6" t="s">
        <v>146</v>
      </c>
      <c r="B6" s="5">
        <v>11.4</v>
      </c>
      <c r="C6" s="5">
        <v>2.4</v>
      </c>
      <c r="D6" s="5">
        <v>0.66</v>
      </c>
      <c r="J6" t="s">
        <v>147</v>
      </c>
      <c r="L6">
        <v>0.5</v>
      </c>
    </row>
    <row r="7" spans="1:12" x14ac:dyDescent="0.15">
      <c r="A7" t="s">
        <v>27</v>
      </c>
      <c r="B7" s="5">
        <v>11.4</v>
      </c>
      <c r="C7" s="5">
        <v>2.4</v>
      </c>
      <c r="D7" s="5">
        <v>0.66</v>
      </c>
      <c r="E7" t="s">
        <v>25</v>
      </c>
    </row>
    <row r="8" spans="1:12" x14ac:dyDescent="0.15">
      <c r="A8" t="s">
        <v>28</v>
      </c>
    </row>
    <row r="9" spans="1:12" x14ac:dyDescent="0.15">
      <c r="A9" t="s">
        <v>29</v>
      </c>
      <c r="B9" t="s">
        <v>30</v>
      </c>
      <c r="C9" t="s">
        <v>31</v>
      </c>
      <c r="D9" t="s">
        <v>32</v>
      </c>
      <c r="E9" t="s">
        <v>33</v>
      </c>
    </row>
    <row r="12" spans="1:12" x14ac:dyDescent="0.15">
      <c r="A12" t="s">
        <v>15</v>
      </c>
      <c r="B12" t="s">
        <v>16</v>
      </c>
      <c r="C12" t="s">
        <v>34</v>
      </c>
      <c r="D12" t="s">
        <v>18</v>
      </c>
      <c r="E12" t="s">
        <v>35</v>
      </c>
    </row>
    <row r="13" spans="1:12" x14ac:dyDescent="0.15">
      <c r="A13" t="s">
        <v>36</v>
      </c>
      <c r="B13" t="s">
        <v>37</v>
      </c>
      <c r="C13" t="s">
        <v>38</v>
      </c>
      <c r="D13" t="s">
        <v>39</v>
      </c>
      <c r="E13" t="s">
        <v>40</v>
      </c>
    </row>
    <row r="14" spans="1:12" ht="16" x14ac:dyDescent="0.15">
      <c r="A14" t="s">
        <v>41</v>
      </c>
      <c r="B14" s="5">
        <v>0.14599999999999999</v>
      </c>
      <c r="C14" s="5">
        <v>4.5999999999999999E-2</v>
      </c>
      <c r="D14" s="5">
        <v>1.4E-2</v>
      </c>
      <c r="E14" t="s">
        <v>42</v>
      </c>
      <c r="F14" t="s">
        <v>131</v>
      </c>
      <c r="I14" t="s">
        <v>129</v>
      </c>
    </row>
    <row r="15" spans="1:12" ht="16" x14ac:dyDescent="0.15">
      <c r="A15" t="s">
        <v>43</v>
      </c>
      <c r="B15" s="5">
        <v>7.2999999999999995E-2</v>
      </c>
      <c r="C15" s="5">
        <v>2.3E-2</v>
      </c>
      <c r="D15" s="5">
        <v>7.0000000000000001E-3</v>
      </c>
      <c r="E15" t="s">
        <v>42</v>
      </c>
      <c r="F15" t="s">
        <v>127</v>
      </c>
      <c r="I15" t="s">
        <v>130</v>
      </c>
    </row>
    <row r="16" spans="1:12" x14ac:dyDescent="0.15">
      <c r="A16" t="s">
        <v>145</v>
      </c>
      <c r="B16" s="5">
        <v>0.14599999999999999</v>
      </c>
      <c r="C16" s="5">
        <v>4.5999999999999999E-2</v>
      </c>
      <c r="D16" s="5">
        <v>1.4E-2</v>
      </c>
    </row>
    <row r="17" spans="1:11" ht="16" x14ac:dyDescent="0.15">
      <c r="A17" t="s">
        <v>44</v>
      </c>
      <c r="B17" s="5">
        <v>0.14599999999999999</v>
      </c>
      <c r="C17" s="5">
        <v>4.5999999999999999E-2</v>
      </c>
      <c r="D17" s="5">
        <v>1.4E-2</v>
      </c>
      <c r="E17" t="s">
        <v>42</v>
      </c>
      <c r="F17">
        <f>SQRT(0.146)</f>
        <v>0.382099463490856</v>
      </c>
      <c r="G17">
        <f>SQRT(0.046)</f>
        <v>0.21447610589527216</v>
      </c>
      <c r="H17">
        <f>SQRT(0.014)</f>
        <v>0.11832159566199232</v>
      </c>
      <c r="I17">
        <f>SQRT(0.548)</f>
        <v>0.74027022093286987</v>
      </c>
      <c r="J17">
        <f>SQRT(0.173)</f>
        <v>0.41593268686170842</v>
      </c>
      <c r="K17">
        <f>SQRT(0.053)</f>
        <v>0.23021728866442676</v>
      </c>
    </row>
    <row r="18" spans="1:11" ht="16" x14ac:dyDescent="0.15">
      <c r="A18" t="s">
        <v>45</v>
      </c>
      <c r="B18" s="5">
        <v>0.54800000000000004</v>
      </c>
      <c r="C18" s="5">
        <v>0.17299999999999999</v>
      </c>
      <c r="D18" s="5">
        <v>5.2999999999999999E-2</v>
      </c>
      <c r="E18" t="s">
        <v>46</v>
      </c>
      <c r="F18" t="s">
        <v>128</v>
      </c>
    </row>
    <row r="19" spans="1:11" x14ac:dyDescent="0.15">
      <c r="A19" t="s">
        <v>47</v>
      </c>
      <c r="F19">
        <v>382</v>
      </c>
      <c r="G19">
        <v>214</v>
      </c>
      <c r="H19">
        <v>118</v>
      </c>
      <c r="I19">
        <v>740</v>
      </c>
      <c r="J19">
        <v>416</v>
      </c>
      <c r="K19">
        <v>230</v>
      </c>
    </row>
    <row r="21" spans="1:11" x14ac:dyDescent="0.15">
      <c r="G21" t="s">
        <v>116</v>
      </c>
    </row>
    <row r="22" spans="1:11" x14ac:dyDescent="0.15">
      <c r="A22" t="s">
        <v>15</v>
      </c>
      <c r="B22" t="s">
        <v>16</v>
      </c>
      <c r="C22" t="s">
        <v>17</v>
      </c>
      <c r="D22" t="s">
        <v>18</v>
      </c>
      <c r="E22" t="s">
        <v>48</v>
      </c>
    </row>
    <row r="23" spans="1:11" x14ac:dyDescent="0.15">
      <c r="A23" t="s">
        <v>49</v>
      </c>
      <c r="E23" t="s">
        <v>50</v>
      </c>
    </row>
    <row r="24" spans="1:11" x14ac:dyDescent="0.15">
      <c r="A24" t="s">
        <v>51</v>
      </c>
      <c r="B24" t="s">
        <v>52</v>
      </c>
      <c r="C24" t="s">
        <v>53</v>
      </c>
      <c r="D24" t="s">
        <v>54</v>
      </c>
    </row>
    <row r="25" spans="1:11" x14ac:dyDescent="0.15">
      <c r="A25" t="s">
        <v>55</v>
      </c>
      <c r="B25" s="5" t="s">
        <v>56</v>
      </c>
      <c r="C25" s="5" t="s">
        <v>57</v>
      </c>
      <c r="D25" s="5" t="s">
        <v>58</v>
      </c>
      <c r="I25" t="s">
        <v>122</v>
      </c>
    </row>
    <row r="26" spans="1:11" x14ac:dyDescent="0.15">
      <c r="A26" t="s">
        <v>59</v>
      </c>
      <c r="B26" s="5" t="s">
        <v>60</v>
      </c>
      <c r="C26" s="5" t="s">
        <v>61</v>
      </c>
      <c r="D26" s="5" t="s">
        <v>62</v>
      </c>
      <c r="I26" t="s">
        <v>123</v>
      </c>
    </row>
    <row r="27" spans="1:11" x14ac:dyDescent="0.15">
      <c r="A27" t="s">
        <v>144</v>
      </c>
      <c r="B27" s="5" t="s">
        <v>56</v>
      </c>
      <c r="C27" s="5" t="s">
        <v>57</v>
      </c>
      <c r="D27" s="5" t="s">
        <v>58</v>
      </c>
    </row>
    <row r="28" spans="1:11" x14ac:dyDescent="0.15">
      <c r="A28" t="s">
        <v>63</v>
      </c>
      <c r="B28" s="5" t="s">
        <v>56</v>
      </c>
      <c r="C28" s="5" t="s">
        <v>57</v>
      </c>
      <c r="D28" s="5" t="s">
        <v>58</v>
      </c>
    </row>
    <row r="29" spans="1:11" x14ac:dyDescent="0.15">
      <c r="A29" t="s">
        <v>64</v>
      </c>
      <c r="B29" s="5" t="s">
        <v>65</v>
      </c>
      <c r="C29" s="5" t="s">
        <v>66</v>
      </c>
      <c r="D29" s="5" t="s">
        <v>67</v>
      </c>
    </row>
    <row r="30" spans="1:11" x14ac:dyDescent="0.15">
      <c r="A30" t="s">
        <v>68</v>
      </c>
      <c r="B30" s="5"/>
      <c r="C30" s="5"/>
      <c r="D30" s="5"/>
    </row>
    <row r="31" spans="1:11" x14ac:dyDescent="0.15">
      <c r="A31" t="s">
        <v>69</v>
      </c>
    </row>
    <row r="34" spans="1:4" x14ac:dyDescent="0.15">
      <c r="A34" t="s">
        <v>15</v>
      </c>
      <c r="B34" t="s">
        <v>16</v>
      </c>
      <c r="C34" t="s">
        <v>17</v>
      </c>
      <c r="D34" t="s">
        <v>18</v>
      </c>
    </row>
    <row r="35" spans="1:4" x14ac:dyDescent="0.15">
      <c r="A35" t="s">
        <v>70</v>
      </c>
    </row>
    <row r="36" spans="1:4" x14ac:dyDescent="0.15">
      <c r="A36" t="s">
        <v>71</v>
      </c>
    </row>
    <row r="37" spans="1:4" x14ac:dyDescent="0.15">
      <c r="A37" t="s">
        <v>13</v>
      </c>
    </row>
  </sheetData>
  <phoneticPr fontId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tabSelected="1" workbookViewId="0">
      <selection activeCell="M3" sqref="M3"/>
    </sheetView>
  </sheetViews>
  <sheetFormatPr baseColWidth="12" defaultColWidth="8.83203125" defaultRowHeight="14" x14ac:dyDescent="0.15"/>
  <cols>
    <col min="1" max="1" width="25.1640625" customWidth="1"/>
    <col min="2" max="2" width="10.6640625" customWidth="1"/>
    <col min="3" max="3" width="11" customWidth="1"/>
    <col min="4" max="4" width="10.33203125" customWidth="1"/>
  </cols>
  <sheetData>
    <row r="2" spans="1:14" x14ac:dyDescent="0.15">
      <c r="A2" t="s">
        <v>15</v>
      </c>
      <c r="B2" t="s">
        <v>17</v>
      </c>
      <c r="C2" t="s">
        <v>18</v>
      </c>
      <c r="D2" t="s">
        <v>72</v>
      </c>
      <c r="G2" t="s">
        <v>101</v>
      </c>
      <c r="H2" t="s">
        <v>105</v>
      </c>
      <c r="I2" t="s">
        <v>102</v>
      </c>
      <c r="J2" t="s">
        <v>152</v>
      </c>
      <c r="K2">
        <v>10000</v>
      </c>
      <c r="L2">
        <v>100000</v>
      </c>
      <c r="M2" t="s">
        <v>155</v>
      </c>
      <c r="N2">
        <f>1000/12.52</f>
        <v>79.87220447284345</v>
      </c>
    </row>
    <row r="3" spans="1:14" x14ac:dyDescent="0.15">
      <c r="A3" t="s">
        <v>73</v>
      </c>
      <c r="B3" t="s">
        <v>74</v>
      </c>
      <c r="C3" t="s">
        <v>75</v>
      </c>
      <c r="D3" t="s">
        <v>76</v>
      </c>
      <c r="G3" t="s">
        <v>104</v>
      </c>
      <c r="H3" t="s">
        <v>106</v>
      </c>
      <c r="I3" t="s">
        <v>103</v>
      </c>
      <c r="J3" t="s">
        <v>151</v>
      </c>
      <c r="K3" t="s">
        <v>153</v>
      </c>
      <c r="L3">
        <v>0.01</v>
      </c>
    </row>
    <row r="4" spans="1:14" x14ac:dyDescent="0.15">
      <c r="A4" t="s">
        <v>77</v>
      </c>
      <c r="B4" t="s">
        <v>78</v>
      </c>
      <c r="C4" t="s">
        <v>79</v>
      </c>
      <c r="D4" t="s">
        <v>80</v>
      </c>
    </row>
    <row r="5" spans="1:14" x14ac:dyDescent="0.15">
      <c r="B5" t="s">
        <v>110</v>
      </c>
      <c r="C5" t="s">
        <v>111</v>
      </c>
      <c r="D5" t="s">
        <v>139</v>
      </c>
      <c r="G5" s="4" t="s">
        <v>112</v>
      </c>
    </row>
    <row r="6" spans="1:14" x14ac:dyDescent="0.15">
      <c r="A6" s="5" t="s">
        <v>81</v>
      </c>
      <c r="B6" t="s">
        <v>107</v>
      </c>
      <c r="C6" t="s">
        <v>109</v>
      </c>
      <c r="D6" t="s">
        <v>108</v>
      </c>
    </row>
    <row r="7" spans="1:14" x14ac:dyDescent="0.15">
      <c r="A7" s="5" t="s">
        <v>82</v>
      </c>
      <c r="B7" t="s">
        <v>138</v>
      </c>
      <c r="C7" t="s">
        <v>138</v>
      </c>
      <c r="D7" t="s">
        <v>138</v>
      </c>
      <c r="G7" t="s">
        <v>135</v>
      </c>
    </row>
    <row r="8" spans="1:14" x14ac:dyDescent="0.15">
      <c r="A8" s="5" t="s">
        <v>83</v>
      </c>
      <c r="B8" t="s">
        <v>113</v>
      </c>
      <c r="C8" t="s">
        <v>109</v>
      </c>
      <c r="D8" t="s">
        <v>108</v>
      </c>
      <c r="G8" s="1" t="s">
        <v>133</v>
      </c>
      <c r="H8" t="s">
        <v>134</v>
      </c>
    </row>
    <row r="9" spans="1:14" x14ac:dyDescent="0.15">
      <c r="G9" s="1" t="s">
        <v>0</v>
      </c>
    </row>
    <row r="10" spans="1:14" x14ac:dyDescent="0.15">
      <c r="B10">
        <v>10</v>
      </c>
      <c r="C10">
        <v>5</v>
      </c>
      <c r="D10">
        <v>3</v>
      </c>
    </row>
    <row r="11" spans="1:14" x14ac:dyDescent="0.15">
      <c r="A11" t="s">
        <v>15</v>
      </c>
      <c r="B11" t="s">
        <v>16</v>
      </c>
      <c r="C11" t="s">
        <v>17</v>
      </c>
      <c r="D11" t="s">
        <v>18</v>
      </c>
    </row>
    <row r="12" spans="1:14" x14ac:dyDescent="0.15">
      <c r="A12" t="s">
        <v>36</v>
      </c>
      <c r="B12" t="s">
        <v>74</v>
      </c>
      <c r="C12" t="s">
        <v>75</v>
      </c>
      <c r="D12" t="s">
        <v>76</v>
      </c>
    </row>
    <row r="13" spans="1:14" x14ac:dyDescent="0.15">
      <c r="A13" t="s">
        <v>84</v>
      </c>
      <c r="B13" t="s">
        <v>85</v>
      </c>
      <c r="C13" t="s">
        <v>114</v>
      </c>
      <c r="D13" t="s">
        <v>115</v>
      </c>
    </row>
    <row r="14" spans="1:14" x14ac:dyDescent="0.15">
      <c r="A14" s="6" t="s">
        <v>86</v>
      </c>
      <c r="B14" t="s">
        <v>117</v>
      </c>
      <c r="C14" t="s">
        <v>119</v>
      </c>
      <c r="D14" t="s">
        <v>121</v>
      </c>
    </row>
    <row r="15" spans="1:14" x14ac:dyDescent="0.15">
      <c r="A15" s="7" t="s">
        <v>87</v>
      </c>
      <c r="B15" t="s">
        <v>118</v>
      </c>
      <c r="C15" t="s">
        <v>120</v>
      </c>
      <c r="D15" t="s">
        <v>121</v>
      </c>
    </row>
    <row r="16" spans="1:14" x14ac:dyDescent="0.15">
      <c r="A16" s="7" t="s">
        <v>88</v>
      </c>
      <c r="B16" t="s">
        <v>137</v>
      </c>
      <c r="C16" t="s">
        <v>114</v>
      </c>
      <c r="D16" t="s">
        <v>115</v>
      </c>
      <c r="F16">
        <f>45*1000*12*1000</f>
        <v>540000000</v>
      </c>
      <c r="G16">
        <f>30*1000*10*1000</f>
        <v>300000000</v>
      </c>
      <c r="H16">
        <f>20*1000*10*1000</f>
        <v>200000000</v>
      </c>
    </row>
    <row r="17" spans="1:7" x14ac:dyDescent="0.15">
      <c r="A17" t="s">
        <v>136</v>
      </c>
      <c r="B17" t="s">
        <v>137</v>
      </c>
      <c r="C17" t="s">
        <v>114</v>
      </c>
      <c r="D17" t="s">
        <v>115</v>
      </c>
    </row>
    <row r="19" spans="1:7" x14ac:dyDescent="0.15">
      <c r="A19" t="s">
        <v>15</v>
      </c>
      <c r="B19" t="s">
        <v>16</v>
      </c>
      <c r="C19" t="s">
        <v>17</v>
      </c>
      <c r="D19" t="s">
        <v>18</v>
      </c>
    </row>
    <row r="20" spans="1:7" x14ac:dyDescent="0.15">
      <c r="A20" t="s">
        <v>89</v>
      </c>
      <c r="B20" t="s">
        <v>74</v>
      </c>
      <c r="C20" t="s">
        <v>75</v>
      </c>
      <c r="D20" t="s">
        <v>76</v>
      </c>
    </row>
    <row r="21" spans="1:7" x14ac:dyDescent="0.15">
      <c r="A21" s="8" t="s">
        <v>90</v>
      </c>
      <c r="F21" t="s">
        <v>91</v>
      </c>
    </row>
    <row r="22" spans="1:7" x14ac:dyDescent="0.15">
      <c r="A22" s="7" t="s">
        <v>92</v>
      </c>
    </row>
    <row r="25" spans="1:7" x14ac:dyDescent="0.15">
      <c r="A25" t="s">
        <v>15</v>
      </c>
      <c r="B25" t="s">
        <v>16</v>
      </c>
      <c r="C25" t="s">
        <v>17</v>
      </c>
      <c r="D25" t="s">
        <v>18</v>
      </c>
    </row>
    <row r="26" spans="1:7" x14ac:dyDescent="0.15">
      <c r="B26" t="s">
        <v>74</v>
      </c>
      <c r="C26" t="s">
        <v>75</v>
      </c>
      <c r="D26" t="s">
        <v>93</v>
      </c>
    </row>
    <row r="27" spans="1:7" x14ac:dyDescent="0.15">
      <c r="A27" s="6" t="s">
        <v>94</v>
      </c>
      <c r="B27" t="s">
        <v>124</v>
      </c>
      <c r="C27" t="s">
        <v>125</v>
      </c>
      <c r="D27" t="s">
        <v>126</v>
      </c>
      <c r="F27" t="s">
        <v>95</v>
      </c>
      <c r="G27" t="s">
        <v>100</v>
      </c>
    </row>
    <row r="29" spans="1:7" x14ac:dyDescent="0.15">
      <c r="A29" t="s">
        <v>15</v>
      </c>
      <c r="B29" t="s">
        <v>16</v>
      </c>
      <c r="C29" t="s">
        <v>17</v>
      </c>
      <c r="D29" t="s">
        <v>18</v>
      </c>
    </row>
    <row r="30" spans="1:7" x14ac:dyDescent="0.15">
      <c r="A30" t="s">
        <v>70</v>
      </c>
      <c r="B30" t="s">
        <v>74</v>
      </c>
      <c r="C30" t="s">
        <v>75</v>
      </c>
      <c r="D30" t="s">
        <v>76</v>
      </c>
    </row>
    <row r="31" spans="1:7" x14ac:dyDescent="0.15">
      <c r="A31" t="s">
        <v>96</v>
      </c>
      <c r="B31" t="s">
        <v>97</v>
      </c>
      <c r="C31" t="s">
        <v>98</v>
      </c>
      <c r="D31" t="s">
        <v>98</v>
      </c>
    </row>
    <row r="32" spans="1:7" x14ac:dyDescent="0.15">
      <c r="A32" t="s">
        <v>13</v>
      </c>
      <c r="B32" t="s">
        <v>99</v>
      </c>
      <c r="C32" t="s">
        <v>98</v>
      </c>
      <c r="D32" t="s">
        <v>98</v>
      </c>
    </row>
  </sheetData>
  <phoneticPr fontId="1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29" sqref="B29"/>
    </sheetView>
  </sheetViews>
  <sheetFormatPr baseColWidth="12" defaultColWidth="8.83203125" defaultRowHeight="14" x14ac:dyDescent="0.15"/>
  <cols>
    <col min="1" max="1" width="31.5" customWidth="1"/>
    <col min="2" max="2" width="42.83203125" customWidth="1"/>
    <col min="3" max="3" width="22" customWidth="1"/>
    <col min="4" max="4" width="15.1640625" customWidth="1"/>
    <col min="5" max="5" width="29.33203125" customWidth="1"/>
  </cols>
  <sheetData>
    <row r="1" spans="1:5" x14ac:dyDescent="0.15">
      <c r="A1" t="s">
        <v>1</v>
      </c>
      <c r="B1" s="1" t="s">
        <v>12</v>
      </c>
      <c r="C1" t="s">
        <v>8</v>
      </c>
    </row>
    <row r="2" spans="1:5" x14ac:dyDescent="0.15">
      <c r="B2" s="1"/>
    </row>
    <row r="3" spans="1:5" x14ac:dyDescent="0.15">
      <c r="A3" t="s">
        <v>4</v>
      </c>
    </row>
    <row r="4" spans="1:5" x14ac:dyDescent="0.15">
      <c r="A4" t="s">
        <v>2</v>
      </c>
      <c r="B4">
        <v>0.1</v>
      </c>
      <c r="C4">
        <v>0.01</v>
      </c>
    </row>
    <row r="5" spans="1:5" x14ac:dyDescent="0.15">
      <c r="A5" t="s">
        <v>3</v>
      </c>
      <c r="B5">
        <v>0.1</v>
      </c>
      <c r="C5">
        <v>0.01</v>
      </c>
    </row>
    <row r="7" spans="1:5" x14ac:dyDescent="0.15">
      <c r="B7" t="s">
        <v>7</v>
      </c>
    </row>
    <row r="8" spans="1:5" x14ac:dyDescent="0.15">
      <c r="A8" t="s">
        <v>5</v>
      </c>
      <c r="B8" s="2">
        <f>10^(-12)</f>
        <v>9.9999999999999998E-13</v>
      </c>
      <c r="C8" s="2">
        <f>10^(-6)</f>
        <v>9.9999999999999995E-7</v>
      </c>
      <c r="D8">
        <f>10^(-8)</f>
        <v>1E-8</v>
      </c>
      <c r="E8">
        <f>10^(-10)</f>
        <v>1E-10</v>
      </c>
    </row>
    <row r="9" spans="1:5" x14ac:dyDescent="0.15">
      <c r="B9" s="2">
        <f>(ERFC(B10/SQRT(2)))/2-B8</f>
        <v>7.6687967004699089E-11</v>
      </c>
      <c r="C9" s="2">
        <f>(ERFC(C10/SQRT(2)))/2-C8</f>
        <v>-4.6402095223874524E-7</v>
      </c>
      <c r="D9" s="2">
        <f t="shared" ref="D9:E9" si="0">(ERFC(D10/SQRT(2)))/2-D8</f>
        <v>0.49999999000000001</v>
      </c>
      <c r="E9" s="2">
        <f t="shared" si="0"/>
        <v>0.49999999989999999</v>
      </c>
    </row>
    <row r="10" spans="1:5" x14ac:dyDescent="0.15">
      <c r="A10" t="s">
        <v>6</v>
      </c>
      <c r="B10" s="2">
        <v>6.4000009999999996</v>
      </c>
      <c r="C10" s="2">
        <v>4.8779468304442695</v>
      </c>
    </row>
    <row r="11" spans="1:5" x14ac:dyDescent="0.15">
      <c r="A11" t="s">
        <v>10</v>
      </c>
      <c r="B11" s="2">
        <f>10^(-3)/(2*B10)</f>
        <v>7.8124987792970669E-5</v>
      </c>
      <c r="C11" s="2">
        <f>10^(-2)/(2*C10)</f>
        <v>1.0250214227006272E-3</v>
      </c>
    </row>
    <row r="12" spans="1:5" x14ac:dyDescent="0.15">
      <c r="A12" t="s">
        <v>11</v>
      </c>
      <c r="B12" s="2">
        <f>B11/0.001</f>
        <v>7.8124987792970668E-2</v>
      </c>
      <c r="C12" s="2"/>
    </row>
    <row r="13" spans="1:5" x14ac:dyDescent="0.15">
      <c r="B13" t="s">
        <v>9</v>
      </c>
    </row>
  </sheetData>
  <phoneticPr fontId="1"/>
  <pageMargins left="0.7" right="0.7" top="0.75" bottom="0.75" header="0.3" footer="0.3"/>
  <pageSetup paperSize="9" orientation="portrait" r:id="rId1"/>
  <ignoredErrors>
    <ignoredError sqref="C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D4" sqref="D4"/>
    </sheetView>
  </sheetViews>
  <sheetFormatPr baseColWidth="12" defaultColWidth="8.83203125" defaultRowHeight="14" x14ac:dyDescent="0.15"/>
  <sheetData>
    <row r="1" spans="1:8" x14ac:dyDescent="0.15">
      <c r="A1" t="s">
        <v>148</v>
      </c>
    </row>
    <row r="2" spans="1:8" x14ac:dyDescent="0.15">
      <c r="E2" t="s">
        <v>132</v>
      </c>
      <c r="G2" t="s">
        <v>132</v>
      </c>
    </row>
    <row r="3" spans="1:8" x14ac:dyDescent="0.15">
      <c r="B3" t="s">
        <v>78</v>
      </c>
      <c r="C3" t="s">
        <v>149</v>
      </c>
      <c r="D3" t="s">
        <v>150</v>
      </c>
      <c r="E3" t="s">
        <v>143</v>
      </c>
      <c r="F3" t="s">
        <v>142</v>
      </c>
      <c r="G3" t="s">
        <v>143</v>
      </c>
      <c r="H3" t="s">
        <v>142</v>
      </c>
    </row>
    <row r="4" spans="1:8" x14ac:dyDescent="0.15">
      <c r="A4">
        <v>1</v>
      </c>
      <c r="B4">
        <f>(2*A4*(14.5)+50)*10^(-3)</f>
        <v>7.9000000000000001E-2</v>
      </c>
      <c r="C4">
        <f>(2*A4*(12.7)+25)*10^(-3)</f>
        <v>5.04E-2</v>
      </c>
      <c r="D4">
        <f>(2*A4*(12.52)+20)*10^(-3)</f>
        <v>4.5039999999999997E-2</v>
      </c>
      <c r="E4">
        <f>(2500*A4)*10^(-3)</f>
        <v>2.5</v>
      </c>
      <c r="F4">
        <f>3500*A4</f>
        <v>3500</v>
      </c>
    </row>
    <row r="5" spans="1:8" x14ac:dyDescent="0.15">
      <c r="A5">
        <v>2</v>
      </c>
      <c r="B5">
        <f t="shared" ref="B5:B68" si="0">(2*A5*(14.5)+50)*10^(-3)</f>
        <v>0.108</v>
      </c>
      <c r="C5">
        <f t="shared" ref="C5:C68" si="1">(2*A5*(12.7)+25)*10^(-3)</f>
        <v>7.5799999999999992E-2</v>
      </c>
      <c r="D5">
        <f t="shared" ref="D5:D68" si="2">(2*A5*(12.52)+20)*10^(-3)</f>
        <v>7.0080000000000003E-2</v>
      </c>
      <c r="E5">
        <f t="shared" ref="E5:E68" si="3">(2500*A5)*10^(-3)</f>
        <v>5</v>
      </c>
      <c r="F5">
        <f t="shared" ref="F5:F68" si="4">3500*A5</f>
        <v>7000</v>
      </c>
    </row>
    <row r="6" spans="1:8" x14ac:dyDescent="0.15">
      <c r="A6">
        <v>3</v>
      </c>
      <c r="B6">
        <f t="shared" si="0"/>
        <v>0.13700000000000001</v>
      </c>
      <c r="C6">
        <f t="shared" si="1"/>
        <v>0.10119999999999998</v>
      </c>
      <c r="D6">
        <f t="shared" si="2"/>
        <v>9.512000000000001E-2</v>
      </c>
      <c r="E6">
        <f t="shared" si="3"/>
        <v>7.5</v>
      </c>
      <c r="F6">
        <f t="shared" si="4"/>
        <v>10500</v>
      </c>
    </row>
    <row r="7" spans="1:8" x14ac:dyDescent="0.15">
      <c r="A7">
        <v>4</v>
      </c>
      <c r="B7">
        <f t="shared" si="0"/>
        <v>0.16600000000000001</v>
      </c>
      <c r="C7">
        <f t="shared" si="1"/>
        <v>0.12659999999999999</v>
      </c>
      <c r="D7">
        <f t="shared" si="2"/>
        <v>0.12016</v>
      </c>
      <c r="E7">
        <f t="shared" si="3"/>
        <v>10</v>
      </c>
      <c r="F7">
        <f t="shared" si="4"/>
        <v>14000</v>
      </c>
    </row>
    <row r="8" spans="1:8" x14ac:dyDescent="0.15">
      <c r="A8">
        <v>5</v>
      </c>
      <c r="B8">
        <f t="shared" si="0"/>
        <v>0.19500000000000001</v>
      </c>
      <c r="C8">
        <f t="shared" si="1"/>
        <v>0.152</v>
      </c>
      <c r="D8">
        <f t="shared" si="2"/>
        <v>0.1452</v>
      </c>
      <c r="E8">
        <f t="shared" si="3"/>
        <v>12.5</v>
      </c>
      <c r="F8">
        <f t="shared" si="4"/>
        <v>17500</v>
      </c>
    </row>
    <row r="9" spans="1:8" x14ac:dyDescent="0.15">
      <c r="A9">
        <v>6</v>
      </c>
      <c r="B9">
        <f t="shared" si="0"/>
        <v>0.224</v>
      </c>
      <c r="C9">
        <f t="shared" si="1"/>
        <v>0.17739999999999997</v>
      </c>
      <c r="D9">
        <f t="shared" si="2"/>
        <v>0.17024</v>
      </c>
      <c r="E9">
        <f t="shared" si="3"/>
        <v>15</v>
      </c>
      <c r="F9">
        <f t="shared" si="4"/>
        <v>21000</v>
      </c>
    </row>
    <row r="10" spans="1:8" x14ac:dyDescent="0.15">
      <c r="A10">
        <v>7</v>
      </c>
      <c r="B10">
        <f t="shared" si="0"/>
        <v>0.253</v>
      </c>
      <c r="C10">
        <f t="shared" si="1"/>
        <v>0.20279999999999998</v>
      </c>
      <c r="D10">
        <f t="shared" si="2"/>
        <v>0.19528000000000001</v>
      </c>
      <c r="E10">
        <f t="shared" si="3"/>
        <v>17.5</v>
      </c>
      <c r="F10">
        <f t="shared" si="4"/>
        <v>24500</v>
      </c>
    </row>
    <row r="11" spans="1:8" x14ac:dyDescent="0.15">
      <c r="A11">
        <v>8</v>
      </c>
      <c r="B11">
        <f t="shared" si="0"/>
        <v>0.28200000000000003</v>
      </c>
      <c r="C11">
        <f t="shared" si="1"/>
        <v>0.22819999999999999</v>
      </c>
      <c r="D11">
        <f t="shared" si="2"/>
        <v>0.22031999999999999</v>
      </c>
      <c r="E11">
        <f t="shared" si="3"/>
        <v>20</v>
      </c>
      <c r="F11">
        <f t="shared" si="4"/>
        <v>28000</v>
      </c>
    </row>
    <row r="12" spans="1:8" x14ac:dyDescent="0.15">
      <c r="A12">
        <v>9</v>
      </c>
      <c r="B12">
        <f t="shared" si="0"/>
        <v>0.311</v>
      </c>
      <c r="C12">
        <f t="shared" si="1"/>
        <v>0.25359999999999999</v>
      </c>
      <c r="D12">
        <f t="shared" si="2"/>
        <v>0.24535999999999999</v>
      </c>
      <c r="E12">
        <f t="shared" si="3"/>
        <v>22.5</v>
      </c>
      <c r="F12">
        <f t="shared" si="4"/>
        <v>31500</v>
      </c>
    </row>
    <row r="13" spans="1:8" x14ac:dyDescent="0.15">
      <c r="A13">
        <v>10</v>
      </c>
      <c r="B13">
        <f t="shared" si="0"/>
        <v>0.34</v>
      </c>
      <c r="C13">
        <f t="shared" si="1"/>
        <v>0.27900000000000003</v>
      </c>
      <c r="D13">
        <f t="shared" si="2"/>
        <v>0.27039999999999997</v>
      </c>
      <c r="E13">
        <f t="shared" si="3"/>
        <v>25</v>
      </c>
      <c r="F13">
        <f t="shared" si="4"/>
        <v>35000</v>
      </c>
    </row>
    <row r="14" spans="1:8" x14ac:dyDescent="0.15">
      <c r="A14">
        <v>11</v>
      </c>
      <c r="B14">
        <f t="shared" si="0"/>
        <v>0.36899999999999999</v>
      </c>
      <c r="C14">
        <f t="shared" si="1"/>
        <v>0.3044</v>
      </c>
      <c r="D14">
        <f t="shared" si="2"/>
        <v>0.29543999999999998</v>
      </c>
      <c r="E14">
        <f t="shared" si="3"/>
        <v>27.5</v>
      </c>
      <c r="F14">
        <f t="shared" si="4"/>
        <v>38500</v>
      </c>
    </row>
    <row r="15" spans="1:8" x14ac:dyDescent="0.15">
      <c r="A15">
        <v>12</v>
      </c>
      <c r="B15">
        <f t="shared" si="0"/>
        <v>0.39800000000000002</v>
      </c>
      <c r="C15">
        <f t="shared" si="1"/>
        <v>0.32979999999999998</v>
      </c>
      <c r="D15">
        <f t="shared" si="2"/>
        <v>0.32048000000000004</v>
      </c>
      <c r="E15">
        <f t="shared" si="3"/>
        <v>30</v>
      </c>
      <c r="F15">
        <f t="shared" si="4"/>
        <v>42000</v>
      </c>
    </row>
    <row r="16" spans="1:8" x14ac:dyDescent="0.15">
      <c r="A16">
        <v>13</v>
      </c>
      <c r="B16">
        <f t="shared" si="0"/>
        <v>0.42699999999999999</v>
      </c>
      <c r="C16">
        <f t="shared" si="1"/>
        <v>0.35520000000000002</v>
      </c>
      <c r="D16">
        <f t="shared" si="2"/>
        <v>0.34551999999999999</v>
      </c>
      <c r="E16">
        <f t="shared" si="3"/>
        <v>32.5</v>
      </c>
      <c r="F16">
        <f t="shared" si="4"/>
        <v>45500</v>
      </c>
    </row>
    <row r="17" spans="1:6" x14ac:dyDescent="0.15">
      <c r="A17">
        <v>14</v>
      </c>
      <c r="B17">
        <f t="shared" si="0"/>
        <v>0.45600000000000002</v>
      </c>
      <c r="C17">
        <f t="shared" si="1"/>
        <v>0.38059999999999999</v>
      </c>
      <c r="D17">
        <f t="shared" si="2"/>
        <v>0.37056</v>
      </c>
      <c r="E17">
        <f t="shared" si="3"/>
        <v>35</v>
      </c>
      <c r="F17">
        <f t="shared" si="4"/>
        <v>49000</v>
      </c>
    </row>
    <row r="18" spans="1:6" x14ac:dyDescent="0.15">
      <c r="A18">
        <v>15</v>
      </c>
      <c r="B18">
        <f t="shared" si="0"/>
        <v>0.48499999999999999</v>
      </c>
      <c r="C18">
        <f t="shared" si="1"/>
        <v>0.40600000000000003</v>
      </c>
      <c r="D18">
        <f t="shared" si="2"/>
        <v>0.39559999999999995</v>
      </c>
      <c r="E18">
        <f t="shared" si="3"/>
        <v>37.5</v>
      </c>
      <c r="F18">
        <f t="shared" si="4"/>
        <v>52500</v>
      </c>
    </row>
    <row r="19" spans="1:6" x14ac:dyDescent="0.15">
      <c r="A19">
        <v>16</v>
      </c>
      <c r="B19">
        <f t="shared" si="0"/>
        <v>0.51400000000000001</v>
      </c>
      <c r="C19">
        <f t="shared" si="1"/>
        <v>0.43140000000000001</v>
      </c>
      <c r="D19">
        <f t="shared" si="2"/>
        <v>0.42064000000000001</v>
      </c>
      <c r="E19">
        <f t="shared" si="3"/>
        <v>40</v>
      </c>
      <c r="F19">
        <f t="shared" si="4"/>
        <v>56000</v>
      </c>
    </row>
    <row r="20" spans="1:6" x14ac:dyDescent="0.15">
      <c r="A20">
        <v>17</v>
      </c>
      <c r="B20">
        <f t="shared" si="0"/>
        <v>0.54300000000000004</v>
      </c>
      <c r="C20">
        <f t="shared" si="1"/>
        <v>0.45679999999999998</v>
      </c>
      <c r="D20">
        <f t="shared" si="2"/>
        <v>0.44568000000000002</v>
      </c>
      <c r="E20">
        <f t="shared" si="3"/>
        <v>42.5</v>
      </c>
      <c r="F20">
        <f t="shared" si="4"/>
        <v>59500</v>
      </c>
    </row>
    <row r="21" spans="1:6" x14ac:dyDescent="0.15">
      <c r="A21">
        <v>18</v>
      </c>
      <c r="B21">
        <f t="shared" si="0"/>
        <v>0.57200000000000006</v>
      </c>
      <c r="C21">
        <f t="shared" si="1"/>
        <v>0.48220000000000002</v>
      </c>
      <c r="D21">
        <f t="shared" si="2"/>
        <v>0.47071999999999997</v>
      </c>
      <c r="E21">
        <f t="shared" si="3"/>
        <v>45</v>
      </c>
      <c r="F21">
        <f t="shared" si="4"/>
        <v>63000</v>
      </c>
    </row>
    <row r="22" spans="1:6" x14ac:dyDescent="0.15">
      <c r="A22">
        <v>19</v>
      </c>
      <c r="B22">
        <f t="shared" si="0"/>
        <v>0.60099999999999998</v>
      </c>
      <c r="C22">
        <f t="shared" si="1"/>
        <v>0.50759999999999994</v>
      </c>
      <c r="D22">
        <f t="shared" si="2"/>
        <v>0.49575999999999998</v>
      </c>
      <c r="E22">
        <f t="shared" si="3"/>
        <v>47.5</v>
      </c>
      <c r="F22">
        <f t="shared" si="4"/>
        <v>66500</v>
      </c>
    </row>
    <row r="23" spans="1:6" x14ac:dyDescent="0.15">
      <c r="A23">
        <v>20</v>
      </c>
      <c r="B23">
        <f t="shared" si="0"/>
        <v>0.63</v>
      </c>
      <c r="C23">
        <f t="shared" si="1"/>
        <v>0.53300000000000003</v>
      </c>
      <c r="D23">
        <f t="shared" si="2"/>
        <v>0.52079999999999993</v>
      </c>
      <c r="E23">
        <f t="shared" si="3"/>
        <v>50</v>
      </c>
      <c r="F23">
        <f t="shared" si="4"/>
        <v>70000</v>
      </c>
    </row>
    <row r="24" spans="1:6" x14ac:dyDescent="0.15">
      <c r="A24">
        <v>21</v>
      </c>
      <c r="B24">
        <f t="shared" si="0"/>
        <v>0.65900000000000003</v>
      </c>
      <c r="C24">
        <f t="shared" si="1"/>
        <v>0.55840000000000001</v>
      </c>
      <c r="D24">
        <f t="shared" si="2"/>
        <v>0.54583999999999999</v>
      </c>
      <c r="E24">
        <f t="shared" si="3"/>
        <v>52.5</v>
      </c>
      <c r="F24">
        <f t="shared" si="4"/>
        <v>73500</v>
      </c>
    </row>
    <row r="25" spans="1:6" x14ac:dyDescent="0.15">
      <c r="A25">
        <v>22</v>
      </c>
      <c r="B25">
        <f t="shared" si="0"/>
        <v>0.68800000000000006</v>
      </c>
      <c r="C25">
        <f t="shared" si="1"/>
        <v>0.58379999999999999</v>
      </c>
      <c r="D25">
        <f t="shared" si="2"/>
        <v>0.57088000000000005</v>
      </c>
      <c r="E25">
        <f t="shared" si="3"/>
        <v>55</v>
      </c>
      <c r="F25">
        <f t="shared" si="4"/>
        <v>77000</v>
      </c>
    </row>
    <row r="26" spans="1:6" x14ac:dyDescent="0.15">
      <c r="A26">
        <v>23</v>
      </c>
      <c r="B26">
        <f t="shared" si="0"/>
        <v>0.71699999999999997</v>
      </c>
      <c r="C26">
        <f t="shared" si="1"/>
        <v>0.60919999999999996</v>
      </c>
      <c r="D26">
        <f t="shared" si="2"/>
        <v>0.59592000000000001</v>
      </c>
      <c r="E26">
        <f t="shared" si="3"/>
        <v>57.5</v>
      </c>
      <c r="F26">
        <f t="shared" si="4"/>
        <v>80500</v>
      </c>
    </row>
    <row r="27" spans="1:6" x14ac:dyDescent="0.15">
      <c r="A27">
        <v>24</v>
      </c>
      <c r="B27">
        <f t="shared" si="0"/>
        <v>0.746</v>
      </c>
      <c r="C27">
        <f t="shared" si="1"/>
        <v>0.63459999999999994</v>
      </c>
      <c r="D27">
        <f t="shared" si="2"/>
        <v>0.62096000000000007</v>
      </c>
      <c r="E27">
        <f t="shared" si="3"/>
        <v>60</v>
      </c>
      <c r="F27">
        <f t="shared" si="4"/>
        <v>84000</v>
      </c>
    </row>
    <row r="28" spans="1:6" x14ac:dyDescent="0.15">
      <c r="A28">
        <v>25</v>
      </c>
      <c r="B28">
        <f t="shared" si="0"/>
        <v>0.77500000000000002</v>
      </c>
      <c r="C28">
        <f t="shared" si="1"/>
        <v>0.66</v>
      </c>
      <c r="D28">
        <f t="shared" si="2"/>
        <v>0.64600000000000002</v>
      </c>
      <c r="E28">
        <f t="shared" si="3"/>
        <v>62.5</v>
      </c>
      <c r="F28">
        <f t="shared" si="4"/>
        <v>87500</v>
      </c>
    </row>
    <row r="29" spans="1:6" x14ac:dyDescent="0.15">
      <c r="A29">
        <v>26</v>
      </c>
      <c r="B29">
        <f t="shared" si="0"/>
        <v>0.80400000000000005</v>
      </c>
      <c r="C29">
        <f t="shared" si="1"/>
        <v>0.68540000000000001</v>
      </c>
      <c r="D29">
        <f t="shared" si="2"/>
        <v>0.67103999999999997</v>
      </c>
      <c r="E29">
        <f t="shared" si="3"/>
        <v>65</v>
      </c>
      <c r="F29">
        <f t="shared" si="4"/>
        <v>91000</v>
      </c>
    </row>
    <row r="30" spans="1:6" x14ac:dyDescent="0.15">
      <c r="A30">
        <v>27</v>
      </c>
      <c r="B30">
        <f t="shared" si="0"/>
        <v>0.83299999999999996</v>
      </c>
      <c r="C30">
        <f t="shared" si="1"/>
        <v>0.71079999999999999</v>
      </c>
      <c r="D30">
        <f t="shared" si="2"/>
        <v>0.69607999999999992</v>
      </c>
      <c r="E30">
        <f t="shared" si="3"/>
        <v>67.5</v>
      </c>
      <c r="F30">
        <f t="shared" si="4"/>
        <v>94500</v>
      </c>
    </row>
    <row r="31" spans="1:6" x14ac:dyDescent="0.15">
      <c r="A31">
        <v>28</v>
      </c>
      <c r="B31">
        <f t="shared" si="0"/>
        <v>0.86199999999999999</v>
      </c>
      <c r="C31">
        <f t="shared" si="1"/>
        <v>0.73619999999999997</v>
      </c>
      <c r="D31">
        <f t="shared" si="2"/>
        <v>0.72111999999999998</v>
      </c>
      <c r="E31">
        <f t="shared" si="3"/>
        <v>70</v>
      </c>
      <c r="F31">
        <f t="shared" si="4"/>
        <v>98000</v>
      </c>
    </row>
    <row r="32" spans="1:6" x14ac:dyDescent="0.15">
      <c r="A32">
        <v>29</v>
      </c>
      <c r="B32">
        <f t="shared" si="0"/>
        <v>0.89100000000000001</v>
      </c>
      <c r="C32">
        <f t="shared" si="1"/>
        <v>0.76159999999999994</v>
      </c>
      <c r="D32">
        <f t="shared" si="2"/>
        <v>0.74615999999999993</v>
      </c>
      <c r="E32">
        <f t="shared" si="3"/>
        <v>72.5</v>
      </c>
      <c r="F32">
        <f t="shared" si="4"/>
        <v>101500</v>
      </c>
    </row>
    <row r="33" spans="1:8" x14ac:dyDescent="0.15">
      <c r="A33">
        <v>30</v>
      </c>
      <c r="B33">
        <f t="shared" si="0"/>
        <v>0.92</v>
      </c>
      <c r="C33">
        <f t="shared" si="1"/>
        <v>0.78700000000000003</v>
      </c>
      <c r="D33">
        <f t="shared" si="2"/>
        <v>0.7712</v>
      </c>
      <c r="E33">
        <f t="shared" si="3"/>
        <v>75</v>
      </c>
      <c r="F33">
        <f t="shared" si="4"/>
        <v>105000</v>
      </c>
    </row>
    <row r="34" spans="1:8" x14ac:dyDescent="0.15">
      <c r="A34">
        <v>31</v>
      </c>
      <c r="B34">
        <f t="shared" si="0"/>
        <v>0.94900000000000007</v>
      </c>
      <c r="C34">
        <f t="shared" si="1"/>
        <v>0.81240000000000001</v>
      </c>
      <c r="D34">
        <f t="shared" si="2"/>
        <v>0.79624000000000006</v>
      </c>
      <c r="E34">
        <f t="shared" si="3"/>
        <v>77.5</v>
      </c>
      <c r="F34">
        <f t="shared" si="4"/>
        <v>108500</v>
      </c>
    </row>
    <row r="35" spans="1:8" x14ac:dyDescent="0.15">
      <c r="A35">
        <v>32</v>
      </c>
      <c r="B35">
        <f t="shared" si="0"/>
        <v>0.97799999999999998</v>
      </c>
      <c r="C35">
        <f t="shared" si="1"/>
        <v>0.83779999999999999</v>
      </c>
      <c r="D35">
        <f t="shared" si="2"/>
        <v>0.82128000000000001</v>
      </c>
      <c r="E35">
        <f t="shared" si="3"/>
        <v>80</v>
      </c>
      <c r="F35">
        <f t="shared" si="4"/>
        <v>112000</v>
      </c>
    </row>
    <row r="36" spans="1:8" x14ac:dyDescent="0.15">
      <c r="A36">
        <v>33</v>
      </c>
      <c r="B36">
        <f t="shared" si="0"/>
        <v>1.0070000000000001</v>
      </c>
      <c r="C36">
        <f t="shared" si="1"/>
        <v>0.86319999999999997</v>
      </c>
      <c r="D36">
        <f t="shared" si="2"/>
        <v>0.84631999999999996</v>
      </c>
      <c r="E36">
        <f t="shared" si="3"/>
        <v>82.5</v>
      </c>
      <c r="F36">
        <f t="shared" si="4"/>
        <v>115500</v>
      </c>
    </row>
    <row r="37" spans="1:8" x14ac:dyDescent="0.15">
      <c r="A37">
        <v>34</v>
      </c>
      <c r="B37">
        <f t="shared" si="0"/>
        <v>1.036</v>
      </c>
      <c r="C37">
        <f t="shared" si="1"/>
        <v>0.88859999999999995</v>
      </c>
      <c r="D37">
        <f t="shared" si="2"/>
        <v>0.87136000000000002</v>
      </c>
      <c r="E37">
        <f t="shared" si="3"/>
        <v>85</v>
      </c>
      <c r="F37">
        <f t="shared" si="4"/>
        <v>119000</v>
      </c>
    </row>
    <row r="38" spans="1:8" x14ac:dyDescent="0.15">
      <c r="A38">
        <v>35</v>
      </c>
      <c r="B38">
        <f t="shared" si="0"/>
        <v>1.0649999999999999</v>
      </c>
      <c r="C38">
        <f t="shared" si="1"/>
        <v>0.91400000000000003</v>
      </c>
      <c r="D38">
        <f t="shared" si="2"/>
        <v>0.89639999999999997</v>
      </c>
      <c r="E38">
        <f t="shared" si="3"/>
        <v>87.5</v>
      </c>
      <c r="F38">
        <f t="shared" si="4"/>
        <v>122500</v>
      </c>
    </row>
    <row r="39" spans="1:8" x14ac:dyDescent="0.15">
      <c r="A39">
        <v>36</v>
      </c>
      <c r="B39">
        <f t="shared" si="0"/>
        <v>1.0940000000000001</v>
      </c>
      <c r="C39">
        <f t="shared" si="1"/>
        <v>0.93940000000000001</v>
      </c>
      <c r="D39">
        <f t="shared" si="2"/>
        <v>0.92143999999999993</v>
      </c>
      <c r="E39">
        <f t="shared" si="3"/>
        <v>90</v>
      </c>
      <c r="F39">
        <f t="shared" si="4"/>
        <v>126000</v>
      </c>
    </row>
    <row r="40" spans="1:8" x14ac:dyDescent="0.15">
      <c r="A40">
        <v>37</v>
      </c>
      <c r="B40">
        <f t="shared" si="0"/>
        <v>1.123</v>
      </c>
      <c r="C40">
        <f t="shared" si="1"/>
        <v>0.96479999999999999</v>
      </c>
      <c r="D40">
        <f t="shared" si="2"/>
        <v>0.94647999999999999</v>
      </c>
      <c r="E40">
        <f t="shared" si="3"/>
        <v>92.5</v>
      </c>
      <c r="F40">
        <f t="shared" si="4"/>
        <v>129500</v>
      </c>
    </row>
    <row r="41" spans="1:8" x14ac:dyDescent="0.15">
      <c r="A41">
        <v>38</v>
      </c>
      <c r="B41">
        <f t="shared" si="0"/>
        <v>1.1520000000000001</v>
      </c>
      <c r="C41">
        <f t="shared" si="1"/>
        <v>0.99019999999999997</v>
      </c>
      <c r="D41">
        <f t="shared" si="2"/>
        <v>0.97152000000000005</v>
      </c>
      <c r="E41">
        <f t="shared" si="3"/>
        <v>95</v>
      </c>
      <c r="F41">
        <f t="shared" si="4"/>
        <v>133000</v>
      </c>
    </row>
    <row r="42" spans="1:8" x14ac:dyDescent="0.15">
      <c r="A42">
        <v>39</v>
      </c>
      <c r="B42">
        <f t="shared" si="0"/>
        <v>1.181</v>
      </c>
      <c r="C42">
        <f t="shared" si="1"/>
        <v>1.0155999999999998</v>
      </c>
      <c r="D42">
        <f t="shared" si="2"/>
        <v>0.99656</v>
      </c>
      <c r="E42">
        <f t="shared" si="3"/>
        <v>97.5</v>
      </c>
      <c r="F42">
        <f t="shared" si="4"/>
        <v>136500</v>
      </c>
    </row>
    <row r="43" spans="1:8" x14ac:dyDescent="0.15">
      <c r="A43">
        <v>40</v>
      </c>
      <c r="B43">
        <f t="shared" si="0"/>
        <v>1.21</v>
      </c>
      <c r="C43">
        <f t="shared" si="1"/>
        <v>1.0409999999999999</v>
      </c>
      <c r="D43">
        <f t="shared" si="2"/>
        <v>1.0215999999999998</v>
      </c>
      <c r="E43">
        <f t="shared" si="3"/>
        <v>100</v>
      </c>
      <c r="F43">
        <f t="shared" si="4"/>
        <v>140000</v>
      </c>
      <c r="G43">
        <f>100*10^3</f>
        <v>100000</v>
      </c>
      <c r="H43">
        <v>140000</v>
      </c>
    </row>
    <row r="44" spans="1:8" x14ac:dyDescent="0.15">
      <c r="A44">
        <v>41</v>
      </c>
      <c r="B44">
        <f t="shared" si="0"/>
        <v>1.2390000000000001</v>
      </c>
      <c r="C44">
        <f t="shared" si="1"/>
        <v>1.0663999999999998</v>
      </c>
      <c r="D44">
        <f t="shared" si="2"/>
        <v>1.0466399999999998</v>
      </c>
      <c r="E44">
        <f t="shared" si="3"/>
        <v>102.5</v>
      </c>
      <c r="F44">
        <f t="shared" si="4"/>
        <v>143500</v>
      </c>
    </row>
    <row r="45" spans="1:8" x14ac:dyDescent="0.15">
      <c r="A45">
        <v>42</v>
      </c>
      <c r="B45">
        <f t="shared" si="0"/>
        <v>1.268</v>
      </c>
      <c r="C45">
        <f t="shared" si="1"/>
        <v>1.0917999999999999</v>
      </c>
      <c r="D45">
        <f t="shared" si="2"/>
        <v>1.0716800000000002</v>
      </c>
      <c r="E45">
        <f t="shared" si="3"/>
        <v>105</v>
      </c>
      <c r="F45">
        <f t="shared" si="4"/>
        <v>147000</v>
      </c>
    </row>
    <row r="46" spans="1:8" x14ac:dyDescent="0.15">
      <c r="A46">
        <v>43</v>
      </c>
      <c r="B46">
        <f t="shared" si="0"/>
        <v>1.2969999999999999</v>
      </c>
      <c r="C46">
        <f t="shared" si="1"/>
        <v>1.1172</v>
      </c>
      <c r="D46">
        <f t="shared" si="2"/>
        <v>1.0967200000000001</v>
      </c>
      <c r="E46">
        <f t="shared" si="3"/>
        <v>107.5</v>
      </c>
      <c r="F46">
        <f t="shared" si="4"/>
        <v>150500</v>
      </c>
    </row>
    <row r="47" spans="1:8" x14ac:dyDescent="0.15">
      <c r="A47">
        <v>44</v>
      </c>
      <c r="B47">
        <f t="shared" si="0"/>
        <v>1.3260000000000001</v>
      </c>
      <c r="C47">
        <f t="shared" si="1"/>
        <v>1.1425999999999998</v>
      </c>
      <c r="D47">
        <f t="shared" si="2"/>
        <v>1.1217600000000001</v>
      </c>
      <c r="E47">
        <f t="shared" si="3"/>
        <v>110</v>
      </c>
      <c r="F47">
        <f t="shared" si="4"/>
        <v>154000</v>
      </c>
    </row>
    <row r="48" spans="1:8" x14ac:dyDescent="0.15">
      <c r="A48">
        <v>45</v>
      </c>
      <c r="B48">
        <f t="shared" si="0"/>
        <v>1.355</v>
      </c>
      <c r="C48">
        <f t="shared" si="1"/>
        <v>1.1679999999999999</v>
      </c>
      <c r="D48">
        <f t="shared" si="2"/>
        <v>1.1468</v>
      </c>
      <c r="E48">
        <f t="shared" si="3"/>
        <v>112.5</v>
      </c>
      <c r="F48">
        <f t="shared" si="4"/>
        <v>157500</v>
      </c>
    </row>
    <row r="49" spans="1:6" x14ac:dyDescent="0.15">
      <c r="A49">
        <v>46</v>
      </c>
      <c r="B49">
        <f t="shared" si="0"/>
        <v>1.3840000000000001</v>
      </c>
      <c r="C49">
        <f t="shared" si="1"/>
        <v>1.1933999999999998</v>
      </c>
      <c r="D49">
        <f t="shared" si="2"/>
        <v>1.17184</v>
      </c>
      <c r="E49">
        <f t="shared" si="3"/>
        <v>115</v>
      </c>
      <c r="F49">
        <f t="shared" si="4"/>
        <v>161000</v>
      </c>
    </row>
    <row r="50" spans="1:6" x14ac:dyDescent="0.15">
      <c r="A50">
        <v>47</v>
      </c>
      <c r="B50">
        <f t="shared" si="0"/>
        <v>1.413</v>
      </c>
      <c r="C50">
        <f t="shared" si="1"/>
        <v>1.2187999999999999</v>
      </c>
      <c r="D50">
        <f t="shared" si="2"/>
        <v>1.1968799999999999</v>
      </c>
      <c r="E50">
        <f t="shared" si="3"/>
        <v>117.5</v>
      </c>
      <c r="F50">
        <f t="shared" si="4"/>
        <v>164500</v>
      </c>
    </row>
    <row r="51" spans="1:6" x14ac:dyDescent="0.15">
      <c r="A51">
        <v>48</v>
      </c>
      <c r="B51">
        <f t="shared" si="0"/>
        <v>1.4419999999999999</v>
      </c>
      <c r="C51">
        <f t="shared" si="1"/>
        <v>1.2441999999999998</v>
      </c>
      <c r="D51">
        <f t="shared" si="2"/>
        <v>1.2219200000000001</v>
      </c>
      <c r="E51">
        <f t="shared" si="3"/>
        <v>120</v>
      </c>
      <c r="F51">
        <f t="shared" si="4"/>
        <v>168000</v>
      </c>
    </row>
    <row r="52" spans="1:6" x14ac:dyDescent="0.15">
      <c r="A52">
        <v>49</v>
      </c>
      <c r="B52">
        <f t="shared" si="0"/>
        <v>1.4710000000000001</v>
      </c>
      <c r="C52">
        <f t="shared" si="1"/>
        <v>1.2695999999999998</v>
      </c>
      <c r="D52">
        <f t="shared" si="2"/>
        <v>1.2469600000000001</v>
      </c>
      <c r="E52">
        <f t="shared" si="3"/>
        <v>122.5</v>
      </c>
      <c r="F52">
        <f t="shared" si="4"/>
        <v>171500</v>
      </c>
    </row>
    <row r="53" spans="1:6" x14ac:dyDescent="0.15">
      <c r="A53">
        <v>50</v>
      </c>
      <c r="B53">
        <f t="shared" si="0"/>
        <v>1.5</v>
      </c>
      <c r="C53">
        <f t="shared" si="1"/>
        <v>1.2949999999999999</v>
      </c>
      <c r="D53">
        <f t="shared" si="2"/>
        <v>1.272</v>
      </c>
      <c r="E53">
        <f t="shared" si="3"/>
        <v>125</v>
      </c>
      <c r="F53">
        <f t="shared" si="4"/>
        <v>175000</v>
      </c>
    </row>
    <row r="54" spans="1:6" x14ac:dyDescent="0.15">
      <c r="A54">
        <v>51</v>
      </c>
      <c r="B54">
        <f t="shared" si="0"/>
        <v>1.5290000000000001</v>
      </c>
      <c r="C54">
        <f t="shared" si="1"/>
        <v>1.3203999999999998</v>
      </c>
      <c r="D54">
        <f t="shared" si="2"/>
        <v>1.29704</v>
      </c>
      <c r="E54">
        <f t="shared" si="3"/>
        <v>127.5</v>
      </c>
      <c r="F54">
        <f t="shared" si="4"/>
        <v>178500</v>
      </c>
    </row>
    <row r="55" spans="1:6" x14ac:dyDescent="0.15">
      <c r="A55">
        <v>52</v>
      </c>
      <c r="B55">
        <f t="shared" si="0"/>
        <v>1.5580000000000001</v>
      </c>
      <c r="C55">
        <f t="shared" si="1"/>
        <v>1.3457999999999999</v>
      </c>
      <c r="D55">
        <f t="shared" si="2"/>
        <v>1.3220799999999999</v>
      </c>
      <c r="E55">
        <f t="shared" si="3"/>
        <v>130</v>
      </c>
      <c r="F55">
        <f t="shared" si="4"/>
        <v>182000</v>
      </c>
    </row>
    <row r="56" spans="1:6" x14ac:dyDescent="0.15">
      <c r="A56">
        <v>53</v>
      </c>
      <c r="B56">
        <f t="shared" si="0"/>
        <v>1.587</v>
      </c>
      <c r="C56">
        <f t="shared" si="1"/>
        <v>1.3711999999999998</v>
      </c>
      <c r="D56">
        <f t="shared" si="2"/>
        <v>1.3471199999999999</v>
      </c>
      <c r="E56">
        <f t="shared" si="3"/>
        <v>132.5</v>
      </c>
      <c r="F56">
        <f t="shared" si="4"/>
        <v>185500</v>
      </c>
    </row>
    <row r="57" spans="1:6" x14ac:dyDescent="0.15">
      <c r="A57">
        <v>54</v>
      </c>
      <c r="B57">
        <f t="shared" si="0"/>
        <v>1.6160000000000001</v>
      </c>
      <c r="C57">
        <f t="shared" si="1"/>
        <v>1.3965999999999998</v>
      </c>
      <c r="D57">
        <f t="shared" si="2"/>
        <v>1.3721599999999998</v>
      </c>
      <c r="E57">
        <f t="shared" si="3"/>
        <v>135</v>
      </c>
      <c r="F57">
        <f t="shared" si="4"/>
        <v>189000</v>
      </c>
    </row>
    <row r="58" spans="1:6" x14ac:dyDescent="0.15">
      <c r="A58">
        <v>55</v>
      </c>
      <c r="B58">
        <f t="shared" si="0"/>
        <v>1.645</v>
      </c>
      <c r="C58">
        <f t="shared" si="1"/>
        <v>1.4219999999999999</v>
      </c>
      <c r="D58">
        <f t="shared" si="2"/>
        <v>1.3972</v>
      </c>
      <c r="E58">
        <f t="shared" si="3"/>
        <v>137.5</v>
      </c>
      <c r="F58">
        <f t="shared" si="4"/>
        <v>192500</v>
      </c>
    </row>
    <row r="59" spans="1:6" x14ac:dyDescent="0.15">
      <c r="A59">
        <v>56</v>
      </c>
      <c r="B59">
        <f t="shared" si="0"/>
        <v>1.6739999999999999</v>
      </c>
      <c r="C59">
        <f t="shared" si="1"/>
        <v>1.4473999999999998</v>
      </c>
      <c r="D59">
        <f t="shared" si="2"/>
        <v>1.4222399999999999</v>
      </c>
      <c r="E59">
        <f t="shared" si="3"/>
        <v>140</v>
      </c>
      <c r="F59">
        <f t="shared" si="4"/>
        <v>196000</v>
      </c>
    </row>
    <row r="60" spans="1:6" x14ac:dyDescent="0.15">
      <c r="A60">
        <v>57</v>
      </c>
      <c r="B60">
        <f t="shared" si="0"/>
        <v>1.7030000000000001</v>
      </c>
      <c r="C60">
        <f t="shared" si="1"/>
        <v>1.4727999999999999</v>
      </c>
      <c r="D60">
        <f t="shared" si="2"/>
        <v>1.4472799999999999</v>
      </c>
      <c r="E60">
        <f t="shared" si="3"/>
        <v>142.5</v>
      </c>
      <c r="F60">
        <f t="shared" si="4"/>
        <v>199500</v>
      </c>
    </row>
    <row r="61" spans="1:6" x14ac:dyDescent="0.15">
      <c r="A61">
        <v>58</v>
      </c>
      <c r="B61">
        <f t="shared" si="0"/>
        <v>1.732</v>
      </c>
      <c r="C61">
        <f t="shared" si="1"/>
        <v>1.4981999999999998</v>
      </c>
      <c r="D61">
        <f t="shared" si="2"/>
        <v>1.4723200000000001</v>
      </c>
      <c r="E61">
        <f t="shared" si="3"/>
        <v>145</v>
      </c>
      <c r="F61">
        <f t="shared" si="4"/>
        <v>203000</v>
      </c>
    </row>
    <row r="62" spans="1:6" x14ac:dyDescent="0.15">
      <c r="A62">
        <v>59</v>
      </c>
      <c r="B62">
        <f t="shared" si="0"/>
        <v>1.7610000000000001</v>
      </c>
      <c r="C62">
        <f t="shared" si="1"/>
        <v>1.5235999999999998</v>
      </c>
      <c r="D62">
        <f t="shared" si="2"/>
        <v>1.49736</v>
      </c>
      <c r="E62">
        <f t="shared" si="3"/>
        <v>147.5</v>
      </c>
      <c r="F62">
        <f t="shared" si="4"/>
        <v>206500</v>
      </c>
    </row>
    <row r="63" spans="1:6" x14ac:dyDescent="0.15">
      <c r="A63">
        <v>60</v>
      </c>
      <c r="B63">
        <f t="shared" si="0"/>
        <v>1.79</v>
      </c>
      <c r="C63">
        <f t="shared" si="1"/>
        <v>1.5489999999999999</v>
      </c>
      <c r="D63">
        <f t="shared" si="2"/>
        <v>1.5224</v>
      </c>
      <c r="E63">
        <f t="shared" si="3"/>
        <v>150</v>
      </c>
      <c r="F63">
        <f t="shared" si="4"/>
        <v>210000</v>
      </c>
    </row>
    <row r="64" spans="1:6" x14ac:dyDescent="0.15">
      <c r="A64">
        <v>61</v>
      </c>
      <c r="B64">
        <f t="shared" si="0"/>
        <v>1.819</v>
      </c>
      <c r="C64">
        <f t="shared" si="1"/>
        <v>1.5743999999999998</v>
      </c>
      <c r="D64">
        <f t="shared" si="2"/>
        <v>1.5474400000000001</v>
      </c>
      <c r="E64">
        <f t="shared" si="3"/>
        <v>152.5</v>
      </c>
      <c r="F64">
        <f t="shared" si="4"/>
        <v>213500</v>
      </c>
    </row>
    <row r="65" spans="1:6" x14ac:dyDescent="0.15">
      <c r="A65">
        <v>62</v>
      </c>
      <c r="B65">
        <f t="shared" si="0"/>
        <v>1.8480000000000001</v>
      </c>
      <c r="C65">
        <f t="shared" si="1"/>
        <v>1.5997999999999999</v>
      </c>
      <c r="D65">
        <f t="shared" si="2"/>
        <v>1.5724800000000001</v>
      </c>
      <c r="E65">
        <f t="shared" si="3"/>
        <v>155</v>
      </c>
      <c r="F65">
        <f t="shared" si="4"/>
        <v>217000</v>
      </c>
    </row>
    <row r="66" spans="1:6" x14ac:dyDescent="0.15">
      <c r="A66">
        <v>63</v>
      </c>
      <c r="B66">
        <f t="shared" si="0"/>
        <v>1.877</v>
      </c>
      <c r="C66">
        <f t="shared" si="1"/>
        <v>1.6251999999999998</v>
      </c>
      <c r="D66">
        <f t="shared" si="2"/>
        <v>1.5975200000000001</v>
      </c>
      <c r="E66">
        <f t="shared" si="3"/>
        <v>157.5</v>
      </c>
      <c r="F66">
        <f t="shared" si="4"/>
        <v>220500</v>
      </c>
    </row>
    <row r="67" spans="1:6" x14ac:dyDescent="0.15">
      <c r="A67">
        <v>64</v>
      </c>
      <c r="B67">
        <f t="shared" si="0"/>
        <v>1.9060000000000001</v>
      </c>
      <c r="C67">
        <f t="shared" si="1"/>
        <v>1.6505999999999998</v>
      </c>
      <c r="D67">
        <f t="shared" si="2"/>
        <v>1.62256</v>
      </c>
      <c r="E67">
        <f t="shared" si="3"/>
        <v>160</v>
      </c>
      <c r="F67">
        <f t="shared" si="4"/>
        <v>224000</v>
      </c>
    </row>
    <row r="68" spans="1:6" x14ac:dyDescent="0.15">
      <c r="A68">
        <v>65</v>
      </c>
      <c r="B68">
        <f t="shared" si="0"/>
        <v>1.9350000000000001</v>
      </c>
      <c r="C68">
        <f t="shared" si="1"/>
        <v>1.6759999999999999</v>
      </c>
      <c r="D68">
        <f t="shared" si="2"/>
        <v>1.6476</v>
      </c>
      <c r="E68">
        <f t="shared" si="3"/>
        <v>162.5</v>
      </c>
      <c r="F68">
        <f t="shared" si="4"/>
        <v>227500</v>
      </c>
    </row>
    <row r="69" spans="1:6" x14ac:dyDescent="0.15">
      <c r="A69">
        <v>66</v>
      </c>
      <c r="B69">
        <f t="shared" ref="B69:B131" si="5">(2*A69*(14.5)+50)*10^(-3)</f>
        <v>1.964</v>
      </c>
      <c r="C69">
        <f t="shared" ref="C69:C131" si="6">(2*A69*(12.7)+25)*10^(-3)</f>
        <v>1.7013999999999998</v>
      </c>
      <c r="D69">
        <f t="shared" ref="D69:D131" si="7">(2*A69*(12.52)+20)*10^(-3)</f>
        <v>1.6726399999999999</v>
      </c>
      <c r="E69">
        <f t="shared" ref="E69:E131" si="8">(2500*A69)*10^(-3)</f>
        <v>165</v>
      </c>
      <c r="F69">
        <f t="shared" ref="F69:F130" si="9">3500*A69</f>
        <v>231000</v>
      </c>
    </row>
    <row r="70" spans="1:6" x14ac:dyDescent="0.15">
      <c r="A70">
        <v>67</v>
      </c>
      <c r="B70">
        <f t="shared" si="5"/>
        <v>1.9930000000000001</v>
      </c>
      <c r="C70">
        <f t="shared" si="6"/>
        <v>1.7267999999999999</v>
      </c>
      <c r="D70">
        <f t="shared" si="7"/>
        <v>1.6976799999999999</v>
      </c>
      <c r="E70">
        <f t="shared" si="8"/>
        <v>167.5</v>
      </c>
      <c r="F70">
        <f t="shared" si="9"/>
        <v>234500</v>
      </c>
    </row>
    <row r="71" spans="1:6" x14ac:dyDescent="0.15">
      <c r="A71">
        <v>68</v>
      </c>
      <c r="B71">
        <f t="shared" si="5"/>
        <v>2.0220000000000002</v>
      </c>
      <c r="C71">
        <f t="shared" si="6"/>
        <v>1.7521999999999998</v>
      </c>
      <c r="D71">
        <f t="shared" si="7"/>
        <v>1.72272</v>
      </c>
      <c r="E71">
        <f t="shared" si="8"/>
        <v>170</v>
      </c>
      <c r="F71">
        <f t="shared" si="9"/>
        <v>238000</v>
      </c>
    </row>
    <row r="72" spans="1:6" x14ac:dyDescent="0.15">
      <c r="A72">
        <v>69</v>
      </c>
      <c r="B72">
        <f t="shared" si="5"/>
        <v>2.0510000000000002</v>
      </c>
      <c r="C72">
        <f t="shared" si="6"/>
        <v>1.7775999999999998</v>
      </c>
      <c r="D72">
        <f t="shared" si="7"/>
        <v>1.74776</v>
      </c>
      <c r="E72">
        <f t="shared" si="8"/>
        <v>172.5</v>
      </c>
      <c r="F72">
        <f t="shared" si="9"/>
        <v>241500</v>
      </c>
    </row>
    <row r="73" spans="1:6" x14ac:dyDescent="0.15">
      <c r="A73">
        <v>70</v>
      </c>
      <c r="B73">
        <f t="shared" si="5"/>
        <v>2.08</v>
      </c>
      <c r="C73">
        <f t="shared" si="6"/>
        <v>1.8029999999999999</v>
      </c>
      <c r="D73">
        <f t="shared" si="7"/>
        <v>1.7727999999999999</v>
      </c>
      <c r="E73">
        <f t="shared" si="8"/>
        <v>175</v>
      </c>
      <c r="F73">
        <f t="shared" si="9"/>
        <v>245000</v>
      </c>
    </row>
    <row r="74" spans="1:6" x14ac:dyDescent="0.15">
      <c r="A74">
        <v>71</v>
      </c>
      <c r="B74">
        <f t="shared" si="5"/>
        <v>2.109</v>
      </c>
      <c r="C74">
        <f t="shared" si="6"/>
        <v>1.8283999999999998</v>
      </c>
      <c r="D74">
        <f t="shared" si="7"/>
        <v>1.7978399999999999</v>
      </c>
      <c r="E74">
        <f t="shared" si="8"/>
        <v>177.5</v>
      </c>
      <c r="F74">
        <f t="shared" si="9"/>
        <v>248500</v>
      </c>
    </row>
    <row r="75" spans="1:6" x14ac:dyDescent="0.15">
      <c r="A75">
        <v>72</v>
      </c>
      <c r="B75">
        <f t="shared" si="5"/>
        <v>2.1379999999999999</v>
      </c>
      <c r="C75">
        <f t="shared" si="6"/>
        <v>1.8537999999999999</v>
      </c>
      <c r="D75">
        <f t="shared" si="7"/>
        <v>1.8228799999999998</v>
      </c>
      <c r="E75">
        <f t="shared" si="8"/>
        <v>180</v>
      </c>
      <c r="F75">
        <f t="shared" si="9"/>
        <v>252000</v>
      </c>
    </row>
    <row r="76" spans="1:6" x14ac:dyDescent="0.15">
      <c r="A76">
        <v>73</v>
      </c>
      <c r="B76">
        <f t="shared" si="5"/>
        <v>2.1670000000000003</v>
      </c>
      <c r="C76">
        <f t="shared" si="6"/>
        <v>1.8791999999999998</v>
      </c>
      <c r="D76">
        <f t="shared" si="7"/>
        <v>1.8479199999999998</v>
      </c>
      <c r="E76">
        <f t="shared" si="8"/>
        <v>182.5</v>
      </c>
      <c r="F76">
        <f t="shared" si="9"/>
        <v>255500</v>
      </c>
    </row>
    <row r="77" spans="1:6" x14ac:dyDescent="0.15">
      <c r="A77">
        <v>74</v>
      </c>
      <c r="B77">
        <f t="shared" si="5"/>
        <v>2.1960000000000002</v>
      </c>
      <c r="C77">
        <f t="shared" si="6"/>
        <v>1.9045999999999998</v>
      </c>
      <c r="D77">
        <f t="shared" si="7"/>
        <v>1.8729600000000002</v>
      </c>
      <c r="E77">
        <f t="shared" si="8"/>
        <v>185</v>
      </c>
      <c r="F77">
        <f t="shared" si="9"/>
        <v>259000</v>
      </c>
    </row>
    <row r="78" spans="1:6" x14ac:dyDescent="0.15">
      <c r="A78">
        <v>75</v>
      </c>
      <c r="B78">
        <f t="shared" si="5"/>
        <v>2.2250000000000001</v>
      </c>
      <c r="C78">
        <f t="shared" si="6"/>
        <v>1.93</v>
      </c>
      <c r="D78">
        <f t="shared" si="7"/>
        <v>1.8980000000000001</v>
      </c>
      <c r="E78">
        <f t="shared" si="8"/>
        <v>187.5</v>
      </c>
      <c r="F78">
        <f t="shared" si="9"/>
        <v>262500</v>
      </c>
    </row>
    <row r="79" spans="1:6" x14ac:dyDescent="0.15">
      <c r="A79">
        <v>76</v>
      </c>
      <c r="B79">
        <f t="shared" si="5"/>
        <v>2.254</v>
      </c>
      <c r="C79">
        <f t="shared" si="6"/>
        <v>1.9553999999999998</v>
      </c>
      <c r="D79">
        <f t="shared" si="7"/>
        <v>1.9230400000000001</v>
      </c>
      <c r="E79">
        <f t="shared" si="8"/>
        <v>190</v>
      </c>
      <c r="F79">
        <f t="shared" si="9"/>
        <v>266000</v>
      </c>
    </row>
    <row r="80" spans="1:6" x14ac:dyDescent="0.15">
      <c r="A80">
        <v>77</v>
      </c>
      <c r="B80">
        <f t="shared" si="5"/>
        <v>2.2829999999999999</v>
      </c>
      <c r="C80">
        <f t="shared" si="6"/>
        <v>1.9807999999999999</v>
      </c>
      <c r="D80">
        <f t="shared" si="7"/>
        <v>1.94808</v>
      </c>
      <c r="E80">
        <f t="shared" si="8"/>
        <v>192.5</v>
      </c>
      <c r="F80">
        <f t="shared" si="9"/>
        <v>269500</v>
      </c>
    </row>
    <row r="81" spans="1:6" x14ac:dyDescent="0.15">
      <c r="A81">
        <v>78</v>
      </c>
      <c r="B81">
        <f t="shared" si="5"/>
        <v>2.3119999999999998</v>
      </c>
      <c r="C81">
        <f t="shared" si="6"/>
        <v>2.0061999999999998</v>
      </c>
      <c r="D81">
        <f t="shared" si="7"/>
        <v>1.97312</v>
      </c>
      <c r="E81">
        <f t="shared" si="8"/>
        <v>195</v>
      </c>
      <c r="F81">
        <f t="shared" si="9"/>
        <v>273000</v>
      </c>
    </row>
    <row r="82" spans="1:6" x14ac:dyDescent="0.15">
      <c r="A82">
        <v>79</v>
      </c>
      <c r="B82">
        <f t="shared" si="5"/>
        <v>2.3410000000000002</v>
      </c>
      <c r="C82">
        <f t="shared" si="6"/>
        <v>2.0316000000000001</v>
      </c>
      <c r="D82">
        <f t="shared" si="7"/>
        <v>1.9981599999999999</v>
      </c>
      <c r="E82">
        <f t="shared" si="8"/>
        <v>197.5</v>
      </c>
      <c r="F82">
        <f t="shared" si="9"/>
        <v>276500</v>
      </c>
    </row>
    <row r="83" spans="1:6" x14ac:dyDescent="0.15">
      <c r="A83">
        <v>80</v>
      </c>
      <c r="B83">
        <f t="shared" si="5"/>
        <v>2.37</v>
      </c>
      <c r="C83">
        <f t="shared" si="6"/>
        <v>2.0569999999999999</v>
      </c>
      <c r="D83">
        <f t="shared" si="7"/>
        <v>2.0231999999999997</v>
      </c>
      <c r="E83">
        <f t="shared" si="8"/>
        <v>200</v>
      </c>
      <c r="F83">
        <f t="shared" si="9"/>
        <v>280000</v>
      </c>
    </row>
    <row r="84" spans="1:6" x14ac:dyDescent="0.15">
      <c r="A84">
        <v>81</v>
      </c>
      <c r="B84">
        <f t="shared" si="5"/>
        <v>2.399</v>
      </c>
      <c r="C84">
        <f t="shared" si="6"/>
        <v>2.0824000000000003</v>
      </c>
      <c r="D84">
        <f t="shared" si="7"/>
        <v>2.0482399999999998</v>
      </c>
      <c r="E84">
        <f t="shared" si="8"/>
        <v>202.5</v>
      </c>
      <c r="F84">
        <f t="shared" si="9"/>
        <v>283500</v>
      </c>
    </row>
    <row r="85" spans="1:6" x14ac:dyDescent="0.15">
      <c r="A85">
        <v>82</v>
      </c>
      <c r="B85">
        <f t="shared" si="5"/>
        <v>2.4279999999999999</v>
      </c>
      <c r="C85">
        <f t="shared" si="6"/>
        <v>2.1077999999999997</v>
      </c>
      <c r="D85">
        <f t="shared" si="7"/>
        <v>2.0732799999999996</v>
      </c>
      <c r="E85">
        <f t="shared" si="8"/>
        <v>205</v>
      </c>
      <c r="F85">
        <f t="shared" si="9"/>
        <v>287000</v>
      </c>
    </row>
    <row r="86" spans="1:6" x14ac:dyDescent="0.15">
      <c r="A86">
        <v>83</v>
      </c>
      <c r="B86">
        <f t="shared" si="5"/>
        <v>2.4569999999999999</v>
      </c>
      <c r="C86">
        <f t="shared" si="6"/>
        <v>2.1332</v>
      </c>
      <c r="D86">
        <f t="shared" si="7"/>
        <v>2.0983199999999997</v>
      </c>
      <c r="E86">
        <f t="shared" si="8"/>
        <v>207.5</v>
      </c>
      <c r="F86">
        <f t="shared" si="9"/>
        <v>290500</v>
      </c>
    </row>
    <row r="87" spans="1:6" x14ac:dyDescent="0.15">
      <c r="A87">
        <v>84</v>
      </c>
      <c r="B87">
        <f t="shared" si="5"/>
        <v>2.4860000000000002</v>
      </c>
      <c r="C87">
        <f t="shared" si="6"/>
        <v>2.1585999999999999</v>
      </c>
      <c r="D87">
        <f t="shared" si="7"/>
        <v>2.1233600000000004</v>
      </c>
      <c r="E87">
        <f t="shared" si="8"/>
        <v>210</v>
      </c>
      <c r="F87">
        <f t="shared" si="9"/>
        <v>294000</v>
      </c>
    </row>
    <row r="88" spans="1:6" x14ac:dyDescent="0.15">
      <c r="A88">
        <v>85</v>
      </c>
      <c r="B88">
        <f t="shared" si="5"/>
        <v>2.5150000000000001</v>
      </c>
      <c r="C88">
        <f t="shared" si="6"/>
        <v>2.1840000000000002</v>
      </c>
      <c r="D88">
        <f t="shared" si="7"/>
        <v>2.1484000000000001</v>
      </c>
      <c r="E88">
        <f t="shared" si="8"/>
        <v>212.5</v>
      </c>
      <c r="F88">
        <f t="shared" si="9"/>
        <v>297500</v>
      </c>
    </row>
    <row r="89" spans="1:6" x14ac:dyDescent="0.15">
      <c r="A89">
        <v>86</v>
      </c>
      <c r="B89">
        <f t="shared" si="5"/>
        <v>2.544</v>
      </c>
      <c r="C89">
        <f t="shared" si="6"/>
        <v>2.2094</v>
      </c>
      <c r="D89">
        <f t="shared" si="7"/>
        <v>2.1734400000000003</v>
      </c>
      <c r="E89">
        <f t="shared" si="8"/>
        <v>215</v>
      </c>
      <c r="F89">
        <f t="shared" si="9"/>
        <v>301000</v>
      </c>
    </row>
    <row r="90" spans="1:6" x14ac:dyDescent="0.15">
      <c r="A90">
        <v>87</v>
      </c>
      <c r="B90">
        <f t="shared" si="5"/>
        <v>2.573</v>
      </c>
      <c r="C90">
        <f t="shared" si="6"/>
        <v>2.2347999999999999</v>
      </c>
      <c r="D90">
        <f t="shared" si="7"/>
        <v>2.19848</v>
      </c>
      <c r="E90">
        <f t="shared" si="8"/>
        <v>217.5</v>
      </c>
      <c r="F90">
        <f t="shared" si="9"/>
        <v>304500</v>
      </c>
    </row>
    <row r="91" spans="1:6" x14ac:dyDescent="0.15">
      <c r="A91">
        <v>88</v>
      </c>
      <c r="B91">
        <f t="shared" si="5"/>
        <v>2.6019999999999999</v>
      </c>
      <c r="C91">
        <f t="shared" si="6"/>
        <v>2.2601999999999998</v>
      </c>
      <c r="D91">
        <f t="shared" si="7"/>
        <v>2.2235200000000002</v>
      </c>
      <c r="E91">
        <f t="shared" si="8"/>
        <v>220</v>
      </c>
      <c r="F91">
        <f t="shared" si="9"/>
        <v>308000</v>
      </c>
    </row>
    <row r="92" spans="1:6" x14ac:dyDescent="0.15">
      <c r="A92">
        <v>89</v>
      </c>
      <c r="B92">
        <f t="shared" si="5"/>
        <v>2.6310000000000002</v>
      </c>
      <c r="C92">
        <f t="shared" si="6"/>
        <v>2.2856000000000001</v>
      </c>
      <c r="D92">
        <f t="shared" si="7"/>
        <v>2.2485599999999999</v>
      </c>
      <c r="E92">
        <f t="shared" si="8"/>
        <v>222.5</v>
      </c>
      <c r="F92">
        <f t="shared" si="9"/>
        <v>311500</v>
      </c>
    </row>
    <row r="93" spans="1:6" x14ac:dyDescent="0.15">
      <c r="A93">
        <v>90</v>
      </c>
      <c r="B93">
        <f t="shared" si="5"/>
        <v>2.66</v>
      </c>
      <c r="C93">
        <f t="shared" si="6"/>
        <v>2.3109999999999999</v>
      </c>
      <c r="D93">
        <f t="shared" si="7"/>
        <v>2.2736000000000001</v>
      </c>
      <c r="E93">
        <f t="shared" si="8"/>
        <v>225</v>
      </c>
      <c r="F93">
        <f t="shared" si="9"/>
        <v>315000</v>
      </c>
    </row>
    <row r="94" spans="1:6" x14ac:dyDescent="0.15">
      <c r="A94">
        <v>91</v>
      </c>
      <c r="B94">
        <f t="shared" si="5"/>
        <v>2.6890000000000001</v>
      </c>
      <c r="C94">
        <f t="shared" si="6"/>
        <v>2.3364000000000003</v>
      </c>
      <c r="D94">
        <f t="shared" si="7"/>
        <v>2.2986399999999998</v>
      </c>
      <c r="E94">
        <f t="shared" si="8"/>
        <v>227.5</v>
      </c>
      <c r="F94">
        <f t="shared" si="9"/>
        <v>318500</v>
      </c>
    </row>
    <row r="95" spans="1:6" x14ac:dyDescent="0.15">
      <c r="A95">
        <v>92</v>
      </c>
      <c r="B95">
        <f t="shared" si="5"/>
        <v>2.718</v>
      </c>
      <c r="C95">
        <f t="shared" si="6"/>
        <v>2.3617999999999997</v>
      </c>
      <c r="D95">
        <f t="shared" si="7"/>
        <v>2.32368</v>
      </c>
      <c r="E95">
        <f t="shared" si="8"/>
        <v>230</v>
      </c>
      <c r="F95">
        <f t="shared" si="9"/>
        <v>322000</v>
      </c>
    </row>
    <row r="96" spans="1:6" x14ac:dyDescent="0.15">
      <c r="A96">
        <v>93</v>
      </c>
      <c r="B96">
        <f t="shared" si="5"/>
        <v>2.7469999999999999</v>
      </c>
      <c r="C96">
        <f t="shared" si="6"/>
        <v>2.3872</v>
      </c>
      <c r="D96">
        <f t="shared" si="7"/>
        <v>2.3487199999999997</v>
      </c>
      <c r="E96">
        <f t="shared" si="8"/>
        <v>232.5</v>
      </c>
      <c r="F96">
        <f t="shared" si="9"/>
        <v>325500</v>
      </c>
    </row>
    <row r="97" spans="1:6" x14ac:dyDescent="0.15">
      <c r="A97">
        <v>94</v>
      </c>
      <c r="B97">
        <f t="shared" si="5"/>
        <v>2.7760000000000002</v>
      </c>
      <c r="C97">
        <f t="shared" si="6"/>
        <v>2.4125999999999999</v>
      </c>
      <c r="D97">
        <f t="shared" si="7"/>
        <v>2.3737599999999999</v>
      </c>
      <c r="E97">
        <f t="shared" si="8"/>
        <v>235</v>
      </c>
      <c r="F97">
        <f t="shared" si="9"/>
        <v>329000</v>
      </c>
    </row>
    <row r="98" spans="1:6" x14ac:dyDescent="0.15">
      <c r="A98">
        <v>95</v>
      </c>
      <c r="B98">
        <f t="shared" si="5"/>
        <v>2.8050000000000002</v>
      </c>
      <c r="C98">
        <f t="shared" si="6"/>
        <v>2.4380000000000002</v>
      </c>
      <c r="D98">
        <f t="shared" si="7"/>
        <v>2.3987999999999996</v>
      </c>
      <c r="E98">
        <f t="shared" si="8"/>
        <v>237.5</v>
      </c>
      <c r="F98">
        <f t="shared" si="9"/>
        <v>332500</v>
      </c>
    </row>
    <row r="99" spans="1:6" x14ac:dyDescent="0.15">
      <c r="A99">
        <v>96</v>
      </c>
      <c r="B99">
        <f t="shared" si="5"/>
        <v>2.8340000000000001</v>
      </c>
      <c r="C99">
        <f t="shared" si="6"/>
        <v>2.4633999999999996</v>
      </c>
      <c r="D99">
        <f t="shared" si="7"/>
        <v>2.4238400000000002</v>
      </c>
      <c r="E99">
        <f t="shared" si="8"/>
        <v>240</v>
      </c>
      <c r="F99">
        <f t="shared" si="9"/>
        <v>336000</v>
      </c>
    </row>
    <row r="100" spans="1:6" x14ac:dyDescent="0.15">
      <c r="A100">
        <v>97</v>
      </c>
      <c r="B100">
        <f t="shared" si="5"/>
        <v>2.863</v>
      </c>
      <c r="C100">
        <f t="shared" si="6"/>
        <v>2.4887999999999999</v>
      </c>
      <c r="D100">
        <f t="shared" si="7"/>
        <v>2.4488799999999999</v>
      </c>
      <c r="E100">
        <f t="shared" si="8"/>
        <v>242.5</v>
      </c>
      <c r="F100">
        <f t="shared" si="9"/>
        <v>339500</v>
      </c>
    </row>
    <row r="101" spans="1:6" x14ac:dyDescent="0.15">
      <c r="A101">
        <v>98</v>
      </c>
      <c r="B101">
        <f t="shared" si="5"/>
        <v>2.8919999999999999</v>
      </c>
      <c r="C101">
        <f t="shared" si="6"/>
        <v>2.5141999999999998</v>
      </c>
      <c r="D101">
        <f t="shared" si="7"/>
        <v>2.4739200000000001</v>
      </c>
      <c r="E101">
        <f t="shared" si="8"/>
        <v>245</v>
      </c>
      <c r="F101">
        <f t="shared" si="9"/>
        <v>343000</v>
      </c>
    </row>
    <row r="102" spans="1:6" x14ac:dyDescent="0.15">
      <c r="A102">
        <v>99</v>
      </c>
      <c r="B102">
        <f t="shared" si="5"/>
        <v>2.9210000000000003</v>
      </c>
      <c r="C102">
        <f t="shared" si="6"/>
        <v>2.5396000000000001</v>
      </c>
      <c r="D102">
        <f t="shared" si="7"/>
        <v>2.4989600000000003</v>
      </c>
      <c r="E102">
        <f t="shared" si="8"/>
        <v>247.5</v>
      </c>
      <c r="F102">
        <f t="shared" si="9"/>
        <v>346500</v>
      </c>
    </row>
    <row r="103" spans="1:6" x14ac:dyDescent="0.15">
      <c r="A103">
        <v>100</v>
      </c>
      <c r="B103">
        <f t="shared" si="5"/>
        <v>2.95</v>
      </c>
      <c r="C103">
        <f t="shared" si="6"/>
        <v>2.5649999999999999</v>
      </c>
      <c r="D103">
        <f t="shared" si="7"/>
        <v>2.524</v>
      </c>
      <c r="E103">
        <f t="shared" si="8"/>
        <v>250</v>
      </c>
      <c r="F103">
        <f t="shared" si="9"/>
        <v>350000</v>
      </c>
    </row>
    <row r="104" spans="1:6" x14ac:dyDescent="0.15">
      <c r="A104">
        <v>101</v>
      </c>
      <c r="B104">
        <f t="shared" si="5"/>
        <v>2.9790000000000001</v>
      </c>
      <c r="C104">
        <f t="shared" si="6"/>
        <v>2.5903999999999998</v>
      </c>
      <c r="D104">
        <f t="shared" si="7"/>
        <v>2.5490400000000002</v>
      </c>
      <c r="E104">
        <f t="shared" si="8"/>
        <v>252.5</v>
      </c>
      <c r="F104">
        <f t="shared" si="9"/>
        <v>353500</v>
      </c>
    </row>
    <row r="105" spans="1:6" x14ac:dyDescent="0.15">
      <c r="A105">
        <v>102</v>
      </c>
      <c r="B105">
        <f t="shared" si="5"/>
        <v>3.008</v>
      </c>
      <c r="C105">
        <f t="shared" si="6"/>
        <v>2.6157999999999997</v>
      </c>
      <c r="D105">
        <f t="shared" si="7"/>
        <v>2.5740799999999999</v>
      </c>
      <c r="E105">
        <f t="shared" si="8"/>
        <v>255</v>
      </c>
      <c r="F105">
        <f t="shared" si="9"/>
        <v>357000</v>
      </c>
    </row>
    <row r="106" spans="1:6" x14ac:dyDescent="0.15">
      <c r="A106">
        <v>103</v>
      </c>
      <c r="B106">
        <f t="shared" si="5"/>
        <v>3.0369999999999999</v>
      </c>
      <c r="C106">
        <f t="shared" si="6"/>
        <v>2.6412</v>
      </c>
      <c r="D106">
        <f t="shared" si="7"/>
        <v>2.5991200000000001</v>
      </c>
      <c r="E106">
        <f t="shared" si="8"/>
        <v>257.5</v>
      </c>
      <c r="F106">
        <f t="shared" si="9"/>
        <v>360500</v>
      </c>
    </row>
    <row r="107" spans="1:6" x14ac:dyDescent="0.15">
      <c r="A107">
        <v>104</v>
      </c>
      <c r="B107">
        <f t="shared" si="5"/>
        <v>3.0660000000000003</v>
      </c>
      <c r="C107">
        <f t="shared" si="6"/>
        <v>2.6665999999999999</v>
      </c>
      <c r="D107">
        <f t="shared" si="7"/>
        <v>2.6241599999999998</v>
      </c>
      <c r="E107">
        <f t="shared" si="8"/>
        <v>260</v>
      </c>
      <c r="F107">
        <f t="shared" si="9"/>
        <v>364000</v>
      </c>
    </row>
    <row r="108" spans="1:6" x14ac:dyDescent="0.15">
      <c r="A108">
        <v>105</v>
      </c>
      <c r="B108">
        <f t="shared" si="5"/>
        <v>3.0950000000000002</v>
      </c>
      <c r="C108">
        <f t="shared" si="6"/>
        <v>2.6920000000000002</v>
      </c>
      <c r="D108">
        <f t="shared" si="7"/>
        <v>2.6492</v>
      </c>
      <c r="E108">
        <f t="shared" si="8"/>
        <v>262.5</v>
      </c>
      <c r="F108">
        <f t="shared" si="9"/>
        <v>367500</v>
      </c>
    </row>
    <row r="109" spans="1:6" x14ac:dyDescent="0.15">
      <c r="A109">
        <v>106</v>
      </c>
      <c r="B109">
        <f t="shared" si="5"/>
        <v>3.1240000000000001</v>
      </c>
      <c r="C109">
        <f t="shared" si="6"/>
        <v>2.7173999999999996</v>
      </c>
      <c r="D109">
        <f t="shared" si="7"/>
        <v>2.6742399999999997</v>
      </c>
      <c r="E109">
        <f t="shared" si="8"/>
        <v>265</v>
      </c>
      <c r="F109">
        <f t="shared" si="9"/>
        <v>371000</v>
      </c>
    </row>
    <row r="110" spans="1:6" x14ac:dyDescent="0.15">
      <c r="A110">
        <v>107</v>
      </c>
      <c r="B110">
        <f t="shared" si="5"/>
        <v>3.153</v>
      </c>
      <c r="C110">
        <f t="shared" si="6"/>
        <v>2.7427999999999999</v>
      </c>
      <c r="D110">
        <f t="shared" si="7"/>
        <v>2.6992799999999999</v>
      </c>
      <c r="E110">
        <f t="shared" si="8"/>
        <v>267.5</v>
      </c>
      <c r="F110">
        <f t="shared" si="9"/>
        <v>374500</v>
      </c>
    </row>
    <row r="111" spans="1:6" x14ac:dyDescent="0.15">
      <c r="A111">
        <v>108</v>
      </c>
      <c r="B111">
        <f t="shared" si="5"/>
        <v>3.1819999999999999</v>
      </c>
      <c r="C111">
        <f t="shared" si="6"/>
        <v>2.7681999999999998</v>
      </c>
      <c r="D111">
        <f t="shared" si="7"/>
        <v>2.7243199999999996</v>
      </c>
      <c r="E111">
        <f t="shared" si="8"/>
        <v>270</v>
      </c>
      <c r="F111">
        <f t="shared" si="9"/>
        <v>378000</v>
      </c>
    </row>
    <row r="112" spans="1:6" x14ac:dyDescent="0.15">
      <c r="A112">
        <v>109</v>
      </c>
      <c r="B112">
        <f t="shared" si="5"/>
        <v>3.2109999999999999</v>
      </c>
      <c r="C112">
        <f t="shared" si="6"/>
        <v>2.7936000000000001</v>
      </c>
      <c r="D112">
        <f t="shared" si="7"/>
        <v>2.7493600000000002</v>
      </c>
      <c r="E112">
        <f t="shared" si="8"/>
        <v>272.5</v>
      </c>
      <c r="F112">
        <f t="shared" si="9"/>
        <v>381500</v>
      </c>
    </row>
    <row r="113" spans="1:6" x14ac:dyDescent="0.15">
      <c r="A113">
        <v>110</v>
      </c>
      <c r="B113">
        <f t="shared" si="5"/>
        <v>3.24</v>
      </c>
      <c r="C113">
        <f t="shared" si="6"/>
        <v>2.819</v>
      </c>
      <c r="D113">
        <f t="shared" si="7"/>
        <v>2.7744</v>
      </c>
      <c r="E113">
        <f t="shared" si="8"/>
        <v>275</v>
      </c>
      <c r="F113">
        <f t="shared" si="9"/>
        <v>385000</v>
      </c>
    </row>
    <row r="114" spans="1:6" x14ac:dyDescent="0.15">
      <c r="A114">
        <v>111</v>
      </c>
      <c r="B114">
        <f t="shared" si="5"/>
        <v>3.2690000000000001</v>
      </c>
      <c r="C114">
        <f t="shared" si="6"/>
        <v>2.8443999999999998</v>
      </c>
      <c r="D114">
        <f t="shared" si="7"/>
        <v>2.7994400000000002</v>
      </c>
      <c r="E114">
        <f t="shared" si="8"/>
        <v>277.5</v>
      </c>
      <c r="F114">
        <f t="shared" si="9"/>
        <v>388500</v>
      </c>
    </row>
    <row r="115" spans="1:6" x14ac:dyDescent="0.15">
      <c r="A115">
        <v>112</v>
      </c>
      <c r="B115">
        <f t="shared" si="5"/>
        <v>3.298</v>
      </c>
      <c r="C115">
        <f t="shared" si="6"/>
        <v>2.8697999999999997</v>
      </c>
      <c r="D115">
        <f t="shared" si="7"/>
        <v>2.8244799999999999</v>
      </c>
      <c r="E115">
        <f t="shared" si="8"/>
        <v>280</v>
      </c>
      <c r="F115">
        <f t="shared" si="9"/>
        <v>392000</v>
      </c>
    </row>
    <row r="116" spans="1:6" x14ac:dyDescent="0.15">
      <c r="A116">
        <v>113</v>
      </c>
      <c r="B116">
        <f t="shared" si="5"/>
        <v>3.327</v>
      </c>
      <c r="C116">
        <f t="shared" si="6"/>
        <v>2.8952</v>
      </c>
      <c r="D116">
        <f t="shared" si="7"/>
        <v>2.8495200000000001</v>
      </c>
      <c r="E116">
        <f t="shared" si="8"/>
        <v>282.5</v>
      </c>
      <c r="F116">
        <f t="shared" si="9"/>
        <v>395500</v>
      </c>
    </row>
    <row r="117" spans="1:6" x14ac:dyDescent="0.15">
      <c r="A117">
        <v>114</v>
      </c>
      <c r="B117">
        <f t="shared" si="5"/>
        <v>3.3559999999999999</v>
      </c>
      <c r="C117">
        <f t="shared" si="6"/>
        <v>2.9205999999999999</v>
      </c>
      <c r="D117">
        <f t="shared" si="7"/>
        <v>2.8745600000000002</v>
      </c>
      <c r="E117">
        <f t="shared" si="8"/>
        <v>285</v>
      </c>
      <c r="F117">
        <f t="shared" si="9"/>
        <v>399000</v>
      </c>
    </row>
    <row r="118" spans="1:6" x14ac:dyDescent="0.15">
      <c r="A118">
        <v>115</v>
      </c>
      <c r="B118">
        <f t="shared" si="5"/>
        <v>3.3850000000000002</v>
      </c>
      <c r="C118">
        <f t="shared" si="6"/>
        <v>2.9460000000000002</v>
      </c>
      <c r="D118">
        <f t="shared" si="7"/>
        <v>2.8996</v>
      </c>
      <c r="E118">
        <f t="shared" si="8"/>
        <v>287.5</v>
      </c>
      <c r="F118">
        <f t="shared" si="9"/>
        <v>402500</v>
      </c>
    </row>
    <row r="119" spans="1:6" x14ac:dyDescent="0.15">
      <c r="A119">
        <v>116</v>
      </c>
      <c r="B119">
        <f t="shared" si="5"/>
        <v>3.4140000000000001</v>
      </c>
      <c r="C119">
        <f t="shared" si="6"/>
        <v>2.9713999999999996</v>
      </c>
      <c r="D119">
        <f t="shared" si="7"/>
        <v>2.9246400000000001</v>
      </c>
      <c r="E119">
        <f t="shared" si="8"/>
        <v>290</v>
      </c>
      <c r="F119">
        <f t="shared" si="9"/>
        <v>406000</v>
      </c>
    </row>
    <row r="120" spans="1:6" x14ac:dyDescent="0.15">
      <c r="A120">
        <v>117</v>
      </c>
      <c r="B120">
        <f t="shared" si="5"/>
        <v>3.4430000000000001</v>
      </c>
      <c r="C120">
        <f t="shared" si="6"/>
        <v>2.9967999999999999</v>
      </c>
      <c r="D120">
        <f t="shared" si="7"/>
        <v>2.9496799999999999</v>
      </c>
      <c r="E120">
        <f t="shared" si="8"/>
        <v>292.5</v>
      </c>
      <c r="F120">
        <f t="shared" si="9"/>
        <v>409500</v>
      </c>
    </row>
    <row r="121" spans="1:6" x14ac:dyDescent="0.15">
      <c r="A121">
        <v>118</v>
      </c>
      <c r="B121">
        <f t="shared" si="5"/>
        <v>3.472</v>
      </c>
      <c r="C121">
        <f t="shared" si="6"/>
        <v>3.0221999999999998</v>
      </c>
      <c r="D121">
        <f t="shared" si="7"/>
        <v>2.97472</v>
      </c>
      <c r="E121">
        <f t="shared" si="8"/>
        <v>295</v>
      </c>
      <c r="F121">
        <f t="shared" si="9"/>
        <v>413000</v>
      </c>
    </row>
    <row r="122" spans="1:6" x14ac:dyDescent="0.15">
      <c r="A122">
        <v>119</v>
      </c>
      <c r="B122">
        <f t="shared" si="5"/>
        <v>3.5009999999999999</v>
      </c>
      <c r="C122">
        <f t="shared" si="6"/>
        <v>3.0476000000000001</v>
      </c>
      <c r="D122">
        <f t="shared" si="7"/>
        <v>2.9997599999999998</v>
      </c>
      <c r="E122">
        <f t="shared" si="8"/>
        <v>297.5</v>
      </c>
      <c r="F122">
        <f t="shared" si="9"/>
        <v>416500</v>
      </c>
    </row>
    <row r="123" spans="1:6" x14ac:dyDescent="0.15">
      <c r="A123">
        <v>120</v>
      </c>
      <c r="B123">
        <f t="shared" si="5"/>
        <v>3.5300000000000002</v>
      </c>
      <c r="C123">
        <f t="shared" si="6"/>
        <v>3.073</v>
      </c>
      <c r="D123">
        <f t="shared" si="7"/>
        <v>3.0247999999999999</v>
      </c>
      <c r="E123">
        <f t="shared" si="8"/>
        <v>300</v>
      </c>
      <c r="F123">
        <f t="shared" si="9"/>
        <v>420000</v>
      </c>
    </row>
    <row r="124" spans="1:6" x14ac:dyDescent="0.15">
      <c r="A124">
        <v>121</v>
      </c>
      <c r="B124">
        <f t="shared" si="5"/>
        <v>3.5590000000000002</v>
      </c>
      <c r="C124">
        <f t="shared" si="6"/>
        <v>3.0983999999999998</v>
      </c>
      <c r="D124">
        <f t="shared" si="7"/>
        <v>3.0498399999999997</v>
      </c>
      <c r="E124">
        <f t="shared" si="8"/>
        <v>302.5</v>
      </c>
      <c r="F124">
        <f t="shared" si="9"/>
        <v>423500</v>
      </c>
    </row>
    <row r="125" spans="1:6" x14ac:dyDescent="0.15">
      <c r="A125">
        <v>122</v>
      </c>
      <c r="B125">
        <f t="shared" si="5"/>
        <v>3.5880000000000001</v>
      </c>
      <c r="C125">
        <f t="shared" si="6"/>
        <v>3.1237999999999997</v>
      </c>
      <c r="D125">
        <f t="shared" si="7"/>
        <v>3.0748800000000003</v>
      </c>
      <c r="E125">
        <f t="shared" si="8"/>
        <v>305</v>
      </c>
      <c r="F125">
        <f t="shared" si="9"/>
        <v>427000</v>
      </c>
    </row>
    <row r="126" spans="1:6" x14ac:dyDescent="0.15">
      <c r="A126">
        <v>123</v>
      </c>
      <c r="B126">
        <f t="shared" si="5"/>
        <v>3.617</v>
      </c>
      <c r="C126">
        <f t="shared" si="6"/>
        <v>3.1492</v>
      </c>
      <c r="D126">
        <f t="shared" si="7"/>
        <v>3.09992</v>
      </c>
      <c r="E126">
        <f t="shared" si="8"/>
        <v>307.5</v>
      </c>
      <c r="F126">
        <f t="shared" si="9"/>
        <v>430500</v>
      </c>
    </row>
    <row r="127" spans="1:6" x14ac:dyDescent="0.15">
      <c r="A127">
        <v>124</v>
      </c>
      <c r="B127">
        <f t="shared" si="5"/>
        <v>3.6459999999999999</v>
      </c>
      <c r="C127">
        <f t="shared" si="6"/>
        <v>3.1745999999999999</v>
      </c>
      <c r="D127">
        <f t="shared" si="7"/>
        <v>3.1249600000000002</v>
      </c>
      <c r="E127">
        <f t="shared" si="8"/>
        <v>310</v>
      </c>
      <c r="F127">
        <f t="shared" si="9"/>
        <v>434000</v>
      </c>
    </row>
    <row r="128" spans="1:6" x14ac:dyDescent="0.15">
      <c r="A128">
        <v>125</v>
      </c>
      <c r="B128">
        <f t="shared" si="5"/>
        <v>3.6750000000000003</v>
      </c>
      <c r="C128">
        <f t="shared" si="6"/>
        <v>3.2</v>
      </c>
      <c r="D128">
        <f t="shared" si="7"/>
        <v>3.15</v>
      </c>
      <c r="E128">
        <f t="shared" si="8"/>
        <v>312.5</v>
      </c>
      <c r="F128">
        <f t="shared" si="9"/>
        <v>437500</v>
      </c>
    </row>
    <row r="129" spans="1:6" x14ac:dyDescent="0.15">
      <c r="A129">
        <v>126</v>
      </c>
      <c r="B129">
        <f t="shared" si="5"/>
        <v>3.7040000000000002</v>
      </c>
      <c r="C129">
        <f t="shared" si="6"/>
        <v>3.2253999999999996</v>
      </c>
      <c r="D129">
        <f t="shared" si="7"/>
        <v>3.1750400000000001</v>
      </c>
      <c r="E129">
        <f t="shared" si="8"/>
        <v>315</v>
      </c>
      <c r="F129">
        <f t="shared" si="9"/>
        <v>441000</v>
      </c>
    </row>
    <row r="130" spans="1:6" x14ac:dyDescent="0.15">
      <c r="A130">
        <v>127</v>
      </c>
      <c r="B130">
        <f t="shared" si="5"/>
        <v>3.7330000000000001</v>
      </c>
      <c r="C130">
        <f t="shared" si="6"/>
        <v>3.2507999999999999</v>
      </c>
      <c r="D130">
        <f t="shared" si="7"/>
        <v>3.2000799999999998</v>
      </c>
      <c r="E130">
        <f t="shared" si="8"/>
        <v>317.5</v>
      </c>
      <c r="F130">
        <f t="shared" si="9"/>
        <v>444500</v>
      </c>
    </row>
    <row r="131" spans="1:6" x14ac:dyDescent="0.15">
      <c r="A131">
        <v>128</v>
      </c>
      <c r="B131">
        <f t="shared" si="5"/>
        <v>3.762</v>
      </c>
      <c r="C131">
        <f t="shared" si="6"/>
        <v>3.2761999999999998</v>
      </c>
      <c r="D131">
        <f t="shared" si="7"/>
        <v>3.22512</v>
      </c>
      <c r="E131">
        <f t="shared" si="8"/>
        <v>320</v>
      </c>
      <c r="F131">
        <f>(3500*A131)*10^(-3)</f>
        <v>448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B25" zoomScale="98" zoomScaleNormal="98" zoomScalePageLayoutView="98" workbookViewId="0">
      <selection activeCell="H56" sqref="H56"/>
    </sheetView>
  </sheetViews>
  <sheetFormatPr baseColWidth="12" defaultColWidth="8.83203125" defaultRowHeight="14" x14ac:dyDescent="0.15"/>
  <cols>
    <col min="7" max="7" width="9.5" bestFit="1" customWidth="1"/>
  </cols>
  <sheetData>
    <row r="1" spans="1:8" x14ac:dyDescent="0.15">
      <c r="A1" t="s">
        <v>154</v>
      </c>
    </row>
    <row r="2" spans="1:8" x14ac:dyDescent="0.15">
      <c r="E2" t="s">
        <v>140</v>
      </c>
      <c r="G2" t="s">
        <v>140</v>
      </c>
    </row>
    <row r="3" spans="1:8" x14ac:dyDescent="0.15">
      <c r="B3" t="s">
        <v>78</v>
      </c>
      <c r="C3" t="s">
        <v>149</v>
      </c>
      <c r="D3" t="s">
        <v>150</v>
      </c>
      <c r="E3" t="s">
        <v>141</v>
      </c>
      <c r="F3" t="s">
        <v>142</v>
      </c>
      <c r="G3" t="s">
        <v>141</v>
      </c>
      <c r="H3" t="s">
        <v>142</v>
      </c>
    </row>
    <row r="4" spans="1:8" x14ac:dyDescent="0.15">
      <c r="A4">
        <v>1</v>
      </c>
      <c r="B4">
        <f>A4*A4*6*1000+2*A4*2*1000+2*1000</f>
        <v>12000</v>
      </c>
      <c r="C4">
        <f>A4*A4*6*50+2*A4*2*50+2*50</f>
        <v>600</v>
      </c>
      <c r="D4">
        <f>A4*A4*6*3+2*A4*2*3+2*3</f>
        <v>36</v>
      </c>
      <c r="E4">
        <f>3600*A4*A4</f>
        <v>3600</v>
      </c>
      <c r="F4">
        <f>2500*A4*A4+5500</f>
        <v>8000</v>
      </c>
    </row>
    <row r="5" spans="1:8" x14ac:dyDescent="0.15">
      <c r="A5">
        <v>2</v>
      </c>
      <c r="B5">
        <f t="shared" ref="B5:B68" si="0">A5*A5*6*1000+2*A5*2*1000+2*1000</f>
        <v>34000</v>
      </c>
      <c r="C5">
        <f t="shared" ref="C5:C68" si="1">A5*A5*6*50+2*A5*2*50+2*50</f>
        <v>1700</v>
      </c>
      <c r="D5">
        <f t="shared" ref="D5:D68" si="2">A5*A5*6*3+2*A5*2*3+2*3</f>
        <v>102</v>
      </c>
      <c r="E5">
        <f t="shared" ref="E5:E68" si="3">3600*A5*A5</f>
        <v>14400</v>
      </c>
      <c r="F5">
        <f t="shared" ref="F5:F68" si="4">2500*A5*A5+5500</f>
        <v>15500</v>
      </c>
    </row>
    <row r="6" spans="1:8" x14ac:dyDescent="0.15">
      <c r="A6">
        <v>3</v>
      </c>
      <c r="B6">
        <f t="shared" si="0"/>
        <v>68000</v>
      </c>
      <c r="C6">
        <f t="shared" si="1"/>
        <v>3400</v>
      </c>
      <c r="D6">
        <f t="shared" si="2"/>
        <v>204</v>
      </c>
      <c r="E6">
        <f t="shared" si="3"/>
        <v>32400</v>
      </c>
      <c r="F6">
        <f t="shared" si="4"/>
        <v>28000</v>
      </c>
    </row>
    <row r="7" spans="1:8" x14ac:dyDescent="0.15">
      <c r="A7">
        <v>4</v>
      </c>
      <c r="B7">
        <f t="shared" si="0"/>
        <v>114000</v>
      </c>
      <c r="C7">
        <f t="shared" si="1"/>
        <v>5700</v>
      </c>
      <c r="D7">
        <f t="shared" si="2"/>
        <v>342</v>
      </c>
      <c r="E7">
        <f t="shared" si="3"/>
        <v>57600</v>
      </c>
      <c r="F7">
        <f t="shared" si="4"/>
        <v>45500</v>
      </c>
    </row>
    <row r="8" spans="1:8" x14ac:dyDescent="0.15">
      <c r="A8">
        <v>5</v>
      </c>
      <c r="B8">
        <f t="shared" si="0"/>
        <v>172000</v>
      </c>
      <c r="C8">
        <f t="shared" si="1"/>
        <v>8600</v>
      </c>
      <c r="D8">
        <f t="shared" si="2"/>
        <v>516</v>
      </c>
      <c r="E8">
        <f t="shared" si="3"/>
        <v>90000</v>
      </c>
      <c r="F8">
        <f t="shared" si="4"/>
        <v>68000</v>
      </c>
    </row>
    <row r="9" spans="1:8" x14ac:dyDescent="0.15">
      <c r="A9">
        <v>6</v>
      </c>
      <c r="B9">
        <f t="shared" si="0"/>
        <v>242000</v>
      </c>
      <c r="C9">
        <f t="shared" si="1"/>
        <v>12100</v>
      </c>
      <c r="D9">
        <f t="shared" si="2"/>
        <v>726</v>
      </c>
      <c r="E9">
        <f t="shared" si="3"/>
        <v>129600</v>
      </c>
      <c r="F9">
        <f t="shared" si="4"/>
        <v>95500</v>
      </c>
    </row>
    <row r="10" spans="1:8" x14ac:dyDescent="0.15">
      <c r="A10">
        <v>7</v>
      </c>
      <c r="B10">
        <f t="shared" si="0"/>
        <v>324000</v>
      </c>
      <c r="C10">
        <f t="shared" si="1"/>
        <v>16200</v>
      </c>
      <c r="D10">
        <f t="shared" si="2"/>
        <v>972</v>
      </c>
      <c r="E10">
        <f t="shared" si="3"/>
        <v>176400</v>
      </c>
      <c r="F10">
        <f t="shared" si="4"/>
        <v>128000</v>
      </c>
    </row>
    <row r="11" spans="1:8" x14ac:dyDescent="0.15">
      <c r="A11">
        <v>8</v>
      </c>
      <c r="B11">
        <f t="shared" si="0"/>
        <v>418000</v>
      </c>
      <c r="C11">
        <f t="shared" si="1"/>
        <v>20900</v>
      </c>
      <c r="D11">
        <f t="shared" si="2"/>
        <v>1254</v>
      </c>
      <c r="E11">
        <f t="shared" si="3"/>
        <v>230400</v>
      </c>
      <c r="F11">
        <f t="shared" si="4"/>
        <v>165500</v>
      </c>
    </row>
    <row r="12" spans="1:8" x14ac:dyDescent="0.15">
      <c r="A12">
        <v>9</v>
      </c>
      <c r="B12">
        <f t="shared" si="0"/>
        <v>524000</v>
      </c>
      <c r="C12">
        <f t="shared" si="1"/>
        <v>26200</v>
      </c>
      <c r="D12">
        <f t="shared" si="2"/>
        <v>1572</v>
      </c>
      <c r="E12">
        <f t="shared" si="3"/>
        <v>291600</v>
      </c>
      <c r="F12">
        <f t="shared" si="4"/>
        <v>208000</v>
      </c>
    </row>
    <row r="13" spans="1:8" x14ac:dyDescent="0.15">
      <c r="A13">
        <v>10</v>
      </c>
      <c r="B13">
        <f t="shared" si="0"/>
        <v>642000</v>
      </c>
      <c r="C13">
        <f t="shared" si="1"/>
        <v>32100</v>
      </c>
      <c r="D13">
        <f t="shared" si="2"/>
        <v>1926</v>
      </c>
      <c r="E13">
        <f t="shared" si="3"/>
        <v>360000</v>
      </c>
      <c r="F13">
        <f t="shared" si="4"/>
        <v>255500</v>
      </c>
    </row>
    <row r="14" spans="1:8" x14ac:dyDescent="0.15">
      <c r="A14">
        <v>11</v>
      </c>
      <c r="B14">
        <f t="shared" si="0"/>
        <v>772000</v>
      </c>
      <c r="C14">
        <f t="shared" si="1"/>
        <v>38600</v>
      </c>
      <c r="D14">
        <f t="shared" si="2"/>
        <v>2316</v>
      </c>
      <c r="E14">
        <f t="shared" si="3"/>
        <v>435600</v>
      </c>
      <c r="F14">
        <f t="shared" si="4"/>
        <v>308000</v>
      </c>
    </row>
    <row r="15" spans="1:8" x14ac:dyDescent="0.15">
      <c r="A15">
        <v>12</v>
      </c>
      <c r="B15">
        <f t="shared" si="0"/>
        <v>914000</v>
      </c>
      <c r="C15">
        <f t="shared" si="1"/>
        <v>45700</v>
      </c>
      <c r="D15">
        <f t="shared" si="2"/>
        <v>2742</v>
      </c>
      <c r="E15">
        <f t="shared" si="3"/>
        <v>518400</v>
      </c>
      <c r="F15">
        <f t="shared" si="4"/>
        <v>365500</v>
      </c>
    </row>
    <row r="16" spans="1:8" x14ac:dyDescent="0.15">
      <c r="A16">
        <v>13</v>
      </c>
      <c r="B16">
        <f t="shared" si="0"/>
        <v>1068000</v>
      </c>
      <c r="C16">
        <f t="shared" si="1"/>
        <v>53400</v>
      </c>
      <c r="D16">
        <f t="shared" si="2"/>
        <v>3204</v>
      </c>
      <c r="E16">
        <f t="shared" si="3"/>
        <v>608400</v>
      </c>
      <c r="F16">
        <f t="shared" si="4"/>
        <v>428000</v>
      </c>
    </row>
    <row r="17" spans="1:8" x14ac:dyDescent="0.15">
      <c r="A17">
        <v>14</v>
      </c>
      <c r="B17">
        <f t="shared" si="0"/>
        <v>1234000</v>
      </c>
      <c r="C17">
        <f t="shared" si="1"/>
        <v>61700</v>
      </c>
      <c r="D17">
        <f t="shared" si="2"/>
        <v>3702</v>
      </c>
      <c r="E17">
        <f t="shared" si="3"/>
        <v>705600</v>
      </c>
      <c r="F17">
        <f t="shared" si="4"/>
        <v>495500</v>
      </c>
    </row>
    <row r="18" spans="1:8" x14ac:dyDescent="0.15">
      <c r="A18">
        <v>15</v>
      </c>
      <c r="B18">
        <f t="shared" si="0"/>
        <v>1412000</v>
      </c>
      <c r="C18">
        <f t="shared" si="1"/>
        <v>70600</v>
      </c>
      <c r="D18">
        <f t="shared" si="2"/>
        <v>4236</v>
      </c>
      <c r="E18">
        <f t="shared" si="3"/>
        <v>810000</v>
      </c>
      <c r="F18">
        <f t="shared" si="4"/>
        <v>568000</v>
      </c>
    </row>
    <row r="19" spans="1:8" x14ac:dyDescent="0.15">
      <c r="A19">
        <v>16</v>
      </c>
      <c r="B19">
        <f t="shared" si="0"/>
        <v>1602000</v>
      </c>
      <c r="C19">
        <f t="shared" si="1"/>
        <v>80100</v>
      </c>
      <c r="D19">
        <f t="shared" si="2"/>
        <v>4806</v>
      </c>
      <c r="E19">
        <f t="shared" si="3"/>
        <v>921600</v>
      </c>
      <c r="F19">
        <f t="shared" si="4"/>
        <v>645500</v>
      </c>
      <c r="G19">
        <f>9*10^5</f>
        <v>900000</v>
      </c>
      <c r="H19">
        <f>5.7*10^5</f>
        <v>570000</v>
      </c>
    </row>
    <row r="20" spans="1:8" x14ac:dyDescent="0.15">
      <c r="A20">
        <v>17</v>
      </c>
      <c r="B20">
        <f t="shared" si="0"/>
        <v>1804000</v>
      </c>
      <c r="C20">
        <f t="shared" si="1"/>
        <v>90200</v>
      </c>
      <c r="D20">
        <f t="shared" si="2"/>
        <v>5412</v>
      </c>
      <c r="E20">
        <f t="shared" si="3"/>
        <v>1040400</v>
      </c>
      <c r="F20">
        <f t="shared" si="4"/>
        <v>728000</v>
      </c>
    </row>
    <row r="21" spans="1:8" x14ac:dyDescent="0.15">
      <c r="A21">
        <v>18</v>
      </c>
      <c r="B21">
        <f t="shared" si="0"/>
        <v>2018000</v>
      </c>
      <c r="C21">
        <f t="shared" si="1"/>
        <v>100900</v>
      </c>
      <c r="D21">
        <f t="shared" si="2"/>
        <v>6054</v>
      </c>
      <c r="E21">
        <f t="shared" si="3"/>
        <v>1166400</v>
      </c>
      <c r="F21">
        <f t="shared" si="4"/>
        <v>815500</v>
      </c>
    </row>
    <row r="22" spans="1:8" x14ac:dyDescent="0.15">
      <c r="A22">
        <v>19</v>
      </c>
      <c r="B22">
        <f t="shared" si="0"/>
        <v>2244000</v>
      </c>
      <c r="C22">
        <f t="shared" si="1"/>
        <v>112200</v>
      </c>
      <c r="D22">
        <f t="shared" si="2"/>
        <v>6732</v>
      </c>
      <c r="E22">
        <f t="shared" si="3"/>
        <v>1299600</v>
      </c>
      <c r="F22">
        <f t="shared" si="4"/>
        <v>908000</v>
      </c>
    </row>
    <row r="23" spans="1:8" x14ac:dyDescent="0.15">
      <c r="A23">
        <v>20</v>
      </c>
      <c r="B23">
        <f t="shared" si="0"/>
        <v>2482000</v>
      </c>
      <c r="C23">
        <f t="shared" si="1"/>
        <v>124100</v>
      </c>
      <c r="D23">
        <f t="shared" si="2"/>
        <v>7446</v>
      </c>
      <c r="E23">
        <f t="shared" si="3"/>
        <v>1440000</v>
      </c>
      <c r="F23">
        <f t="shared" si="4"/>
        <v>1005500</v>
      </c>
    </row>
    <row r="24" spans="1:8" x14ac:dyDescent="0.15">
      <c r="A24">
        <v>21</v>
      </c>
      <c r="B24">
        <f t="shared" si="0"/>
        <v>2732000</v>
      </c>
      <c r="C24">
        <f t="shared" si="1"/>
        <v>136600</v>
      </c>
      <c r="D24">
        <f t="shared" si="2"/>
        <v>8196</v>
      </c>
      <c r="E24">
        <f t="shared" si="3"/>
        <v>1587600</v>
      </c>
      <c r="F24">
        <f t="shared" si="4"/>
        <v>1108000</v>
      </c>
    </row>
    <row r="25" spans="1:8" x14ac:dyDescent="0.15">
      <c r="A25">
        <v>22</v>
      </c>
      <c r="B25">
        <f t="shared" si="0"/>
        <v>2994000</v>
      </c>
      <c r="C25">
        <f t="shared" si="1"/>
        <v>149700</v>
      </c>
      <c r="D25">
        <f t="shared" si="2"/>
        <v>8982</v>
      </c>
      <c r="E25">
        <f t="shared" si="3"/>
        <v>1742400</v>
      </c>
      <c r="F25">
        <f t="shared" si="4"/>
        <v>1215500</v>
      </c>
    </row>
    <row r="26" spans="1:8" x14ac:dyDescent="0.15">
      <c r="A26">
        <v>23</v>
      </c>
      <c r="B26">
        <f t="shared" si="0"/>
        <v>3268000</v>
      </c>
      <c r="C26">
        <f t="shared" si="1"/>
        <v>163400</v>
      </c>
      <c r="D26">
        <f t="shared" si="2"/>
        <v>9804</v>
      </c>
      <c r="E26">
        <f t="shared" si="3"/>
        <v>1904400</v>
      </c>
      <c r="F26">
        <f t="shared" si="4"/>
        <v>1328000</v>
      </c>
    </row>
    <row r="27" spans="1:8" x14ac:dyDescent="0.15">
      <c r="A27">
        <v>24</v>
      </c>
      <c r="B27">
        <f t="shared" si="0"/>
        <v>3554000</v>
      </c>
      <c r="C27">
        <f t="shared" si="1"/>
        <v>177700</v>
      </c>
      <c r="D27">
        <f t="shared" si="2"/>
        <v>10662</v>
      </c>
      <c r="E27">
        <f t="shared" si="3"/>
        <v>2073600</v>
      </c>
      <c r="F27">
        <f t="shared" si="4"/>
        <v>1445500</v>
      </c>
    </row>
    <row r="28" spans="1:8" x14ac:dyDescent="0.15">
      <c r="A28">
        <v>25</v>
      </c>
      <c r="B28">
        <f t="shared" si="0"/>
        <v>3852000</v>
      </c>
      <c r="C28">
        <f t="shared" si="1"/>
        <v>192600</v>
      </c>
      <c r="D28">
        <f t="shared" si="2"/>
        <v>11556</v>
      </c>
      <c r="E28">
        <f t="shared" si="3"/>
        <v>2250000</v>
      </c>
      <c r="F28">
        <f t="shared" si="4"/>
        <v>1568000</v>
      </c>
    </row>
    <row r="29" spans="1:8" x14ac:dyDescent="0.15">
      <c r="A29">
        <v>26</v>
      </c>
      <c r="B29">
        <f t="shared" si="0"/>
        <v>4162000</v>
      </c>
      <c r="C29">
        <f t="shared" si="1"/>
        <v>208100</v>
      </c>
      <c r="D29">
        <f t="shared" si="2"/>
        <v>12486</v>
      </c>
      <c r="E29">
        <f t="shared" si="3"/>
        <v>2433600</v>
      </c>
      <c r="F29">
        <f t="shared" si="4"/>
        <v>1695500</v>
      </c>
    </row>
    <row r="30" spans="1:8" x14ac:dyDescent="0.15">
      <c r="A30">
        <v>27</v>
      </c>
      <c r="B30">
        <f t="shared" si="0"/>
        <v>4484000</v>
      </c>
      <c r="C30">
        <f t="shared" si="1"/>
        <v>224200</v>
      </c>
      <c r="D30">
        <f t="shared" si="2"/>
        <v>13452</v>
      </c>
      <c r="E30">
        <f t="shared" si="3"/>
        <v>2624400</v>
      </c>
      <c r="F30">
        <f t="shared" si="4"/>
        <v>1828000</v>
      </c>
    </row>
    <row r="31" spans="1:8" x14ac:dyDescent="0.15">
      <c r="A31">
        <v>28</v>
      </c>
      <c r="B31">
        <f t="shared" si="0"/>
        <v>4818000</v>
      </c>
      <c r="C31">
        <f t="shared" si="1"/>
        <v>240900</v>
      </c>
      <c r="D31">
        <f t="shared" si="2"/>
        <v>14454</v>
      </c>
      <c r="E31">
        <f t="shared" si="3"/>
        <v>2822400</v>
      </c>
      <c r="F31">
        <f t="shared" si="4"/>
        <v>1965500</v>
      </c>
    </row>
    <row r="32" spans="1:8" x14ac:dyDescent="0.15">
      <c r="A32">
        <v>29</v>
      </c>
      <c r="B32">
        <f t="shared" si="0"/>
        <v>5164000</v>
      </c>
      <c r="C32">
        <f t="shared" si="1"/>
        <v>258200</v>
      </c>
      <c r="D32">
        <f t="shared" si="2"/>
        <v>15492</v>
      </c>
      <c r="E32">
        <f t="shared" si="3"/>
        <v>3027600</v>
      </c>
      <c r="F32">
        <f t="shared" si="4"/>
        <v>2108000</v>
      </c>
    </row>
    <row r="33" spans="1:8" x14ac:dyDescent="0.15">
      <c r="A33">
        <v>30</v>
      </c>
      <c r="B33">
        <f t="shared" si="0"/>
        <v>5522000</v>
      </c>
      <c r="C33">
        <f t="shared" si="1"/>
        <v>276100</v>
      </c>
      <c r="D33">
        <f t="shared" si="2"/>
        <v>16566</v>
      </c>
      <c r="E33">
        <f t="shared" si="3"/>
        <v>3240000</v>
      </c>
      <c r="F33">
        <f t="shared" si="4"/>
        <v>2255500</v>
      </c>
    </row>
    <row r="34" spans="1:8" x14ac:dyDescent="0.15">
      <c r="A34">
        <v>31</v>
      </c>
      <c r="B34">
        <f t="shared" si="0"/>
        <v>5892000</v>
      </c>
      <c r="C34">
        <f t="shared" si="1"/>
        <v>294600</v>
      </c>
      <c r="D34">
        <f t="shared" si="2"/>
        <v>17676</v>
      </c>
      <c r="E34">
        <f t="shared" si="3"/>
        <v>3459600</v>
      </c>
      <c r="F34">
        <f t="shared" si="4"/>
        <v>2408000</v>
      </c>
    </row>
    <row r="35" spans="1:8" x14ac:dyDescent="0.15">
      <c r="A35">
        <v>32</v>
      </c>
      <c r="B35">
        <f t="shared" si="0"/>
        <v>6274000</v>
      </c>
      <c r="C35">
        <f t="shared" si="1"/>
        <v>313700</v>
      </c>
      <c r="D35">
        <f t="shared" si="2"/>
        <v>18822</v>
      </c>
      <c r="E35">
        <f t="shared" si="3"/>
        <v>3686400</v>
      </c>
      <c r="F35">
        <f t="shared" si="4"/>
        <v>2565500</v>
      </c>
      <c r="G35">
        <f>3.2*10^6</f>
        <v>3200000</v>
      </c>
      <c r="H35">
        <f>2.4*10^6</f>
        <v>2400000</v>
      </c>
    </row>
    <row r="36" spans="1:8" x14ac:dyDescent="0.15">
      <c r="A36">
        <v>33</v>
      </c>
      <c r="B36">
        <f t="shared" si="0"/>
        <v>6668000</v>
      </c>
      <c r="C36">
        <f t="shared" si="1"/>
        <v>333400</v>
      </c>
      <c r="D36">
        <f t="shared" si="2"/>
        <v>20004</v>
      </c>
      <c r="E36">
        <f t="shared" si="3"/>
        <v>3920400</v>
      </c>
      <c r="F36">
        <f t="shared" si="4"/>
        <v>2728000</v>
      </c>
    </row>
    <row r="37" spans="1:8" x14ac:dyDescent="0.15">
      <c r="A37">
        <v>34</v>
      </c>
      <c r="B37">
        <f t="shared" si="0"/>
        <v>7074000</v>
      </c>
      <c r="C37">
        <f t="shared" si="1"/>
        <v>353700</v>
      </c>
      <c r="D37">
        <f t="shared" si="2"/>
        <v>21222</v>
      </c>
      <c r="E37">
        <f t="shared" si="3"/>
        <v>4161600</v>
      </c>
      <c r="F37">
        <f t="shared" si="4"/>
        <v>2895500</v>
      </c>
    </row>
    <row r="38" spans="1:8" x14ac:dyDescent="0.15">
      <c r="A38">
        <v>35</v>
      </c>
      <c r="B38">
        <f t="shared" si="0"/>
        <v>7492000</v>
      </c>
      <c r="C38">
        <f t="shared" si="1"/>
        <v>374600</v>
      </c>
      <c r="D38">
        <f t="shared" si="2"/>
        <v>22476</v>
      </c>
      <c r="E38">
        <f t="shared" si="3"/>
        <v>4410000</v>
      </c>
      <c r="F38">
        <f t="shared" si="4"/>
        <v>3068000</v>
      </c>
    </row>
    <row r="39" spans="1:8" x14ac:dyDescent="0.15">
      <c r="A39">
        <v>36</v>
      </c>
      <c r="B39">
        <f t="shared" si="0"/>
        <v>7922000</v>
      </c>
      <c r="C39">
        <f t="shared" si="1"/>
        <v>396100</v>
      </c>
      <c r="D39">
        <f t="shared" si="2"/>
        <v>23766</v>
      </c>
      <c r="E39">
        <f t="shared" si="3"/>
        <v>4665600</v>
      </c>
      <c r="F39">
        <f t="shared" si="4"/>
        <v>3245500</v>
      </c>
    </row>
    <row r="40" spans="1:8" x14ac:dyDescent="0.15">
      <c r="A40">
        <v>37</v>
      </c>
      <c r="B40">
        <f t="shared" si="0"/>
        <v>8364000</v>
      </c>
      <c r="C40">
        <f t="shared" si="1"/>
        <v>418200</v>
      </c>
      <c r="D40">
        <f t="shared" si="2"/>
        <v>25092</v>
      </c>
      <c r="E40">
        <f t="shared" si="3"/>
        <v>4928400</v>
      </c>
      <c r="F40">
        <f t="shared" si="4"/>
        <v>3428000</v>
      </c>
    </row>
    <row r="41" spans="1:8" x14ac:dyDescent="0.15">
      <c r="A41">
        <v>38</v>
      </c>
      <c r="B41">
        <f t="shared" si="0"/>
        <v>8818000</v>
      </c>
      <c r="C41">
        <f t="shared" si="1"/>
        <v>440900</v>
      </c>
      <c r="D41">
        <f t="shared" si="2"/>
        <v>26454</v>
      </c>
      <c r="E41">
        <f t="shared" si="3"/>
        <v>5198400</v>
      </c>
      <c r="F41">
        <f t="shared" si="4"/>
        <v>3615500</v>
      </c>
    </row>
    <row r="42" spans="1:8" x14ac:dyDescent="0.15">
      <c r="A42">
        <v>39</v>
      </c>
      <c r="B42">
        <f t="shared" si="0"/>
        <v>9284000</v>
      </c>
      <c r="C42">
        <f t="shared" si="1"/>
        <v>464200</v>
      </c>
      <c r="D42">
        <f t="shared" si="2"/>
        <v>27852</v>
      </c>
      <c r="E42">
        <f t="shared" si="3"/>
        <v>5475600</v>
      </c>
      <c r="F42">
        <f t="shared" si="4"/>
        <v>3808000</v>
      </c>
    </row>
    <row r="43" spans="1:8" x14ac:dyDescent="0.15">
      <c r="A43">
        <v>40</v>
      </c>
      <c r="B43">
        <f t="shared" si="0"/>
        <v>9762000</v>
      </c>
      <c r="C43">
        <f t="shared" si="1"/>
        <v>488100</v>
      </c>
      <c r="D43">
        <f t="shared" si="2"/>
        <v>29286</v>
      </c>
      <c r="E43">
        <f t="shared" si="3"/>
        <v>5760000</v>
      </c>
      <c r="F43">
        <f t="shared" si="4"/>
        <v>4005500</v>
      </c>
    </row>
    <row r="44" spans="1:8" x14ac:dyDescent="0.15">
      <c r="A44">
        <v>41</v>
      </c>
      <c r="B44">
        <f t="shared" si="0"/>
        <v>10252000</v>
      </c>
      <c r="C44">
        <f t="shared" si="1"/>
        <v>512600</v>
      </c>
      <c r="D44">
        <f t="shared" si="2"/>
        <v>30756</v>
      </c>
      <c r="E44">
        <f t="shared" si="3"/>
        <v>6051600</v>
      </c>
      <c r="F44">
        <f t="shared" si="4"/>
        <v>4208000</v>
      </c>
    </row>
    <row r="45" spans="1:8" x14ac:dyDescent="0.15">
      <c r="A45">
        <v>42</v>
      </c>
      <c r="B45">
        <f t="shared" si="0"/>
        <v>10754000</v>
      </c>
      <c r="C45">
        <f t="shared" si="1"/>
        <v>537700</v>
      </c>
      <c r="D45">
        <f t="shared" si="2"/>
        <v>32262</v>
      </c>
      <c r="E45">
        <f t="shared" si="3"/>
        <v>6350400</v>
      </c>
      <c r="F45">
        <f t="shared" si="4"/>
        <v>4415500</v>
      </c>
    </row>
    <row r="46" spans="1:8" x14ac:dyDescent="0.15">
      <c r="A46">
        <v>43</v>
      </c>
      <c r="B46">
        <f t="shared" si="0"/>
        <v>11268000</v>
      </c>
      <c r="C46">
        <f t="shared" si="1"/>
        <v>563400</v>
      </c>
      <c r="D46">
        <f t="shared" si="2"/>
        <v>33804</v>
      </c>
      <c r="E46">
        <f t="shared" si="3"/>
        <v>6656400</v>
      </c>
      <c r="F46">
        <f t="shared" si="4"/>
        <v>4628000</v>
      </c>
    </row>
    <row r="47" spans="1:8" x14ac:dyDescent="0.15">
      <c r="A47">
        <v>44</v>
      </c>
      <c r="B47">
        <f t="shared" si="0"/>
        <v>11794000</v>
      </c>
      <c r="C47">
        <f t="shared" si="1"/>
        <v>589700</v>
      </c>
      <c r="D47">
        <f t="shared" si="2"/>
        <v>35382</v>
      </c>
      <c r="E47">
        <f t="shared" si="3"/>
        <v>6969600</v>
      </c>
      <c r="F47">
        <f t="shared" si="4"/>
        <v>4845500</v>
      </c>
      <c r="G47">
        <f>7*10^6</f>
        <v>7000000</v>
      </c>
      <c r="H47">
        <f>5.4*10^6</f>
        <v>5400000</v>
      </c>
    </row>
    <row r="48" spans="1:8" x14ac:dyDescent="0.15">
      <c r="A48">
        <v>45</v>
      </c>
      <c r="B48">
        <f t="shared" si="0"/>
        <v>12332000</v>
      </c>
      <c r="C48">
        <f t="shared" si="1"/>
        <v>616600</v>
      </c>
      <c r="D48">
        <f t="shared" si="2"/>
        <v>36996</v>
      </c>
      <c r="E48">
        <f t="shared" si="3"/>
        <v>7290000</v>
      </c>
      <c r="F48">
        <f t="shared" si="4"/>
        <v>5068000</v>
      </c>
    </row>
    <row r="49" spans="1:8" x14ac:dyDescent="0.15">
      <c r="A49">
        <v>46</v>
      </c>
      <c r="B49">
        <f t="shared" si="0"/>
        <v>12882000</v>
      </c>
      <c r="C49">
        <f t="shared" si="1"/>
        <v>644100</v>
      </c>
      <c r="D49">
        <f t="shared" si="2"/>
        <v>38646</v>
      </c>
      <c r="E49">
        <f t="shared" si="3"/>
        <v>7617600</v>
      </c>
      <c r="F49">
        <f t="shared" si="4"/>
        <v>5295500</v>
      </c>
    </row>
    <row r="50" spans="1:8" x14ac:dyDescent="0.15">
      <c r="A50">
        <v>47</v>
      </c>
      <c r="B50">
        <f t="shared" si="0"/>
        <v>13444000</v>
      </c>
      <c r="C50">
        <f t="shared" si="1"/>
        <v>672200</v>
      </c>
      <c r="D50">
        <f t="shared" si="2"/>
        <v>40332</v>
      </c>
      <c r="E50">
        <f t="shared" si="3"/>
        <v>7952400</v>
      </c>
      <c r="F50">
        <f t="shared" si="4"/>
        <v>5528000</v>
      </c>
    </row>
    <row r="51" spans="1:8" x14ac:dyDescent="0.15">
      <c r="A51">
        <v>48</v>
      </c>
      <c r="B51">
        <f t="shared" si="0"/>
        <v>14018000</v>
      </c>
      <c r="C51">
        <f t="shared" si="1"/>
        <v>700900</v>
      </c>
      <c r="D51">
        <f t="shared" si="2"/>
        <v>42054</v>
      </c>
      <c r="E51">
        <f t="shared" si="3"/>
        <v>8294400</v>
      </c>
      <c r="F51">
        <f t="shared" si="4"/>
        <v>5765500</v>
      </c>
    </row>
    <row r="52" spans="1:8" x14ac:dyDescent="0.15">
      <c r="A52">
        <v>49</v>
      </c>
      <c r="B52">
        <f t="shared" si="0"/>
        <v>14604000</v>
      </c>
      <c r="C52">
        <f t="shared" si="1"/>
        <v>730200</v>
      </c>
      <c r="D52">
        <f t="shared" si="2"/>
        <v>43812</v>
      </c>
      <c r="E52">
        <f t="shared" si="3"/>
        <v>8643600</v>
      </c>
      <c r="F52">
        <f t="shared" si="4"/>
        <v>6008000</v>
      </c>
    </row>
    <row r="53" spans="1:8" x14ac:dyDescent="0.15">
      <c r="A53">
        <v>50</v>
      </c>
      <c r="B53">
        <f t="shared" si="0"/>
        <v>15202000</v>
      </c>
      <c r="C53">
        <f t="shared" si="1"/>
        <v>760100</v>
      </c>
      <c r="D53">
        <f t="shared" si="2"/>
        <v>45606</v>
      </c>
      <c r="E53">
        <f t="shared" si="3"/>
        <v>9000000</v>
      </c>
      <c r="F53">
        <f t="shared" si="4"/>
        <v>6255500</v>
      </c>
    </row>
    <row r="54" spans="1:8" x14ac:dyDescent="0.15">
      <c r="A54">
        <v>51</v>
      </c>
      <c r="B54">
        <f t="shared" si="0"/>
        <v>15812000</v>
      </c>
      <c r="C54">
        <f t="shared" si="1"/>
        <v>790600</v>
      </c>
      <c r="D54">
        <f t="shared" si="2"/>
        <v>47436</v>
      </c>
      <c r="E54">
        <f t="shared" si="3"/>
        <v>9363600</v>
      </c>
      <c r="F54">
        <f t="shared" si="4"/>
        <v>6508000</v>
      </c>
    </row>
    <row r="55" spans="1:8" x14ac:dyDescent="0.15">
      <c r="A55">
        <v>52</v>
      </c>
      <c r="B55">
        <f t="shared" si="0"/>
        <v>16434000</v>
      </c>
      <c r="C55">
        <f t="shared" si="1"/>
        <v>821700</v>
      </c>
      <c r="D55">
        <f t="shared" si="2"/>
        <v>49302</v>
      </c>
      <c r="E55">
        <f t="shared" si="3"/>
        <v>9734400</v>
      </c>
      <c r="F55">
        <f t="shared" si="4"/>
        <v>6765500</v>
      </c>
    </row>
    <row r="56" spans="1:8" x14ac:dyDescent="0.15">
      <c r="A56">
        <v>53</v>
      </c>
      <c r="B56">
        <f t="shared" si="0"/>
        <v>17068000</v>
      </c>
      <c r="C56">
        <f t="shared" si="1"/>
        <v>853400</v>
      </c>
      <c r="D56">
        <f t="shared" si="2"/>
        <v>51204</v>
      </c>
      <c r="E56">
        <f t="shared" si="3"/>
        <v>10112400</v>
      </c>
      <c r="F56">
        <f t="shared" si="4"/>
        <v>7028000</v>
      </c>
    </row>
    <row r="57" spans="1:8" x14ac:dyDescent="0.15">
      <c r="A57">
        <v>54</v>
      </c>
      <c r="B57">
        <f t="shared" si="0"/>
        <v>17714000</v>
      </c>
      <c r="C57">
        <f t="shared" si="1"/>
        <v>885700</v>
      </c>
      <c r="D57">
        <f t="shared" si="2"/>
        <v>53142</v>
      </c>
      <c r="E57">
        <f t="shared" si="3"/>
        <v>10497600</v>
      </c>
      <c r="F57">
        <f t="shared" si="4"/>
        <v>7295500</v>
      </c>
    </row>
    <row r="58" spans="1:8" x14ac:dyDescent="0.15">
      <c r="A58">
        <v>55</v>
      </c>
      <c r="B58">
        <f t="shared" si="0"/>
        <v>18372000</v>
      </c>
      <c r="C58">
        <f t="shared" si="1"/>
        <v>918600</v>
      </c>
      <c r="D58">
        <f t="shared" si="2"/>
        <v>55116</v>
      </c>
      <c r="E58">
        <f t="shared" si="3"/>
        <v>10890000</v>
      </c>
      <c r="F58">
        <f t="shared" si="4"/>
        <v>7568000</v>
      </c>
    </row>
    <row r="59" spans="1:8" x14ac:dyDescent="0.15">
      <c r="A59">
        <v>56</v>
      </c>
      <c r="B59">
        <f t="shared" si="0"/>
        <v>19042000</v>
      </c>
      <c r="C59">
        <f t="shared" si="1"/>
        <v>952100</v>
      </c>
      <c r="D59">
        <f t="shared" si="2"/>
        <v>57126</v>
      </c>
      <c r="E59">
        <f t="shared" si="3"/>
        <v>11289600</v>
      </c>
      <c r="F59">
        <f t="shared" si="4"/>
        <v>7845500</v>
      </c>
    </row>
    <row r="60" spans="1:8" x14ac:dyDescent="0.15">
      <c r="A60">
        <v>57</v>
      </c>
      <c r="B60">
        <f t="shared" si="0"/>
        <v>19724000</v>
      </c>
      <c r="C60">
        <f t="shared" si="1"/>
        <v>986200</v>
      </c>
      <c r="D60">
        <f t="shared" si="2"/>
        <v>59172</v>
      </c>
      <c r="E60">
        <f t="shared" si="3"/>
        <v>11696400</v>
      </c>
      <c r="F60">
        <f t="shared" si="4"/>
        <v>8128000</v>
      </c>
    </row>
    <row r="61" spans="1:8" x14ac:dyDescent="0.15">
      <c r="A61">
        <v>58</v>
      </c>
      <c r="B61">
        <f t="shared" si="0"/>
        <v>20418000</v>
      </c>
      <c r="C61">
        <f t="shared" si="1"/>
        <v>1020900</v>
      </c>
      <c r="D61">
        <f t="shared" si="2"/>
        <v>61254</v>
      </c>
      <c r="E61">
        <f t="shared" si="3"/>
        <v>12110400</v>
      </c>
      <c r="F61">
        <f t="shared" si="4"/>
        <v>8415500</v>
      </c>
    </row>
    <row r="62" spans="1:8" x14ac:dyDescent="0.15">
      <c r="A62">
        <v>59</v>
      </c>
      <c r="B62">
        <f t="shared" si="0"/>
        <v>21124000</v>
      </c>
      <c r="C62">
        <f t="shared" si="1"/>
        <v>1056200</v>
      </c>
      <c r="D62">
        <f t="shared" si="2"/>
        <v>63372</v>
      </c>
      <c r="E62">
        <f t="shared" si="3"/>
        <v>12531600</v>
      </c>
      <c r="F62">
        <f t="shared" si="4"/>
        <v>8708000</v>
      </c>
    </row>
    <row r="63" spans="1:8" x14ac:dyDescent="0.15">
      <c r="A63">
        <v>60</v>
      </c>
      <c r="B63">
        <f t="shared" si="0"/>
        <v>21842000</v>
      </c>
      <c r="C63">
        <f t="shared" si="1"/>
        <v>1092100</v>
      </c>
      <c r="D63">
        <f t="shared" si="2"/>
        <v>65526</v>
      </c>
      <c r="E63">
        <f t="shared" si="3"/>
        <v>12960000</v>
      </c>
      <c r="F63">
        <f t="shared" si="4"/>
        <v>9005500</v>
      </c>
      <c r="G63">
        <f>1.4*10^7</f>
        <v>14000000</v>
      </c>
      <c r="H63">
        <f>9*10^6</f>
        <v>9000000</v>
      </c>
    </row>
    <row r="64" spans="1:8" x14ac:dyDescent="0.15">
      <c r="A64">
        <v>61</v>
      </c>
      <c r="B64">
        <f t="shared" si="0"/>
        <v>22572000</v>
      </c>
      <c r="C64">
        <f t="shared" si="1"/>
        <v>1128600</v>
      </c>
      <c r="D64">
        <f t="shared" si="2"/>
        <v>67716</v>
      </c>
      <c r="E64">
        <f t="shared" si="3"/>
        <v>13395600</v>
      </c>
      <c r="F64">
        <f t="shared" si="4"/>
        <v>9308000</v>
      </c>
    </row>
    <row r="65" spans="1:6" x14ac:dyDescent="0.15">
      <c r="A65">
        <v>62</v>
      </c>
      <c r="B65">
        <f t="shared" si="0"/>
        <v>23314000</v>
      </c>
      <c r="C65">
        <f t="shared" si="1"/>
        <v>1165700</v>
      </c>
      <c r="D65">
        <f t="shared" si="2"/>
        <v>69942</v>
      </c>
      <c r="E65">
        <f t="shared" si="3"/>
        <v>13838400</v>
      </c>
      <c r="F65">
        <f t="shared" si="4"/>
        <v>9615500</v>
      </c>
    </row>
    <row r="66" spans="1:6" x14ac:dyDescent="0.15">
      <c r="A66">
        <v>63</v>
      </c>
      <c r="B66">
        <f t="shared" si="0"/>
        <v>24068000</v>
      </c>
      <c r="C66">
        <f t="shared" si="1"/>
        <v>1203400</v>
      </c>
      <c r="D66">
        <f t="shared" si="2"/>
        <v>72204</v>
      </c>
      <c r="E66">
        <f t="shared" si="3"/>
        <v>14288400</v>
      </c>
      <c r="F66">
        <f t="shared" si="4"/>
        <v>9928000</v>
      </c>
    </row>
    <row r="67" spans="1:6" x14ac:dyDescent="0.15">
      <c r="A67">
        <v>64</v>
      </c>
      <c r="B67">
        <f t="shared" si="0"/>
        <v>24834000</v>
      </c>
      <c r="C67">
        <f t="shared" si="1"/>
        <v>1241700</v>
      </c>
      <c r="D67">
        <f t="shared" si="2"/>
        <v>74502</v>
      </c>
      <c r="E67">
        <f t="shared" si="3"/>
        <v>14745600</v>
      </c>
      <c r="F67">
        <f t="shared" si="4"/>
        <v>10245500</v>
      </c>
    </row>
    <row r="68" spans="1:6" x14ac:dyDescent="0.15">
      <c r="A68">
        <v>65</v>
      </c>
      <c r="B68">
        <f t="shared" si="0"/>
        <v>25612000</v>
      </c>
      <c r="C68">
        <f t="shared" si="1"/>
        <v>1280600</v>
      </c>
      <c r="D68">
        <f t="shared" si="2"/>
        <v>76836</v>
      </c>
      <c r="E68">
        <f t="shared" si="3"/>
        <v>15210000</v>
      </c>
      <c r="F68">
        <f t="shared" si="4"/>
        <v>10568000</v>
      </c>
    </row>
    <row r="69" spans="1:6" x14ac:dyDescent="0.15">
      <c r="A69">
        <v>66</v>
      </c>
      <c r="B69">
        <f t="shared" ref="B69:B131" si="5">A69*A69*6*1000+2*A69*2*1000+2*1000</f>
        <v>26402000</v>
      </c>
      <c r="C69">
        <f t="shared" ref="C69:C131" si="6">A69*A69*6*50+2*A69*2*50+2*50</f>
        <v>1320100</v>
      </c>
      <c r="D69">
        <f t="shared" ref="D69:D131" si="7">A69*A69*6*3+2*A69*2*3+2*3</f>
        <v>79206</v>
      </c>
      <c r="E69">
        <f t="shared" ref="E69:E131" si="8">3600*A69*A69</f>
        <v>15681600</v>
      </c>
      <c r="F69">
        <f t="shared" ref="F69:F131" si="9">2500*A69*A69+5500</f>
        <v>10895500</v>
      </c>
    </row>
    <row r="70" spans="1:6" x14ac:dyDescent="0.15">
      <c r="A70">
        <v>67</v>
      </c>
      <c r="B70">
        <f t="shared" si="5"/>
        <v>27204000</v>
      </c>
      <c r="C70">
        <f t="shared" si="6"/>
        <v>1360200</v>
      </c>
      <c r="D70">
        <f t="shared" si="7"/>
        <v>81612</v>
      </c>
      <c r="E70">
        <f t="shared" si="8"/>
        <v>16160400</v>
      </c>
      <c r="F70">
        <f t="shared" si="9"/>
        <v>11228000</v>
      </c>
    </row>
    <row r="71" spans="1:6" x14ac:dyDescent="0.15">
      <c r="A71">
        <v>68</v>
      </c>
      <c r="B71">
        <f t="shared" si="5"/>
        <v>28018000</v>
      </c>
      <c r="C71">
        <f t="shared" si="6"/>
        <v>1400900</v>
      </c>
      <c r="D71">
        <f t="shared" si="7"/>
        <v>84054</v>
      </c>
      <c r="E71">
        <f t="shared" si="8"/>
        <v>16646400</v>
      </c>
      <c r="F71">
        <f t="shared" si="9"/>
        <v>11565500</v>
      </c>
    </row>
    <row r="72" spans="1:6" x14ac:dyDescent="0.15">
      <c r="A72">
        <v>69</v>
      </c>
      <c r="B72">
        <f t="shared" si="5"/>
        <v>28844000</v>
      </c>
      <c r="C72">
        <f t="shared" si="6"/>
        <v>1442200</v>
      </c>
      <c r="D72">
        <f t="shared" si="7"/>
        <v>86532</v>
      </c>
      <c r="E72">
        <f t="shared" si="8"/>
        <v>17139600</v>
      </c>
      <c r="F72">
        <f t="shared" si="9"/>
        <v>11908000</v>
      </c>
    </row>
    <row r="73" spans="1:6" x14ac:dyDescent="0.15">
      <c r="A73">
        <v>70</v>
      </c>
      <c r="B73">
        <f t="shared" si="5"/>
        <v>29682000</v>
      </c>
      <c r="C73">
        <f t="shared" si="6"/>
        <v>1484100</v>
      </c>
      <c r="D73">
        <f t="shared" si="7"/>
        <v>89046</v>
      </c>
      <c r="E73">
        <f t="shared" si="8"/>
        <v>17640000</v>
      </c>
      <c r="F73">
        <f t="shared" si="9"/>
        <v>12255500</v>
      </c>
    </row>
    <row r="74" spans="1:6" x14ac:dyDescent="0.15">
      <c r="A74">
        <v>71</v>
      </c>
      <c r="B74">
        <f t="shared" si="5"/>
        <v>30532000</v>
      </c>
      <c r="C74">
        <f t="shared" si="6"/>
        <v>1526600</v>
      </c>
      <c r="D74">
        <f t="shared" si="7"/>
        <v>91596</v>
      </c>
      <c r="E74">
        <f t="shared" si="8"/>
        <v>18147600</v>
      </c>
      <c r="F74">
        <f t="shared" si="9"/>
        <v>12608000</v>
      </c>
    </row>
    <row r="75" spans="1:6" x14ac:dyDescent="0.15">
      <c r="A75">
        <v>72</v>
      </c>
      <c r="B75">
        <f t="shared" si="5"/>
        <v>31394000</v>
      </c>
      <c r="C75">
        <f t="shared" si="6"/>
        <v>1569700</v>
      </c>
      <c r="D75">
        <f t="shared" si="7"/>
        <v>94182</v>
      </c>
      <c r="E75">
        <f t="shared" si="8"/>
        <v>18662400</v>
      </c>
      <c r="F75">
        <f t="shared" si="9"/>
        <v>12965500</v>
      </c>
    </row>
    <row r="76" spans="1:6" x14ac:dyDescent="0.15">
      <c r="A76">
        <v>73</v>
      </c>
      <c r="B76">
        <f t="shared" si="5"/>
        <v>32268000</v>
      </c>
      <c r="C76">
        <f t="shared" si="6"/>
        <v>1613400</v>
      </c>
      <c r="D76">
        <f t="shared" si="7"/>
        <v>96804</v>
      </c>
      <c r="E76">
        <f t="shared" si="8"/>
        <v>19184400</v>
      </c>
      <c r="F76">
        <f t="shared" si="9"/>
        <v>13328000</v>
      </c>
    </row>
    <row r="77" spans="1:6" x14ac:dyDescent="0.15">
      <c r="A77">
        <v>74</v>
      </c>
      <c r="B77">
        <f t="shared" si="5"/>
        <v>33154000</v>
      </c>
      <c r="C77">
        <f t="shared" si="6"/>
        <v>1657700</v>
      </c>
      <c r="D77">
        <f t="shared" si="7"/>
        <v>99462</v>
      </c>
      <c r="E77">
        <f t="shared" si="8"/>
        <v>19713600</v>
      </c>
      <c r="F77">
        <f t="shared" si="9"/>
        <v>13695500</v>
      </c>
    </row>
    <row r="78" spans="1:6" x14ac:dyDescent="0.15">
      <c r="A78">
        <v>75</v>
      </c>
      <c r="B78">
        <f t="shared" si="5"/>
        <v>34052000</v>
      </c>
      <c r="C78">
        <f t="shared" si="6"/>
        <v>1702600</v>
      </c>
      <c r="D78">
        <f t="shared" si="7"/>
        <v>102156</v>
      </c>
      <c r="E78">
        <f t="shared" si="8"/>
        <v>20250000</v>
      </c>
      <c r="F78">
        <f t="shared" si="9"/>
        <v>14068000</v>
      </c>
    </row>
    <row r="79" spans="1:6" x14ac:dyDescent="0.15">
      <c r="A79">
        <v>76</v>
      </c>
      <c r="B79">
        <f t="shared" si="5"/>
        <v>34962000</v>
      </c>
      <c r="C79">
        <f t="shared" si="6"/>
        <v>1748100</v>
      </c>
      <c r="D79">
        <f t="shared" si="7"/>
        <v>104886</v>
      </c>
      <c r="E79">
        <f t="shared" si="8"/>
        <v>20793600</v>
      </c>
      <c r="F79">
        <f t="shared" si="9"/>
        <v>14445500</v>
      </c>
    </row>
    <row r="80" spans="1:6" x14ac:dyDescent="0.15">
      <c r="A80">
        <v>77</v>
      </c>
      <c r="B80">
        <f t="shared" si="5"/>
        <v>35884000</v>
      </c>
      <c r="C80">
        <f t="shared" si="6"/>
        <v>1794200</v>
      </c>
      <c r="D80">
        <f t="shared" si="7"/>
        <v>107652</v>
      </c>
      <c r="E80">
        <f t="shared" si="8"/>
        <v>21344400</v>
      </c>
      <c r="F80">
        <f t="shared" si="9"/>
        <v>14828000</v>
      </c>
    </row>
    <row r="81" spans="1:6" x14ac:dyDescent="0.15">
      <c r="A81">
        <v>78</v>
      </c>
      <c r="B81">
        <f t="shared" si="5"/>
        <v>36818000</v>
      </c>
      <c r="C81">
        <f t="shared" si="6"/>
        <v>1840900</v>
      </c>
      <c r="D81">
        <f t="shared" si="7"/>
        <v>110454</v>
      </c>
      <c r="E81">
        <f t="shared" si="8"/>
        <v>21902400</v>
      </c>
      <c r="F81">
        <f t="shared" si="9"/>
        <v>15215500</v>
      </c>
    </row>
    <row r="82" spans="1:6" x14ac:dyDescent="0.15">
      <c r="A82">
        <v>79</v>
      </c>
      <c r="B82">
        <f t="shared" si="5"/>
        <v>37764000</v>
      </c>
      <c r="C82">
        <f t="shared" si="6"/>
        <v>1888200</v>
      </c>
      <c r="D82">
        <f t="shared" si="7"/>
        <v>113292</v>
      </c>
      <c r="E82">
        <f t="shared" si="8"/>
        <v>22467600</v>
      </c>
      <c r="F82">
        <f t="shared" si="9"/>
        <v>15608000</v>
      </c>
    </row>
    <row r="83" spans="1:6" x14ac:dyDescent="0.15">
      <c r="A83">
        <v>80</v>
      </c>
      <c r="B83">
        <f t="shared" si="5"/>
        <v>38722000</v>
      </c>
      <c r="C83">
        <f t="shared" si="6"/>
        <v>1936100</v>
      </c>
      <c r="D83">
        <f t="shared" si="7"/>
        <v>116166</v>
      </c>
      <c r="E83">
        <f t="shared" si="8"/>
        <v>23040000</v>
      </c>
      <c r="F83">
        <f t="shared" si="9"/>
        <v>16005500</v>
      </c>
    </row>
    <row r="84" spans="1:6" x14ac:dyDescent="0.15">
      <c r="A84">
        <v>81</v>
      </c>
      <c r="B84">
        <f t="shared" si="5"/>
        <v>39692000</v>
      </c>
      <c r="C84">
        <f t="shared" si="6"/>
        <v>1984600</v>
      </c>
      <c r="D84">
        <f t="shared" si="7"/>
        <v>119076</v>
      </c>
      <c r="E84">
        <f t="shared" si="8"/>
        <v>23619600</v>
      </c>
      <c r="F84">
        <f t="shared" si="9"/>
        <v>16408000</v>
      </c>
    </row>
    <row r="85" spans="1:6" x14ac:dyDescent="0.15">
      <c r="A85">
        <v>82</v>
      </c>
      <c r="B85">
        <f t="shared" si="5"/>
        <v>40674000</v>
      </c>
      <c r="C85">
        <f t="shared" si="6"/>
        <v>2033700</v>
      </c>
      <c r="D85">
        <f t="shared" si="7"/>
        <v>122022</v>
      </c>
      <c r="E85">
        <f t="shared" si="8"/>
        <v>24206400</v>
      </c>
      <c r="F85">
        <f t="shared" si="9"/>
        <v>16815500</v>
      </c>
    </row>
    <row r="86" spans="1:6" x14ac:dyDescent="0.15">
      <c r="A86">
        <v>83</v>
      </c>
      <c r="B86">
        <f t="shared" si="5"/>
        <v>41668000</v>
      </c>
      <c r="C86">
        <f t="shared" si="6"/>
        <v>2083400</v>
      </c>
      <c r="D86">
        <f t="shared" si="7"/>
        <v>125004</v>
      </c>
      <c r="E86">
        <f t="shared" si="8"/>
        <v>24800400</v>
      </c>
      <c r="F86">
        <f t="shared" si="9"/>
        <v>17228000</v>
      </c>
    </row>
    <row r="87" spans="1:6" x14ac:dyDescent="0.15">
      <c r="A87">
        <v>84</v>
      </c>
      <c r="B87">
        <f t="shared" si="5"/>
        <v>42674000</v>
      </c>
      <c r="C87">
        <f t="shared" si="6"/>
        <v>2133700</v>
      </c>
      <c r="D87">
        <f t="shared" si="7"/>
        <v>128022</v>
      </c>
      <c r="E87">
        <f t="shared" si="8"/>
        <v>25401600</v>
      </c>
      <c r="F87">
        <f t="shared" si="9"/>
        <v>17645500</v>
      </c>
    </row>
    <row r="88" spans="1:6" x14ac:dyDescent="0.15">
      <c r="A88">
        <v>85</v>
      </c>
      <c r="B88">
        <f t="shared" si="5"/>
        <v>43692000</v>
      </c>
      <c r="C88">
        <f t="shared" si="6"/>
        <v>2184600</v>
      </c>
      <c r="D88">
        <f t="shared" si="7"/>
        <v>131076</v>
      </c>
      <c r="E88">
        <f t="shared" si="8"/>
        <v>26010000</v>
      </c>
      <c r="F88">
        <f t="shared" si="9"/>
        <v>18068000</v>
      </c>
    </row>
    <row r="89" spans="1:6" x14ac:dyDescent="0.15">
      <c r="A89">
        <v>86</v>
      </c>
      <c r="B89">
        <f t="shared" si="5"/>
        <v>44722000</v>
      </c>
      <c r="C89">
        <f t="shared" si="6"/>
        <v>2236100</v>
      </c>
      <c r="D89">
        <f t="shared" si="7"/>
        <v>134166</v>
      </c>
      <c r="E89">
        <f t="shared" si="8"/>
        <v>26625600</v>
      </c>
      <c r="F89">
        <f t="shared" si="9"/>
        <v>18495500</v>
      </c>
    </row>
    <row r="90" spans="1:6" x14ac:dyDescent="0.15">
      <c r="A90">
        <v>87</v>
      </c>
      <c r="B90">
        <f t="shared" si="5"/>
        <v>45764000</v>
      </c>
      <c r="C90">
        <f t="shared" si="6"/>
        <v>2288200</v>
      </c>
      <c r="D90">
        <f t="shared" si="7"/>
        <v>137292</v>
      </c>
      <c r="E90">
        <f t="shared" si="8"/>
        <v>27248400</v>
      </c>
      <c r="F90">
        <f t="shared" si="9"/>
        <v>18928000</v>
      </c>
    </row>
    <row r="91" spans="1:6" x14ac:dyDescent="0.15">
      <c r="A91">
        <v>88</v>
      </c>
      <c r="B91">
        <f t="shared" si="5"/>
        <v>46818000</v>
      </c>
      <c r="C91">
        <f t="shared" si="6"/>
        <v>2340900</v>
      </c>
      <c r="D91">
        <f t="shared" si="7"/>
        <v>140454</v>
      </c>
      <c r="E91">
        <f t="shared" si="8"/>
        <v>27878400</v>
      </c>
      <c r="F91">
        <f t="shared" si="9"/>
        <v>19365500</v>
      </c>
    </row>
    <row r="92" spans="1:6" x14ac:dyDescent="0.15">
      <c r="A92">
        <v>89</v>
      </c>
      <c r="B92">
        <f t="shared" si="5"/>
        <v>47884000</v>
      </c>
      <c r="C92">
        <f t="shared" si="6"/>
        <v>2394200</v>
      </c>
      <c r="D92">
        <f t="shared" si="7"/>
        <v>143652</v>
      </c>
      <c r="E92">
        <f t="shared" si="8"/>
        <v>28515600</v>
      </c>
      <c r="F92">
        <f t="shared" si="9"/>
        <v>19808000</v>
      </c>
    </row>
    <row r="93" spans="1:6" x14ac:dyDescent="0.15">
      <c r="A93">
        <v>90</v>
      </c>
      <c r="B93">
        <f t="shared" si="5"/>
        <v>48962000</v>
      </c>
      <c r="C93">
        <f t="shared" si="6"/>
        <v>2448100</v>
      </c>
      <c r="D93">
        <f t="shared" si="7"/>
        <v>146886</v>
      </c>
      <c r="E93">
        <f t="shared" si="8"/>
        <v>29160000</v>
      </c>
      <c r="F93">
        <f t="shared" si="9"/>
        <v>20255500</v>
      </c>
    </row>
    <row r="94" spans="1:6" x14ac:dyDescent="0.15">
      <c r="A94">
        <v>91</v>
      </c>
      <c r="B94">
        <f t="shared" si="5"/>
        <v>50052000</v>
      </c>
      <c r="C94">
        <f t="shared" si="6"/>
        <v>2502600</v>
      </c>
      <c r="D94">
        <f t="shared" si="7"/>
        <v>150156</v>
      </c>
      <c r="E94">
        <f t="shared" si="8"/>
        <v>29811600</v>
      </c>
      <c r="F94">
        <f t="shared" si="9"/>
        <v>20708000</v>
      </c>
    </row>
    <row r="95" spans="1:6" x14ac:dyDescent="0.15">
      <c r="A95">
        <v>92</v>
      </c>
      <c r="B95">
        <f t="shared" si="5"/>
        <v>51154000</v>
      </c>
      <c r="C95">
        <f t="shared" si="6"/>
        <v>2557700</v>
      </c>
      <c r="D95">
        <f t="shared" si="7"/>
        <v>153462</v>
      </c>
      <c r="E95">
        <f t="shared" si="8"/>
        <v>30470400</v>
      </c>
      <c r="F95">
        <f t="shared" si="9"/>
        <v>21165500</v>
      </c>
    </row>
    <row r="96" spans="1:6" x14ac:dyDescent="0.15">
      <c r="A96">
        <v>93</v>
      </c>
      <c r="B96">
        <f t="shared" si="5"/>
        <v>52268000</v>
      </c>
      <c r="C96">
        <f t="shared" si="6"/>
        <v>2613400</v>
      </c>
      <c r="D96">
        <f t="shared" si="7"/>
        <v>156804</v>
      </c>
      <c r="E96">
        <f t="shared" si="8"/>
        <v>31136400</v>
      </c>
      <c r="F96">
        <f t="shared" si="9"/>
        <v>21628000</v>
      </c>
    </row>
    <row r="97" spans="1:6" x14ac:dyDescent="0.15">
      <c r="A97">
        <v>94</v>
      </c>
      <c r="B97">
        <f t="shared" si="5"/>
        <v>53394000</v>
      </c>
      <c r="C97">
        <f t="shared" si="6"/>
        <v>2669700</v>
      </c>
      <c r="D97">
        <f t="shared" si="7"/>
        <v>160182</v>
      </c>
      <c r="E97">
        <f t="shared" si="8"/>
        <v>31809600</v>
      </c>
      <c r="F97">
        <f t="shared" si="9"/>
        <v>22095500</v>
      </c>
    </row>
    <row r="98" spans="1:6" x14ac:dyDescent="0.15">
      <c r="A98">
        <v>95</v>
      </c>
      <c r="B98">
        <f t="shared" si="5"/>
        <v>54532000</v>
      </c>
      <c r="C98">
        <f t="shared" si="6"/>
        <v>2726600</v>
      </c>
      <c r="D98">
        <f t="shared" si="7"/>
        <v>163596</v>
      </c>
      <c r="E98">
        <f t="shared" si="8"/>
        <v>32490000</v>
      </c>
      <c r="F98">
        <f t="shared" si="9"/>
        <v>22568000</v>
      </c>
    </row>
    <row r="99" spans="1:6" x14ac:dyDescent="0.15">
      <c r="A99">
        <v>96</v>
      </c>
      <c r="B99">
        <f t="shared" si="5"/>
        <v>55682000</v>
      </c>
      <c r="C99">
        <f t="shared" si="6"/>
        <v>2784100</v>
      </c>
      <c r="D99">
        <f t="shared" si="7"/>
        <v>167046</v>
      </c>
      <c r="E99">
        <f t="shared" si="8"/>
        <v>33177600</v>
      </c>
      <c r="F99">
        <f t="shared" si="9"/>
        <v>23045500</v>
      </c>
    </row>
    <row r="100" spans="1:6" x14ac:dyDescent="0.15">
      <c r="A100">
        <v>97</v>
      </c>
      <c r="B100">
        <f t="shared" si="5"/>
        <v>56844000</v>
      </c>
      <c r="C100">
        <f t="shared" si="6"/>
        <v>2842200</v>
      </c>
      <c r="D100">
        <f t="shared" si="7"/>
        <v>170532</v>
      </c>
      <c r="E100">
        <f t="shared" si="8"/>
        <v>33872400</v>
      </c>
      <c r="F100">
        <f t="shared" si="9"/>
        <v>23528000</v>
      </c>
    </row>
    <row r="101" spans="1:6" x14ac:dyDescent="0.15">
      <c r="A101">
        <v>98</v>
      </c>
      <c r="B101">
        <f t="shared" si="5"/>
        <v>58018000</v>
      </c>
      <c r="C101">
        <f t="shared" si="6"/>
        <v>2900900</v>
      </c>
      <c r="D101">
        <f t="shared" si="7"/>
        <v>174054</v>
      </c>
      <c r="E101">
        <f t="shared" si="8"/>
        <v>34574400</v>
      </c>
      <c r="F101">
        <f t="shared" si="9"/>
        <v>24015500</v>
      </c>
    </row>
    <row r="102" spans="1:6" x14ac:dyDescent="0.15">
      <c r="A102">
        <v>99</v>
      </c>
      <c r="B102">
        <f t="shared" si="5"/>
        <v>59204000</v>
      </c>
      <c r="C102">
        <f t="shared" si="6"/>
        <v>2960200</v>
      </c>
      <c r="D102">
        <f t="shared" si="7"/>
        <v>177612</v>
      </c>
      <c r="E102">
        <f t="shared" si="8"/>
        <v>35283600</v>
      </c>
      <c r="F102">
        <f t="shared" si="9"/>
        <v>24508000</v>
      </c>
    </row>
    <row r="103" spans="1:6" x14ac:dyDescent="0.15">
      <c r="A103">
        <v>100</v>
      </c>
      <c r="B103">
        <f t="shared" si="5"/>
        <v>60402000</v>
      </c>
      <c r="C103">
        <f t="shared" si="6"/>
        <v>3020100</v>
      </c>
      <c r="D103">
        <f t="shared" si="7"/>
        <v>181206</v>
      </c>
      <c r="E103">
        <f t="shared" si="8"/>
        <v>36000000</v>
      </c>
      <c r="F103">
        <f t="shared" si="9"/>
        <v>25005500</v>
      </c>
    </row>
    <row r="104" spans="1:6" x14ac:dyDescent="0.15">
      <c r="A104">
        <v>101</v>
      </c>
      <c r="B104">
        <f t="shared" si="5"/>
        <v>61612000</v>
      </c>
      <c r="C104">
        <f t="shared" si="6"/>
        <v>3080600</v>
      </c>
      <c r="D104">
        <f t="shared" si="7"/>
        <v>184836</v>
      </c>
      <c r="E104">
        <f t="shared" si="8"/>
        <v>36723600</v>
      </c>
      <c r="F104">
        <f t="shared" si="9"/>
        <v>25508000</v>
      </c>
    </row>
    <row r="105" spans="1:6" x14ac:dyDescent="0.15">
      <c r="A105">
        <v>102</v>
      </c>
      <c r="B105">
        <f t="shared" si="5"/>
        <v>62834000</v>
      </c>
      <c r="C105">
        <f t="shared" si="6"/>
        <v>3141700</v>
      </c>
      <c r="D105">
        <f t="shared" si="7"/>
        <v>188502</v>
      </c>
      <c r="E105">
        <f t="shared" si="8"/>
        <v>37454400</v>
      </c>
      <c r="F105">
        <f t="shared" si="9"/>
        <v>26015500</v>
      </c>
    </row>
    <row r="106" spans="1:6" x14ac:dyDescent="0.15">
      <c r="A106">
        <v>103</v>
      </c>
      <c r="B106">
        <f t="shared" si="5"/>
        <v>64068000</v>
      </c>
      <c r="C106">
        <f t="shared" si="6"/>
        <v>3203400</v>
      </c>
      <c r="D106">
        <f t="shared" si="7"/>
        <v>192204</v>
      </c>
      <c r="E106">
        <f t="shared" si="8"/>
        <v>38192400</v>
      </c>
      <c r="F106">
        <f t="shared" si="9"/>
        <v>26528000</v>
      </c>
    </row>
    <row r="107" spans="1:6" x14ac:dyDescent="0.15">
      <c r="A107">
        <v>104</v>
      </c>
      <c r="B107">
        <f t="shared" si="5"/>
        <v>65314000</v>
      </c>
      <c r="C107">
        <f t="shared" si="6"/>
        <v>3265700</v>
      </c>
      <c r="D107">
        <f t="shared" si="7"/>
        <v>195942</v>
      </c>
      <c r="E107">
        <f t="shared" si="8"/>
        <v>38937600</v>
      </c>
      <c r="F107">
        <f t="shared" si="9"/>
        <v>27045500</v>
      </c>
    </row>
    <row r="108" spans="1:6" x14ac:dyDescent="0.15">
      <c r="A108">
        <v>105</v>
      </c>
      <c r="B108">
        <f t="shared" si="5"/>
        <v>66572000</v>
      </c>
      <c r="C108">
        <f t="shared" si="6"/>
        <v>3328600</v>
      </c>
      <c r="D108">
        <f t="shared" si="7"/>
        <v>199716</v>
      </c>
      <c r="E108">
        <f t="shared" si="8"/>
        <v>39690000</v>
      </c>
      <c r="F108">
        <f t="shared" si="9"/>
        <v>27568000</v>
      </c>
    </row>
    <row r="109" spans="1:6" x14ac:dyDescent="0.15">
      <c r="A109">
        <v>106</v>
      </c>
      <c r="B109">
        <f t="shared" si="5"/>
        <v>67842000</v>
      </c>
      <c r="C109">
        <f t="shared" si="6"/>
        <v>3392100</v>
      </c>
      <c r="D109">
        <f t="shared" si="7"/>
        <v>203526</v>
      </c>
      <c r="E109">
        <f t="shared" si="8"/>
        <v>40449600</v>
      </c>
      <c r="F109">
        <f t="shared" si="9"/>
        <v>28095500</v>
      </c>
    </row>
    <row r="110" spans="1:6" x14ac:dyDescent="0.15">
      <c r="A110">
        <v>107</v>
      </c>
      <c r="B110">
        <f t="shared" si="5"/>
        <v>69124000</v>
      </c>
      <c r="C110">
        <f t="shared" si="6"/>
        <v>3456200</v>
      </c>
      <c r="D110">
        <f t="shared" si="7"/>
        <v>207372</v>
      </c>
      <c r="E110">
        <f t="shared" si="8"/>
        <v>41216400</v>
      </c>
      <c r="F110">
        <f t="shared" si="9"/>
        <v>28628000</v>
      </c>
    </row>
    <row r="111" spans="1:6" x14ac:dyDescent="0.15">
      <c r="A111">
        <v>108</v>
      </c>
      <c r="B111">
        <f t="shared" si="5"/>
        <v>70418000</v>
      </c>
      <c r="C111">
        <f t="shared" si="6"/>
        <v>3520900</v>
      </c>
      <c r="D111">
        <f t="shared" si="7"/>
        <v>211254</v>
      </c>
      <c r="E111">
        <f t="shared" si="8"/>
        <v>41990400</v>
      </c>
      <c r="F111">
        <f t="shared" si="9"/>
        <v>29165500</v>
      </c>
    </row>
    <row r="112" spans="1:6" x14ac:dyDescent="0.15">
      <c r="A112">
        <v>109</v>
      </c>
      <c r="B112">
        <f t="shared" si="5"/>
        <v>71724000</v>
      </c>
      <c r="C112">
        <f t="shared" si="6"/>
        <v>3586200</v>
      </c>
      <c r="D112">
        <f t="shared" si="7"/>
        <v>215172</v>
      </c>
      <c r="E112">
        <f t="shared" si="8"/>
        <v>42771600</v>
      </c>
      <c r="F112">
        <f t="shared" si="9"/>
        <v>29708000</v>
      </c>
    </row>
    <row r="113" spans="1:6" x14ac:dyDescent="0.15">
      <c r="A113">
        <v>110</v>
      </c>
      <c r="B113">
        <f t="shared" si="5"/>
        <v>73042000</v>
      </c>
      <c r="C113">
        <f t="shared" si="6"/>
        <v>3652100</v>
      </c>
      <c r="D113">
        <f t="shared" si="7"/>
        <v>219126</v>
      </c>
      <c r="E113">
        <f t="shared" si="8"/>
        <v>43560000</v>
      </c>
      <c r="F113">
        <f t="shared" si="9"/>
        <v>30255500</v>
      </c>
    </row>
    <row r="114" spans="1:6" x14ac:dyDescent="0.15">
      <c r="A114">
        <v>111</v>
      </c>
      <c r="B114">
        <f t="shared" si="5"/>
        <v>74372000</v>
      </c>
      <c r="C114">
        <f t="shared" si="6"/>
        <v>3718600</v>
      </c>
      <c r="D114">
        <f t="shared" si="7"/>
        <v>223116</v>
      </c>
      <c r="E114">
        <f t="shared" si="8"/>
        <v>44355600</v>
      </c>
      <c r="F114">
        <f t="shared" si="9"/>
        <v>30808000</v>
      </c>
    </row>
    <row r="115" spans="1:6" x14ac:dyDescent="0.15">
      <c r="A115">
        <v>112</v>
      </c>
      <c r="B115">
        <f t="shared" si="5"/>
        <v>75714000</v>
      </c>
      <c r="C115">
        <f t="shared" si="6"/>
        <v>3785700</v>
      </c>
      <c r="D115">
        <f t="shared" si="7"/>
        <v>227142</v>
      </c>
      <c r="E115">
        <f t="shared" si="8"/>
        <v>45158400</v>
      </c>
      <c r="F115">
        <f t="shared" si="9"/>
        <v>31365500</v>
      </c>
    </row>
    <row r="116" spans="1:6" x14ac:dyDescent="0.15">
      <c r="A116">
        <v>113</v>
      </c>
      <c r="B116">
        <f t="shared" si="5"/>
        <v>77068000</v>
      </c>
      <c r="C116">
        <f t="shared" si="6"/>
        <v>3853400</v>
      </c>
      <c r="D116">
        <f t="shared" si="7"/>
        <v>231204</v>
      </c>
      <c r="E116">
        <f t="shared" si="8"/>
        <v>45968400</v>
      </c>
      <c r="F116">
        <f t="shared" si="9"/>
        <v>31928000</v>
      </c>
    </row>
    <row r="117" spans="1:6" x14ac:dyDescent="0.15">
      <c r="A117">
        <v>114</v>
      </c>
      <c r="B117">
        <f t="shared" si="5"/>
        <v>78434000</v>
      </c>
      <c r="C117">
        <f t="shared" si="6"/>
        <v>3921700</v>
      </c>
      <c r="D117">
        <f t="shared" si="7"/>
        <v>235302</v>
      </c>
      <c r="E117">
        <f t="shared" si="8"/>
        <v>46785600</v>
      </c>
      <c r="F117">
        <f t="shared" si="9"/>
        <v>32495500</v>
      </c>
    </row>
    <row r="118" spans="1:6" x14ac:dyDescent="0.15">
      <c r="A118">
        <v>115</v>
      </c>
      <c r="B118">
        <f t="shared" si="5"/>
        <v>79812000</v>
      </c>
      <c r="C118">
        <f t="shared" si="6"/>
        <v>3990600</v>
      </c>
      <c r="D118">
        <f t="shared" si="7"/>
        <v>239436</v>
      </c>
      <c r="E118">
        <f t="shared" si="8"/>
        <v>47610000</v>
      </c>
      <c r="F118">
        <f t="shared" si="9"/>
        <v>33068000</v>
      </c>
    </row>
    <row r="119" spans="1:6" x14ac:dyDescent="0.15">
      <c r="A119">
        <v>116</v>
      </c>
      <c r="B119">
        <f t="shared" si="5"/>
        <v>81202000</v>
      </c>
      <c r="C119">
        <f t="shared" si="6"/>
        <v>4060100</v>
      </c>
      <c r="D119">
        <f t="shared" si="7"/>
        <v>243606</v>
      </c>
      <c r="E119">
        <f t="shared" si="8"/>
        <v>48441600</v>
      </c>
      <c r="F119">
        <f t="shared" si="9"/>
        <v>33645500</v>
      </c>
    </row>
    <row r="120" spans="1:6" x14ac:dyDescent="0.15">
      <c r="A120">
        <v>117</v>
      </c>
      <c r="B120">
        <f t="shared" si="5"/>
        <v>82604000</v>
      </c>
      <c r="C120">
        <f t="shared" si="6"/>
        <v>4130200</v>
      </c>
      <c r="D120">
        <f t="shared" si="7"/>
        <v>247812</v>
      </c>
      <c r="E120">
        <f t="shared" si="8"/>
        <v>49280400</v>
      </c>
      <c r="F120">
        <f t="shared" si="9"/>
        <v>34228000</v>
      </c>
    </row>
    <row r="121" spans="1:6" x14ac:dyDescent="0.15">
      <c r="A121">
        <v>118</v>
      </c>
      <c r="B121">
        <f t="shared" si="5"/>
        <v>84018000</v>
      </c>
      <c r="C121">
        <f t="shared" si="6"/>
        <v>4200900</v>
      </c>
      <c r="D121">
        <f t="shared" si="7"/>
        <v>252054</v>
      </c>
      <c r="E121">
        <f t="shared" si="8"/>
        <v>50126400</v>
      </c>
      <c r="F121">
        <f t="shared" si="9"/>
        <v>34815500</v>
      </c>
    </row>
    <row r="122" spans="1:6" x14ac:dyDescent="0.15">
      <c r="A122">
        <v>119</v>
      </c>
      <c r="B122">
        <f t="shared" si="5"/>
        <v>85444000</v>
      </c>
      <c r="C122">
        <f t="shared" si="6"/>
        <v>4272200</v>
      </c>
      <c r="D122">
        <f t="shared" si="7"/>
        <v>256332</v>
      </c>
      <c r="E122">
        <f t="shared" si="8"/>
        <v>50979600</v>
      </c>
      <c r="F122">
        <f t="shared" si="9"/>
        <v>35408000</v>
      </c>
    </row>
    <row r="123" spans="1:6" x14ac:dyDescent="0.15">
      <c r="A123">
        <v>120</v>
      </c>
      <c r="B123">
        <f t="shared" si="5"/>
        <v>86882000</v>
      </c>
      <c r="C123">
        <f t="shared" si="6"/>
        <v>4344100</v>
      </c>
      <c r="D123">
        <f t="shared" si="7"/>
        <v>260646</v>
      </c>
      <c r="E123">
        <f t="shared" si="8"/>
        <v>51840000</v>
      </c>
      <c r="F123">
        <f t="shared" si="9"/>
        <v>36005500</v>
      </c>
    </row>
    <row r="124" spans="1:6" x14ac:dyDescent="0.15">
      <c r="A124">
        <v>121</v>
      </c>
      <c r="B124">
        <f t="shared" si="5"/>
        <v>88332000</v>
      </c>
      <c r="C124">
        <f t="shared" si="6"/>
        <v>4416600</v>
      </c>
      <c r="D124">
        <f t="shared" si="7"/>
        <v>264996</v>
      </c>
      <c r="E124">
        <f t="shared" si="8"/>
        <v>52707600</v>
      </c>
      <c r="F124">
        <f t="shared" si="9"/>
        <v>36608000</v>
      </c>
    </row>
    <row r="125" spans="1:6" x14ac:dyDescent="0.15">
      <c r="A125">
        <v>122</v>
      </c>
      <c r="B125">
        <f t="shared" si="5"/>
        <v>89794000</v>
      </c>
      <c r="C125">
        <f t="shared" si="6"/>
        <v>4489700</v>
      </c>
      <c r="D125">
        <f t="shared" si="7"/>
        <v>269382</v>
      </c>
      <c r="E125">
        <f t="shared" si="8"/>
        <v>53582400</v>
      </c>
      <c r="F125">
        <f t="shared" si="9"/>
        <v>37215500</v>
      </c>
    </row>
    <row r="126" spans="1:6" x14ac:dyDescent="0.15">
      <c r="A126">
        <v>123</v>
      </c>
      <c r="B126">
        <f t="shared" si="5"/>
        <v>91268000</v>
      </c>
      <c r="C126">
        <f t="shared" si="6"/>
        <v>4563400</v>
      </c>
      <c r="D126">
        <f t="shared" si="7"/>
        <v>273804</v>
      </c>
      <c r="E126">
        <f t="shared" si="8"/>
        <v>54464400</v>
      </c>
      <c r="F126">
        <f t="shared" si="9"/>
        <v>37828000</v>
      </c>
    </row>
    <row r="127" spans="1:6" x14ac:dyDescent="0.15">
      <c r="A127">
        <v>124</v>
      </c>
      <c r="B127">
        <f t="shared" si="5"/>
        <v>92754000</v>
      </c>
      <c r="C127">
        <f t="shared" si="6"/>
        <v>4637700</v>
      </c>
      <c r="D127">
        <f t="shared" si="7"/>
        <v>278262</v>
      </c>
      <c r="E127">
        <f t="shared" si="8"/>
        <v>55353600</v>
      </c>
      <c r="F127">
        <f t="shared" si="9"/>
        <v>38445500</v>
      </c>
    </row>
    <row r="128" spans="1:6" x14ac:dyDescent="0.15">
      <c r="A128">
        <v>125</v>
      </c>
      <c r="B128">
        <f t="shared" si="5"/>
        <v>94252000</v>
      </c>
      <c r="C128">
        <f t="shared" si="6"/>
        <v>4712600</v>
      </c>
      <c r="D128">
        <f t="shared" si="7"/>
        <v>282756</v>
      </c>
      <c r="E128">
        <f t="shared" si="8"/>
        <v>56250000</v>
      </c>
      <c r="F128">
        <f t="shared" si="9"/>
        <v>39068000</v>
      </c>
    </row>
    <row r="129" spans="1:6" x14ac:dyDescent="0.15">
      <c r="A129">
        <v>126</v>
      </c>
      <c r="B129">
        <f t="shared" si="5"/>
        <v>95762000</v>
      </c>
      <c r="C129">
        <f t="shared" si="6"/>
        <v>4788100</v>
      </c>
      <c r="D129">
        <f t="shared" si="7"/>
        <v>287286</v>
      </c>
      <c r="E129">
        <f t="shared" si="8"/>
        <v>57153600</v>
      </c>
      <c r="F129">
        <f t="shared" si="9"/>
        <v>39695500</v>
      </c>
    </row>
    <row r="130" spans="1:6" x14ac:dyDescent="0.15">
      <c r="A130">
        <v>127</v>
      </c>
      <c r="B130">
        <f t="shared" si="5"/>
        <v>97284000</v>
      </c>
      <c r="C130">
        <f t="shared" si="6"/>
        <v>4864200</v>
      </c>
      <c r="D130">
        <f t="shared" si="7"/>
        <v>291852</v>
      </c>
      <c r="E130">
        <f t="shared" si="8"/>
        <v>58064400</v>
      </c>
      <c r="F130">
        <f t="shared" si="9"/>
        <v>40328000</v>
      </c>
    </row>
    <row r="131" spans="1:6" x14ac:dyDescent="0.15">
      <c r="A131">
        <v>128</v>
      </c>
      <c r="B131">
        <f t="shared" si="5"/>
        <v>98818000</v>
      </c>
      <c r="C131">
        <f t="shared" si="6"/>
        <v>4940900</v>
      </c>
      <c r="D131">
        <f t="shared" si="7"/>
        <v>296454</v>
      </c>
      <c r="E131">
        <f t="shared" si="8"/>
        <v>58982400</v>
      </c>
      <c r="F131">
        <f t="shared" si="9"/>
        <v>40965500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CMOS</vt:lpstr>
      <vt:lpstr>light</vt:lpstr>
      <vt:lpstr>諸々の値</vt:lpstr>
      <vt:lpstr>遅延時間</vt:lpstr>
      <vt:lpstr>面積　アレイ部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hoge</dc:creator>
  <cp:lastModifiedBy>Microsoft Office ユーザー</cp:lastModifiedBy>
  <cp:lastPrinted>2016-01-27T02:23:28Z</cp:lastPrinted>
  <dcterms:created xsi:type="dcterms:W3CDTF">2016-01-12T02:15:25Z</dcterms:created>
  <dcterms:modified xsi:type="dcterms:W3CDTF">2018-02-06T06:00:12Z</dcterms:modified>
</cp:coreProperties>
</file>