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tables/table1.xml" ContentType="application/vnd.openxmlformats-officedocument.spreadsheetml.table+xml"/>
  <Override PartName="/xl/tables/table2.xml" ContentType="application/vnd.openxmlformats-officedocument.spreadsheetml.table+xml"/>
  <Override PartName="/xl/charts/chart1.xml" ContentType="application/vnd.openxmlformats-officedocument.drawingml.chart+xml"/>
  <Override PartName="/xl/charts/chart2.xml" ContentType="application/vnd.openxmlformats-officedocument.drawingml.chart+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drawings/drawing3.xml" ContentType="application/vnd.openxmlformats-officedocument.drawing+xml"/>
  <Override PartName="/xl/charts/chart3.xml" ContentType="application/vnd.openxmlformats-officedocument.drawingml.chart+xml"/>
  <Override PartName="/xl/theme/themeOverride1.xml" ContentType="application/vnd.openxmlformats-officedocument.themeOverride+xml"/>
  <Override PartName="/xl/charts/chart4.xml" ContentType="application/vnd.openxmlformats-officedocument.drawingml.chart+xml"/>
  <Override PartName="/xl/theme/themeOverride2.xml" ContentType="application/vnd.openxmlformats-officedocument.themeOverride+xml"/>
  <Override PartName="/xl/charts/chart5.xml" ContentType="application/vnd.openxmlformats-officedocument.drawingml.chart+xml"/>
  <Override PartName="/xl/theme/themeOverride3.xml" ContentType="application/vnd.openxmlformats-officedocument.themeOverride+xml"/>
  <Override PartName="/xl/drawings/drawing4.xml" ContentType="application/vnd.openxmlformats-officedocument.drawing+xml"/>
  <Override PartName="/xl/charts/chart6.xml" ContentType="application/vnd.openxmlformats-officedocument.drawingml.chart+xml"/>
  <Override PartName="/xl/charts/chart7.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36" windowWidth="22980" windowHeight="9552"/>
  </bookViews>
  <sheets>
    <sheet name="SAMPLING AND INTERACTIVE GRAPHS" sheetId="3" r:id="rId1"/>
    <sheet name="PIVOT TABLE" sheetId="5" r:id="rId2"/>
    <sheet name="PIVOT CHART" sheetId="6" r:id="rId3"/>
    <sheet name="What If " sheetId="7" r:id="rId4"/>
  </sheets>
  <definedNames>
    <definedName name="_xlnm._FilterDatabase" localSheetId="0" hidden="1">'SAMPLING AND INTERACTIVE GRAPHS'!$A$105:$T$105</definedName>
    <definedName name="Slicer_Body_Type">#N/A</definedName>
    <definedName name="Slicer_Role">#N/A</definedName>
  </definedNames>
  <calcPr calcId="144525"/>
  <pivotCaches>
    <pivotCache cacheId="0" r:id="rId5"/>
    <pivotCache cacheId="1" r:id="rId6"/>
    <pivotCache cacheId="2" r:id="rId7"/>
  </pivotCaches>
  <extLst>
    <ext xmlns:x14="http://schemas.microsoft.com/office/spreadsheetml/2009/9/main" uri="{BBE1A952-AA13-448e-AADC-164F8A28A991}">
      <x14:slicerCaches>
        <x14:slicerCache r:id="rId8"/>
        <x14:slicerCache r:id="rId9"/>
      </x14:slicerCaches>
    </ext>
    <ext xmlns:x14="http://schemas.microsoft.com/office/spreadsheetml/2009/9/main" uri="{79F54976-1DA5-4618-B147-4CDE4B953A38}">
      <x14:workbookPr/>
    </ext>
  </extLst>
</workbook>
</file>

<file path=xl/calcChain.xml><?xml version="1.0" encoding="utf-8"?>
<calcChain xmlns="http://schemas.openxmlformats.org/spreadsheetml/2006/main">
  <c r="C7" i="7" l="1"/>
  <c r="C6" i="7"/>
  <c r="H3" i="7"/>
  <c r="H2" i="7"/>
  <c r="AC3" i="7"/>
  <c r="W3" i="7"/>
  <c r="AC2" i="7"/>
  <c r="W2" i="7"/>
  <c r="C9" i="7" l="1"/>
  <c r="S145" i="3"/>
  <c r="T145" i="3"/>
  <c r="R145" i="3"/>
  <c r="S144" i="3"/>
  <c r="T144" i="3"/>
  <c r="R144" i="3"/>
  <c r="S143" i="3"/>
  <c r="T143" i="3"/>
  <c r="R143" i="3"/>
  <c r="AA145" i="3"/>
  <c r="Z145" i="3"/>
  <c r="Y145" i="3"/>
  <c r="X145" i="3"/>
  <c r="W145" i="3"/>
  <c r="V145" i="3"/>
  <c r="U145" i="3"/>
  <c r="Q145" i="3"/>
  <c r="P145" i="3"/>
  <c r="O145" i="3"/>
  <c r="N145" i="3"/>
  <c r="M145" i="3"/>
  <c r="L145" i="3"/>
  <c r="K145" i="3"/>
  <c r="J145" i="3"/>
  <c r="I145" i="3"/>
  <c r="H145" i="3"/>
  <c r="G145" i="3"/>
  <c r="F145" i="3"/>
  <c r="E145" i="3"/>
  <c r="D145" i="3"/>
  <c r="C145" i="3"/>
  <c r="B145" i="3"/>
  <c r="AA144" i="3"/>
  <c r="Z144" i="3"/>
  <c r="Y144" i="3"/>
  <c r="X144" i="3"/>
  <c r="W144" i="3"/>
  <c r="V144" i="3"/>
  <c r="U144" i="3"/>
  <c r="Q144" i="3"/>
  <c r="P144" i="3"/>
  <c r="O144" i="3"/>
  <c r="N144" i="3"/>
  <c r="M144" i="3"/>
  <c r="L144" i="3"/>
  <c r="K144" i="3"/>
  <c r="J144" i="3"/>
  <c r="I144" i="3"/>
  <c r="H144" i="3"/>
  <c r="G144" i="3"/>
  <c r="F144" i="3"/>
  <c r="E144" i="3"/>
  <c r="D144" i="3"/>
  <c r="C144" i="3"/>
  <c r="B144" i="3"/>
  <c r="AA143" i="3"/>
  <c r="Z143" i="3"/>
  <c r="Y143" i="3"/>
  <c r="X143" i="3"/>
  <c r="W143" i="3"/>
  <c r="V143" i="3"/>
  <c r="U143" i="3"/>
  <c r="Q143" i="3"/>
  <c r="P143" i="3"/>
  <c r="O143" i="3"/>
  <c r="N143" i="3"/>
  <c r="M143" i="3"/>
  <c r="L143" i="3"/>
  <c r="K143" i="3"/>
  <c r="J143" i="3"/>
  <c r="I143" i="3"/>
  <c r="H143" i="3"/>
  <c r="G143" i="3"/>
  <c r="F143" i="3"/>
  <c r="E143" i="3"/>
  <c r="D143" i="3"/>
  <c r="C143" i="3"/>
  <c r="B143" i="3"/>
  <c r="B106" i="3" l="1"/>
  <c r="B107" i="3"/>
  <c r="B108" i="3"/>
  <c r="T108" i="3" l="1"/>
  <c r="T107" i="3"/>
  <c r="F108" i="3"/>
  <c r="G108" i="3"/>
  <c r="H108" i="3"/>
  <c r="I108" i="3"/>
  <c r="J108" i="3"/>
  <c r="K108" i="3"/>
  <c r="L108" i="3"/>
  <c r="M108" i="3"/>
  <c r="N108" i="3"/>
  <c r="O108" i="3"/>
  <c r="P108" i="3"/>
  <c r="Q108" i="3"/>
  <c r="R108" i="3"/>
  <c r="S108" i="3"/>
  <c r="F107" i="3"/>
  <c r="G107" i="3"/>
  <c r="H107" i="3"/>
  <c r="I107" i="3"/>
  <c r="J107" i="3"/>
  <c r="K107" i="3"/>
  <c r="L107" i="3"/>
  <c r="M107" i="3"/>
  <c r="N107" i="3"/>
  <c r="O107" i="3"/>
  <c r="P107" i="3"/>
  <c r="Q107" i="3"/>
  <c r="R107" i="3"/>
  <c r="S107" i="3"/>
  <c r="E107" i="3"/>
  <c r="E108" i="3"/>
  <c r="E106" i="3"/>
  <c r="A108" i="3"/>
  <c r="A107" i="3"/>
  <c r="A106" i="3"/>
  <c r="D108" i="3"/>
  <c r="D107" i="3"/>
  <c r="C108" i="3"/>
  <c r="C107" i="3"/>
  <c r="C106" i="3"/>
  <c r="D106" i="3"/>
  <c r="T106" i="3"/>
  <c r="G106" i="3"/>
  <c r="H106" i="3"/>
  <c r="I106" i="3"/>
  <c r="J106" i="3"/>
  <c r="K106" i="3"/>
  <c r="L106" i="3"/>
  <c r="M106" i="3"/>
  <c r="N106" i="3"/>
  <c r="O106" i="3"/>
  <c r="P106" i="3"/>
  <c r="Q106" i="3"/>
  <c r="R106" i="3"/>
  <c r="S106" i="3"/>
  <c r="F106" i="3"/>
  <c r="AC2" i="3" l="1"/>
  <c r="AC3" i="3"/>
  <c r="AC4" i="3"/>
  <c r="AC5" i="3"/>
  <c r="AC6" i="3"/>
  <c r="AC7" i="3"/>
  <c r="AC8" i="3"/>
  <c r="AC9" i="3"/>
  <c r="AC10" i="3"/>
  <c r="AC11" i="3"/>
  <c r="AC12" i="3"/>
  <c r="AC13" i="3"/>
  <c r="AC14" i="3"/>
  <c r="AC15" i="3"/>
  <c r="AC16" i="3"/>
  <c r="AC17" i="3"/>
  <c r="AC18" i="3"/>
  <c r="AC19" i="3"/>
  <c r="AC20" i="3"/>
  <c r="AC21" i="3"/>
  <c r="AC22" i="3"/>
  <c r="AC23" i="3"/>
  <c r="AC24" i="3"/>
  <c r="AC25" i="3"/>
  <c r="AC26" i="3"/>
  <c r="AC27" i="3"/>
  <c r="AC28" i="3"/>
  <c r="AC29" i="3"/>
  <c r="AC30" i="3"/>
  <c r="AC31" i="3"/>
  <c r="AC32" i="3"/>
  <c r="AC33" i="3"/>
  <c r="AC34" i="3"/>
  <c r="AC35" i="3"/>
  <c r="AC36" i="3"/>
  <c r="AC37" i="3"/>
  <c r="AC38" i="3"/>
  <c r="AC39" i="3"/>
  <c r="AC40" i="3"/>
  <c r="AC41" i="3"/>
  <c r="AC42" i="3"/>
  <c r="AC43" i="3"/>
  <c r="AC44" i="3"/>
  <c r="AC45" i="3"/>
  <c r="AC46" i="3"/>
  <c r="AC47" i="3"/>
  <c r="AC48" i="3"/>
  <c r="AC49" i="3"/>
  <c r="AC50" i="3"/>
  <c r="AC51" i="3"/>
  <c r="AC52" i="3"/>
  <c r="AC53" i="3"/>
  <c r="AC54" i="3"/>
  <c r="AC55" i="3"/>
  <c r="AC56" i="3"/>
  <c r="AC57" i="3"/>
  <c r="AC58" i="3"/>
  <c r="AC59" i="3"/>
  <c r="AC60" i="3"/>
  <c r="AC61" i="3"/>
  <c r="AC62" i="3"/>
  <c r="AC63" i="3"/>
  <c r="AC64" i="3"/>
  <c r="AC65" i="3"/>
  <c r="AC66" i="3"/>
  <c r="AC67" i="3"/>
  <c r="AC68" i="3"/>
  <c r="AC69" i="3"/>
  <c r="AC70" i="3"/>
  <c r="AC71" i="3"/>
  <c r="AC72" i="3"/>
  <c r="AC73" i="3"/>
  <c r="AC74" i="3"/>
  <c r="AC75" i="3"/>
  <c r="AC76" i="3"/>
  <c r="AC77" i="3"/>
  <c r="AC78" i="3"/>
  <c r="AC79" i="3"/>
  <c r="AC80" i="3"/>
  <c r="AC81" i="3"/>
  <c r="AC82" i="3"/>
  <c r="AC83" i="3"/>
  <c r="AC84" i="3"/>
  <c r="AC85" i="3"/>
  <c r="AC86" i="3"/>
  <c r="AC87" i="3"/>
  <c r="AC88" i="3"/>
  <c r="AC89" i="3"/>
  <c r="AC90" i="3"/>
  <c r="AC91" i="3"/>
  <c r="AC92" i="3"/>
  <c r="AC93" i="3"/>
  <c r="AC94" i="3"/>
  <c r="AC95" i="3"/>
  <c r="AC96" i="3"/>
  <c r="AC97" i="3"/>
  <c r="AC98" i="3"/>
  <c r="AC99" i="3"/>
  <c r="AC100" i="3"/>
  <c r="AC101" i="3"/>
  <c r="AC102" i="3"/>
  <c r="W31" i="3" l="1"/>
  <c r="W32" i="3"/>
  <c r="W33" i="3"/>
  <c r="W34" i="3"/>
  <c r="W35" i="3"/>
  <c r="W36" i="3"/>
  <c r="W37" i="3"/>
  <c r="W38" i="3"/>
  <c r="W39" i="3"/>
  <c r="W40" i="3"/>
  <c r="W41" i="3"/>
  <c r="W42" i="3"/>
  <c r="W43" i="3"/>
  <c r="W44" i="3"/>
  <c r="W45" i="3"/>
  <c r="W46" i="3"/>
  <c r="W47" i="3"/>
  <c r="W48" i="3"/>
  <c r="W49" i="3"/>
  <c r="W50" i="3"/>
  <c r="W51" i="3"/>
  <c r="W52" i="3"/>
  <c r="W53" i="3"/>
  <c r="W54" i="3"/>
  <c r="W55" i="3"/>
  <c r="W56" i="3"/>
  <c r="W2" i="3"/>
  <c r="W3" i="3"/>
  <c r="W4" i="3"/>
  <c r="W5" i="3"/>
  <c r="W6" i="3"/>
  <c r="W7" i="3"/>
  <c r="W8" i="3"/>
  <c r="W9" i="3"/>
  <c r="W10" i="3"/>
  <c r="W11" i="3"/>
  <c r="W12" i="3"/>
  <c r="W13" i="3"/>
  <c r="W14" i="3"/>
  <c r="W15" i="3"/>
  <c r="W16" i="3"/>
  <c r="W17" i="3"/>
  <c r="W18" i="3"/>
  <c r="W19" i="3"/>
  <c r="W20" i="3"/>
  <c r="W21" i="3"/>
  <c r="W22" i="3"/>
  <c r="W23" i="3"/>
  <c r="W24" i="3"/>
  <c r="W25" i="3"/>
  <c r="W26" i="3"/>
  <c r="W27" i="3"/>
  <c r="W28" i="3" l="1"/>
  <c r="W29" i="3"/>
  <c r="W30" i="3"/>
  <c r="W57" i="3" l="1"/>
  <c r="W58" i="3"/>
  <c r="W59" i="3"/>
  <c r="W60" i="3"/>
  <c r="W61" i="3"/>
  <c r="W62" i="3"/>
  <c r="W63" i="3"/>
  <c r="W64" i="3"/>
  <c r="W65" i="3"/>
  <c r="W66" i="3"/>
  <c r="W67" i="3"/>
  <c r="W68" i="3"/>
  <c r="W69" i="3"/>
  <c r="W70" i="3"/>
  <c r="W71" i="3"/>
  <c r="W72" i="3"/>
  <c r="W73" i="3"/>
  <c r="W74" i="3"/>
  <c r="W75" i="3"/>
  <c r="W76" i="3"/>
  <c r="W77" i="3"/>
  <c r="W78" i="3"/>
  <c r="W79" i="3"/>
  <c r="W80" i="3"/>
  <c r="W81" i="3"/>
  <c r="W82" i="3"/>
  <c r="W83" i="3"/>
  <c r="W84" i="3"/>
  <c r="W85" i="3"/>
  <c r="W86" i="3"/>
  <c r="W87" i="3"/>
  <c r="W88" i="3"/>
  <c r="W89" i="3"/>
  <c r="W90" i="3"/>
  <c r="W91" i="3"/>
  <c r="W92" i="3"/>
  <c r="W93" i="3"/>
  <c r="W94" i="3"/>
  <c r="W95" i="3"/>
  <c r="W96" i="3"/>
  <c r="W97" i="3"/>
  <c r="W98" i="3"/>
  <c r="W99" i="3"/>
  <c r="W100" i="3"/>
  <c r="W101" i="3"/>
  <c r="W102" i="3"/>
</calcChain>
</file>

<file path=xl/sharedStrings.xml><?xml version="1.0" encoding="utf-8"?>
<sst xmlns="http://schemas.openxmlformats.org/spreadsheetml/2006/main" count="4307" uniqueCount="639">
  <si>
    <t>ID</t>
  </si>
  <si>
    <t>Name</t>
  </si>
  <si>
    <t>Age</t>
  </si>
  <si>
    <t>Photo</t>
  </si>
  <si>
    <t>Nationality</t>
  </si>
  <si>
    <t>Flag</t>
  </si>
  <si>
    <t>Overall</t>
  </si>
  <si>
    <t>Potential</t>
  </si>
  <si>
    <t>Club</t>
  </si>
  <si>
    <t>Club Logo</t>
  </si>
  <si>
    <t>Value</t>
  </si>
  <si>
    <t>Wage</t>
  </si>
  <si>
    <t>Special</t>
  </si>
  <si>
    <t>Preferred Foot</t>
  </si>
  <si>
    <t>International Reputation</t>
  </si>
  <si>
    <t>Weak Foot</t>
  </si>
  <si>
    <t>Skill Moves</t>
  </si>
  <si>
    <t>Work Rate</t>
  </si>
  <si>
    <t>Body Type</t>
  </si>
  <si>
    <t>Real Face</t>
  </si>
  <si>
    <t>Position</t>
  </si>
  <si>
    <t>Jersey Number</t>
  </si>
  <si>
    <t>Joined</t>
  </si>
  <si>
    <t>Loaned From</t>
  </si>
  <si>
    <t>Contract Valid Until</t>
  </si>
  <si>
    <t>Height</t>
  </si>
  <si>
    <t>Weight</t>
  </si>
  <si>
    <t>LS</t>
  </si>
  <si>
    <t>ST</t>
  </si>
  <si>
    <t>RS</t>
  </si>
  <si>
    <t>LW</t>
  </si>
  <si>
    <t>LF</t>
  </si>
  <si>
    <t>CF</t>
  </si>
  <si>
    <t>RF</t>
  </si>
  <si>
    <t>RW</t>
  </si>
  <si>
    <t>LAM</t>
  </si>
  <si>
    <t>CAM</t>
  </si>
  <si>
    <t>RAM</t>
  </si>
  <si>
    <t>LM</t>
  </si>
  <si>
    <t>LCM</t>
  </si>
  <si>
    <t>CM</t>
  </si>
  <si>
    <t>RCM</t>
  </si>
  <si>
    <t>RM</t>
  </si>
  <si>
    <t>LWB</t>
  </si>
  <si>
    <t>LDM</t>
  </si>
  <si>
    <t>CDM</t>
  </si>
  <si>
    <t>RDM</t>
  </si>
  <si>
    <t>RWB</t>
  </si>
  <si>
    <t>LB</t>
  </si>
  <si>
    <t>LCB</t>
  </si>
  <si>
    <t>CB</t>
  </si>
  <si>
    <t>RCB</t>
  </si>
  <si>
    <t>RB</t>
  </si>
  <si>
    <t>Crossing</t>
  </si>
  <si>
    <t>Finishing</t>
  </si>
  <si>
    <t>HeadingAccuracy</t>
  </si>
  <si>
    <t>ShortPassing</t>
  </si>
  <si>
    <t>Volleys</t>
  </si>
  <si>
    <t>Dribbling</t>
  </si>
  <si>
    <t>Curve</t>
  </si>
  <si>
    <t>FKAccuracy</t>
  </si>
  <si>
    <t>LongPassing</t>
  </si>
  <si>
    <t>BallControl</t>
  </si>
  <si>
    <t>Acceleration</t>
  </si>
  <si>
    <t>SprintSpeed</t>
  </si>
  <si>
    <t>Agility</t>
  </si>
  <si>
    <t>Reactions</t>
  </si>
  <si>
    <t>Balance</t>
  </si>
  <si>
    <t>ShotPower</t>
  </si>
  <si>
    <t>Jumping</t>
  </si>
  <si>
    <t>Stamina</t>
  </si>
  <si>
    <t>Strength</t>
  </si>
  <si>
    <t>LongShots</t>
  </si>
  <si>
    <t>Aggression</t>
  </si>
  <si>
    <t>Interceptions</t>
  </si>
  <si>
    <t>Positioning</t>
  </si>
  <si>
    <t>Vision</t>
  </si>
  <si>
    <t>Penalties</t>
  </si>
  <si>
    <t>Composure</t>
  </si>
  <si>
    <t>Marking</t>
  </si>
  <si>
    <t>StandingTackle</t>
  </si>
  <si>
    <t>SlidingTackle</t>
  </si>
  <si>
    <t>GKDiving</t>
  </si>
  <si>
    <t>GKHandling</t>
  </si>
  <si>
    <t>GKKicking</t>
  </si>
  <si>
    <t>GKPositioning</t>
  </si>
  <si>
    <t>GKReflexes</t>
  </si>
  <si>
    <t>Release Clause</t>
  </si>
  <si>
    <t>FC Barcelona</t>
  </si>
  <si>
    <t>https://cdn.sofifa.org/teams/2/light/241.png</t>
  </si>
  <si>
    <t>Left</t>
  </si>
  <si>
    <t>Medium/ Medium</t>
  </si>
  <si>
    <t>Yes</t>
  </si>
  <si>
    <t>5'7</t>
  </si>
  <si>
    <t>159lbs</t>
  </si>
  <si>
    <t>64+2</t>
  </si>
  <si>
    <t>61+2</t>
  </si>
  <si>
    <t>59+2</t>
  </si>
  <si>
    <t>47+2</t>
  </si>
  <si>
    <t>Portugal</t>
  </si>
  <si>
    <t>https://cdn.sofifa.org/flags/38.png</t>
  </si>
  <si>
    <t>Juventus</t>
  </si>
  <si>
    <t>https://cdn.sofifa.org/teams/2/light/45.png</t>
  </si>
  <si>
    <t>Right</t>
  </si>
  <si>
    <t>High/ Low</t>
  </si>
  <si>
    <t>6'2</t>
  </si>
  <si>
    <t>61+3</t>
  </si>
  <si>
    <t>Paris Saint-Germain</t>
  </si>
  <si>
    <t>https://cdn.sofifa.org/teams/2/light/73.png</t>
  </si>
  <si>
    <t>High/ Medium</t>
  </si>
  <si>
    <t>5'9</t>
  </si>
  <si>
    <t>Spain</t>
  </si>
  <si>
    <t>https://cdn.sofifa.org/flags/45.png</t>
  </si>
  <si>
    <t>Manchester United</t>
  </si>
  <si>
    <t>https://cdn.sofifa.org/teams/2/light/11.png</t>
  </si>
  <si>
    <t>Lean</t>
  </si>
  <si>
    <t>GK</t>
  </si>
  <si>
    <t>6'4</t>
  </si>
  <si>
    <t>Manchester City</t>
  </si>
  <si>
    <t>High/ High</t>
  </si>
  <si>
    <t>Normal</t>
  </si>
  <si>
    <t>5'11</t>
  </si>
  <si>
    <t>73+3</t>
  </si>
  <si>
    <t>5'8</t>
  </si>
  <si>
    <t>71+3</t>
  </si>
  <si>
    <t>6'0</t>
  </si>
  <si>
    <t>72+3</t>
  </si>
  <si>
    <t>75+3</t>
  </si>
  <si>
    <t>FC Bayern München</t>
  </si>
  <si>
    <t>https://cdn.sofifa.org/teams/2/light/21.png</t>
  </si>
  <si>
    <t>Jul 1, 2014</t>
  </si>
  <si>
    <t>176lbs</t>
  </si>
  <si>
    <t>Germany</t>
  </si>
  <si>
    <t>https://cdn.sofifa.org/flags/21.png</t>
  </si>
  <si>
    <t>78+3</t>
  </si>
  <si>
    <t>Medium/ High</t>
  </si>
  <si>
    <t>172lbs</t>
  </si>
  <si>
    <t>68+3</t>
  </si>
  <si>
    <t>76+3</t>
  </si>
  <si>
    <t>France</t>
  </si>
  <si>
    <t>https://cdn.sofifa.org/flags/18.png</t>
  </si>
  <si>
    <t>5'6</t>
  </si>
  <si>
    <t>Jul 1, 2015</t>
  </si>
  <si>
    <t>5'10</t>
  </si>
  <si>
    <t>England</t>
  </si>
  <si>
    <t>https://cdn.sofifa.org/flags/14.png</t>
  </si>
  <si>
    <t>161lbs</t>
  </si>
  <si>
    <t>67+3</t>
  </si>
  <si>
    <t>74+3</t>
  </si>
  <si>
    <t>6'1</t>
  </si>
  <si>
    <t>Stocky</t>
  </si>
  <si>
    <t>Italy</t>
  </si>
  <si>
    <t>https://cdn.sofifa.org/flags/27.png</t>
  </si>
  <si>
    <t>Jul 1, 2018</t>
  </si>
  <si>
    <t>Jul 1, 2017</t>
  </si>
  <si>
    <t>Jun 30, 2019</t>
  </si>
  <si>
    <t>Napoli</t>
  </si>
  <si>
    <t>https://cdn.sofifa.org/teams/2/light/48.png</t>
  </si>
  <si>
    <t>Arsenal</t>
  </si>
  <si>
    <t>https://cdn.sofifa.org/teams/2/light/1.png</t>
  </si>
  <si>
    <t>Medium/ Low</t>
  </si>
  <si>
    <t>Jul 1, 2016</t>
  </si>
  <si>
    <t>6'3</t>
  </si>
  <si>
    <t>Milan</t>
  </si>
  <si>
    <t>https://cdn.sofifa.org/teams/2/light/47.png</t>
  </si>
  <si>
    <t>74+2</t>
  </si>
  <si>
    <t>65+2</t>
  </si>
  <si>
    <t>52+2</t>
  </si>
  <si>
    <t>75+2</t>
  </si>
  <si>
    <t>68+2</t>
  </si>
  <si>
    <t>63+2</t>
  </si>
  <si>
    <t>53+2</t>
  </si>
  <si>
    <t>Netherlands</t>
  </si>
  <si>
    <t>https://cdn.sofifa.org/flags/34.png</t>
  </si>
  <si>
    <t>Borussia Dortmund</t>
  </si>
  <si>
    <t>https://cdn.sofifa.org/teams/2/light/22.png</t>
  </si>
  <si>
    <t>Low/ High</t>
  </si>
  <si>
    <t>No</t>
  </si>
  <si>
    <t>57+2</t>
  </si>
  <si>
    <t>56+2</t>
  </si>
  <si>
    <t>58+2</t>
  </si>
  <si>
    <t>60+2</t>
  </si>
  <si>
    <t>73+2</t>
  </si>
  <si>
    <t>76+2</t>
  </si>
  <si>
    <t>79+2</t>
  </si>
  <si>
    <t>77+2</t>
  </si>
  <si>
    <t>Olympique Lyonnais</t>
  </si>
  <si>
    <t>https://cdn.sofifa.org/teams/2/light/66.png</t>
  </si>
  <si>
    <t>Roma</t>
  </si>
  <si>
    <t>https://cdn.sofifa.org/teams/2/light/52.png</t>
  </si>
  <si>
    <t>Valencia CF</t>
  </si>
  <si>
    <t>https://cdn.sofifa.org/teams/2/light/461.png</t>
  </si>
  <si>
    <t>71+2</t>
  </si>
  <si>
    <t>69+2</t>
  </si>
  <si>
    <t>FC Porto</t>
  </si>
  <si>
    <t>https://cdn.sofifa.org/teams/2/light/236.png</t>
  </si>
  <si>
    <t>62+2</t>
  </si>
  <si>
    <t>66+2</t>
  </si>
  <si>
    <t>51+2</t>
  </si>
  <si>
    <t>50+2</t>
  </si>
  <si>
    <t>70+2</t>
  </si>
  <si>
    <t>67+2</t>
  </si>
  <si>
    <t>49+2</t>
  </si>
  <si>
    <t>72+2</t>
  </si>
  <si>
    <t>Olympique de Marseille</t>
  </si>
  <si>
    <t>https://cdn.sofifa.org/teams/2/light/219.png</t>
  </si>
  <si>
    <t>143lbs</t>
  </si>
  <si>
    <t>RC Celta</t>
  </si>
  <si>
    <t>https://cdn.sofifa.org/teams/2/light/450.png</t>
  </si>
  <si>
    <t>Real Sociedad</t>
  </si>
  <si>
    <t>https://cdn.sofifa.org/teams/2/light/457.png</t>
  </si>
  <si>
    <t>SL Benfica</t>
  </si>
  <si>
    <t>https://cdn.sofifa.org/teams/2/light/234.png</t>
  </si>
  <si>
    <t>AS Monaco</t>
  </si>
  <si>
    <t>https://cdn.sofifa.org/teams/2/light/69.png</t>
  </si>
  <si>
    <t>Leicester City</t>
  </si>
  <si>
    <t>Atalanta</t>
  </si>
  <si>
    <t>55+2</t>
  </si>
  <si>
    <t>Aug 8, 2018</t>
  </si>
  <si>
    <t>54+2</t>
  </si>
  <si>
    <t>Everton</t>
  </si>
  <si>
    <t>https://cdn.sofifa.org/teams/2/light/7.png</t>
  </si>
  <si>
    <t>Jul 20, 2015</t>
  </si>
  <si>
    <t>Jul 11, 2018</t>
  </si>
  <si>
    <t>TSG 1899 Hoffenheim</t>
  </si>
  <si>
    <t>https://cdn.sofifa.org/teams/2/light/10029.png</t>
  </si>
  <si>
    <t>Aug 28, 2018</t>
  </si>
  <si>
    <t>OGC Nice</t>
  </si>
  <si>
    <t>https://cdn.sofifa.org/teams/2/light/72.png</t>
  </si>
  <si>
    <t>Wolverhampton Wanderers</t>
  </si>
  <si>
    <t>https://cdn.sofifa.org/teams/2/light/110.png</t>
  </si>
  <si>
    <t>Borussia Mönchengladbach</t>
  </si>
  <si>
    <t>https://cdn.sofifa.org/teams/2/light/23.png</t>
  </si>
  <si>
    <t>Hertha BSC</t>
  </si>
  <si>
    <t>https://cdn.sofifa.org/teams/2/light/166.png</t>
  </si>
  <si>
    <t>SV Werder Bremen</t>
  </si>
  <si>
    <t>https://cdn.sofifa.org/teams/2/light/38.png</t>
  </si>
  <si>
    <t>Jul 12, 2018</t>
  </si>
  <si>
    <t>43+2</t>
  </si>
  <si>
    <t>46+2</t>
  </si>
  <si>
    <t>45+2</t>
  </si>
  <si>
    <t>44+2</t>
  </si>
  <si>
    <t>VfL Wolfsburg</t>
  </si>
  <si>
    <t>https://cdn.sofifa.org/teams/2/light/175.png</t>
  </si>
  <si>
    <t>Aug 1, 2016</t>
  </si>
  <si>
    <t>Jul 12, 2017</t>
  </si>
  <si>
    <t>38+2</t>
  </si>
  <si>
    <t>Jul 5, 2018</t>
  </si>
  <si>
    <t>Fulham</t>
  </si>
  <si>
    <t>https://cdn.sofifa.org/teams/2/light/144.png</t>
  </si>
  <si>
    <t>48+2</t>
  </si>
  <si>
    <t>Jun 9, 2018</t>
  </si>
  <si>
    <t>Jun 20, 2018</t>
  </si>
  <si>
    <t>Sampdoria</t>
  </si>
  <si>
    <t>https://cdn.sofifa.org/teams/2/light/1837.png</t>
  </si>
  <si>
    <t>VfB Stuttgart</t>
  </si>
  <si>
    <t>https://cdn.sofifa.org/teams/2/light/36.png</t>
  </si>
  <si>
    <t>SC Braga</t>
  </si>
  <si>
    <t>https://cdn.sofifa.org/teams/2/light/1896.png</t>
  </si>
  <si>
    <t>Aug 13, 2018</t>
  </si>
  <si>
    <t>RCD Espanyol</t>
  </si>
  <si>
    <t>https://cdn.sofifa.org/teams/2/light/452.png</t>
  </si>
  <si>
    <t>Jul 28, 2017</t>
  </si>
  <si>
    <t>Cagliari</t>
  </si>
  <si>
    <t>https://cdn.sofifa.org/teams/2/light/1842.png</t>
  </si>
  <si>
    <t>J. Weigl</t>
  </si>
  <si>
    <t>https://cdn.sofifa.org/players/4/19/222028.png</t>
  </si>
  <si>
    <t>1. FSV Mainz 05</t>
  </si>
  <si>
    <t>https://cdn.sofifa.org/teams/2/light/169.png</t>
  </si>
  <si>
    <t>Bournemouth</t>
  </si>
  <si>
    <t>https://cdn.sofifa.org/teams/2/light/1943.png</t>
  </si>
  <si>
    <t>N. Aké</t>
  </si>
  <si>
    <t>https://cdn.sofifa.org/players/4/19/208920.png</t>
  </si>
  <si>
    <t>Jun 30, 2017</t>
  </si>
  <si>
    <t>Fiorentina</t>
  </si>
  <si>
    <t>https://cdn.sofifa.org/teams/2/light/110374.png</t>
  </si>
  <si>
    <t>Club Brugge KV</t>
  </si>
  <si>
    <t>https://cdn.sofifa.org/teams/2/light/231.png</t>
  </si>
  <si>
    <t>Aug 29, 2017</t>
  </si>
  <si>
    <t>D. Calabria</t>
  </si>
  <si>
    <t>https://cdn.sofifa.org/players/4/19/228881.png</t>
  </si>
  <si>
    <t>L. Pellegrini</t>
  </si>
  <si>
    <t>https://cdn.sofifa.org/players/4/19/228251.png</t>
  </si>
  <si>
    <t>42+2</t>
  </si>
  <si>
    <t>M. Eggestein</t>
  </si>
  <si>
    <t>https://cdn.sofifa.org/players/4/19/226168.png</t>
  </si>
  <si>
    <t>Nov 29, 2014</t>
  </si>
  <si>
    <t>N. Amiri</t>
  </si>
  <si>
    <t>https://cdn.sofifa.org/players/4/19/225309.png</t>
  </si>
  <si>
    <t>Aug 1, 2014</t>
  </si>
  <si>
    <t>Pablo Maffeo</t>
  </si>
  <si>
    <t>https://cdn.sofifa.org/players/4/19/221342.png</t>
  </si>
  <si>
    <t>N. Stark</t>
  </si>
  <si>
    <t>https://cdn.sofifa.org/players/4/19/212977.png</t>
  </si>
  <si>
    <t>Aug 24, 2015</t>
  </si>
  <si>
    <t>B. Cristante</t>
  </si>
  <si>
    <t>https://cdn.sofifa.org/players/4/19/208268.png</t>
  </si>
  <si>
    <t>Hannover 96</t>
  </si>
  <si>
    <t>https://cdn.sofifa.org/teams/2/light/485.png</t>
  </si>
  <si>
    <t>Toulouse Football Club</t>
  </si>
  <si>
    <t>https://cdn.sofifa.org/teams/2/light/1809.png</t>
  </si>
  <si>
    <t>Aug 16, 2018</t>
  </si>
  <si>
    <t>Manu García</t>
  </si>
  <si>
    <t>Aarón Martín</t>
  </si>
  <si>
    <t>https://cdn.sofifa.org/players/4/19/236295.png</t>
  </si>
  <si>
    <t>P. Diop</t>
  </si>
  <si>
    <t>Jul 26, 2018</t>
  </si>
  <si>
    <t>Bologna</t>
  </si>
  <si>
    <t>https://cdn.sofifa.org/teams/2/light/189.png</t>
  </si>
  <si>
    <t>W. Anton</t>
  </si>
  <si>
    <t>https://cdn.sofifa.org/players/4/19/229476.png</t>
  </si>
  <si>
    <t>May 15, 2015</t>
  </si>
  <si>
    <t>Udinese</t>
  </si>
  <si>
    <t>https://cdn.sofifa.org/teams/2/light/55.png</t>
  </si>
  <si>
    <t>T. Kehrer</t>
  </si>
  <si>
    <t>https://cdn.sofifa.org/players/4/19/226229.png</t>
  </si>
  <si>
    <t>N. Barella</t>
  </si>
  <si>
    <t>https://cdn.sofifa.org/players/4/19/224232.png</t>
  </si>
  <si>
    <t>Mario Hermoso</t>
  </si>
  <si>
    <t>https://cdn.sofifa.org/players/4/19/229668.png</t>
  </si>
  <si>
    <t>LOSC Lille</t>
  </si>
  <si>
    <t>https://cdn.sofifa.org/teams/2/light/65.png</t>
  </si>
  <si>
    <t>Gedson Fernandes</t>
  </si>
  <si>
    <t>https://cdn.sofifa.org/players/4/19/234568.png</t>
  </si>
  <si>
    <t>Marc Roca</t>
  </si>
  <si>
    <t>https://cdn.sofifa.org/players/4/19/235945.png</t>
  </si>
  <si>
    <t>F. Uduokhai</t>
  </si>
  <si>
    <t>https://cdn.sofifa.org/players/4/19/232144.png</t>
  </si>
  <si>
    <t>B. Henrichs</t>
  </si>
  <si>
    <t>https://cdn.sofifa.org/players/4/19/228579.png</t>
  </si>
  <si>
    <t>Dinamo Zagreb</t>
  </si>
  <si>
    <t>https://cdn.sofifa.org/teams/2/light/211.png</t>
  </si>
  <si>
    <t>Dani Olmo</t>
  </si>
  <si>
    <t>https://cdn.sofifa.org/players/4/19/244260.png</t>
  </si>
  <si>
    <t>Jul 31, 2014</t>
  </si>
  <si>
    <t>A. Meret</t>
  </si>
  <si>
    <t>https://cdn.sofifa.org/players/4/19/225116.png</t>
  </si>
  <si>
    <t>Renato Sanches</t>
  </si>
  <si>
    <t>https://cdn.sofifa.org/players/4/19/230767.png</t>
  </si>
  <si>
    <t>J. Kluivert</t>
  </si>
  <si>
    <t>https://cdn.sofifa.org/players/4/19/236920.png</t>
  </si>
  <si>
    <t>R. Mandragora</t>
  </si>
  <si>
    <t>https://cdn.sofifa.org/players/4/19/225439.png</t>
  </si>
  <si>
    <t>Brais Méndez</t>
  </si>
  <si>
    <t>https://cdn.sofifa.org/players/4/19/235944.png</t>
  </si>
  <si>
    <t>Merino</t>
  </si>
  <si>
    <t>https://cdn.sofifa.org/players/4/19/225193.png</t>
  </si>
  <si>
    <t>F. Neuhaus</t>
  </si>
  <si>
    <t>https://cdn.sofifa.org/players/4/19/234943.png</t>
  </si>
  <si>
    <t>Adama</t>
  </si>
  <si>
    <t>https://cdn.sofifa.org/players/4/19/213956.png</t>
  </si>
  <si>
    <t>A. Danjuma Groeneveld</t>
  </si>
  <si>
    <t>https://cdn.sofifa.org/players/4/19/236276.png</t>
  </si>
  <si>
    <t>T. Fosu-Mensah</t>
  </si>
  <si>
    <t>https://cdn.sofifa.org/players/4/19/232270.png</t>
  </si>
  <si>
    <t>Diogo Leite</t>
  </si>
  <si>
    <t>https://cdn.sofifa.org/players/4/19/234575.png</t>
  </si>
  <si>
    <t>Ferrán Torres</t>
  </si>
  <si>
    <t>https://cdn.sofifa.org/players/4/19/241461.png</t>
  </si>
  <si>
    <t>E. Audero</t>
  </si>
  <si>
    <t>https://cdn.sofifa.org/players/4/19/228413.png</t>
  </si>
  <si>
    <t>A. Maier</t>
  </si>
  <si>
    <t>https://cdn.sofifa.org/players/4/19/237629.png</t>
  </si>
  <si>
    <t>Feb 4, 2017</t>
  </si>
  <si>
    <t>R. Orsolini</t>
  </si>
  <si>
    <t>https://cdn.sofifa.org/players/4/19/233556.png</t>
  </si>
  <si>
    <t>Bruno Xadas</t>
  </si>
  <si>
    <t>https://cdn.sofifa.org/players/4/19/237670.png</t>
  </si>
  <si>
    <t>https://cdn.sofifa.org/players/4/19/226773.png</t>
  </si>
  <si>
    <t>https://cdn.sofifa.org/players/4/19/223978.png</t>
  </si>
  <si>
    <t>João Félix</t>
  </si>
  <si>
    <t>https://cdn.sofifa.org/players/4/19/242444.png</t>
  </si>
  <si>
    <t>Sep 29, 2016</t>
  </si>
  <si>
    <t>Rafael Leão</t>
  </si>
  <si>
    <t>https://cdn.sofifa.org/players/4/19/241721.png</t>
  </si>
  <si>
    <t>F. Romagna</t>
  </si>
  <si>
    <t>https://cdn.sofifa.org/players/4/19/226108.png</t>
  </si>
  <si>
    <t>M. Kean</t>
  </si>
  <si>
    <t>https://cdn.sofifa.org/players/4/19/236610.png</t>
  </si>
  <si>
    <t>Diogo Dalot</t>
  </si>
  <si>
    <t>https://cdn.sofifa.org/players/4/19/234574.png</t>
  </si>
  <si>
    <t>Aleñá</t>
  </si>
  <si>
    <t>https://cdn.sofifa.org/players/4/19/233113.png</t>
  </si>
  <si>
    <t>B. Kamara</t>
  </si>
  <si>
    <t>https://cdn.sofifa.org/players/4/19/236987.png</t>
  </si>
  <si>
    <t>M. Maolida</t>
  </si>
  <si>
    <t>https://cdn.sofifa.org/players/4/19/234333.png</t>
  </si>
  <si>
    <t>M. Guendouzi</t>
  </si>
  <si>
    <t>https://cdn.sofifa.org/players/4/19/236496.png</t>
  </si>
  <si>
    <t>Column1</t>
  </si>
  <si>
    <t>Role</t>
  </si>
  <si>
    <t>DEF</t>
  </si>
  <si>
    <t>MID</t>
  </si>
  <si>
    <t>FWD</t>
  </si>
  <si>
    <t>C. Pavón</t>
  </si>
  <si>
    <t>https://cdn.sofifa.org/players/4/19/224254.png</t>
  </si>
  <si>
    <t>Argentina</t>
  </si>
  <si>
    <t>https://cdn.sofifa.org/flags/52.png</t>
  </si>
  <si>
    <t>Boca Juniors</t>
  </si>
  <si>
    <t>https://cdn.sofifa.org/teams/2/light/1877.png</t>
  </si>
  <si>
    <t>Jul 14, 2014</t>
  </si>
  <si>
    <t>78+2</t>
  </si>
  <si>
    <t>S. Ascacíbar</t>
  </si>
  <si>
    <t>https://cdn.sofifa.org/players/4/19/232244.png</t>
  </si>
  <si>
    <t>Aug 22, 2017</t>
  </si>
  <si>
    <t>G. Simeone</t>
  </si>
  <si>
    <t>https://cdn.sofifa.org/players/4/19/216816.png</t>
  </si>
  <si>
    <t>Aug 16, 2017</t>
  </si>
  <si>
    <t>A. Franco</t>
  </si>
  <si>
    <t>https://cdn.sofifa.org/players/4/19/237604.png</t>
  </si>
  <si>
    <t>Independiente</t>
  </si>
  <si>
    <t>https://cdn.sofifa.org/teams/2/light/110093.png</t>
  </si>
  <si>
    <t>Jan 1, 2017</t>
  </si>
  <si>
    <t>M. Vargas</t>
  </si>
  <si>
    <t>https://cdn.sofifa.org/players/4/19/228819.png</t>
  </si>
  <si>
    <t>Vélez Sarsfield</t>
  </si>
  <si>
    <t>https://cdn.sofifa.org/teams/2/light/101088.png</t>
  </si>
  <si>
    <t>May 1, 2015</t>
  </si>
  <si>
    <t>E. Palacios</t>
  </si>
  <si>
    <t>https://cdn.sofifa.org/players/4/19/231521.png</t>
  </si>
  <si>
    <t>River Plate</t>
  </si>
  <si>
    <t>https://cdn.sofifa.org/teams/2/light/1876.png</t>
  </si>
  <si>
    <t>Nov 8, 2015</t>
  </si>
  <si>
    <t>E. Barco</t>
  </si>
  <si>
    <t>https://cdn.sofifa.org/players/4/19/236007.png</t>
  </si>
  <si>
    <t>Atlanta United</t>
  </si>
  <si>
    <t>https://cdn.sofifa.org/teams/2/light/112885.png</t>
  </si>
  <si>
    <t>Feb 7, 2018</t>
  </si>
  <si>
    <t>M. Zaracho</t>
  </si>
  <si>
    <t>https://cdn.sofifa.org/players/4/19/235926.png</t>
  </si>
  <si>
    <t>Racing Club</t>
  </si>
  <si>
    <t>https://cdn.sofifa.org/teams/2/light/101085.png</t>
  </si>
  <si>
    <t>J. Foyth</t>
  </si>
  <si>
    <t>https://cdn.sofifa.org/players/4/19/237221.png</t>
  </si>
  <si>
    <t>Tottenham Hotspur</t>
  </si>
  <si>
    <t>https://cdn.sofifa.org/teams/2/light/18.png</t>
  </si>
  <si>
    <t>Aug 30, 2017</t>
  </si>
  <si>
    <t>L. Trossard</t>
  </si>
  <si>
    <t>https://cdn.sofifa.org/players/4/19/207421.png</t>
  </si>
  <si>
    <t>Belgium</t>
  </si>
  <si>
    <t>https://cdn.sofifa.org/flags/7.png</t>
  </si>
  <si>
    <t>KRC Genk</t>
  </si>
  <si>
    <t>https://cdn.sofifa.org/teams/2/light/673.png</t>
  </si>
  <si>
    <t>Jan 1, 2012</t>
  </si>
  <si>
    <t>A. Saelemaekers</t>
  </si>
  <si>
    <t>https://cdn.sofifa.org/players/4/19/242664.png</t>
  </si>
  <si>
    <t>RSC Anderlecht</t>
  </si>
  <si>
    <t>https://cdn.sofifa.org/teams/2/light/229.png</t>
  </si>
  <si>
    <t>Oct 25, 2017</t>
  </si>
  <si>
    <t>Andreas Pereira</t>
  </si>
  <si>
    <t>https://cdn.sofifa.org/players/4/19/208450.png</t>
  </si>
  <si>
    <t>Brazil</t>
  </si>
  <si>
    <t>https://cdn.sofifa.org/flags/54.png</t>
  </si>
  <si>
    <t>Jan 1, 2013</t>
  </si>
  <si>
    <t>Wesley</t>
  </si>
  <si>
    <t>https://cdn.sofifa.org/players/4/19/232381.png</t>
  </si>
  <si>
    <t>Jan 29, 2016</t>
  </si>
  <si>
    <t>Wendel</t>
  </si>
  <si>
    <t>https://cdn.sofifa.org/players/4/19/238359.png</t>
  </si>
  <si>
    <t>Sporting CP</t>
  </si>
  <si>
    <t>https://cdn.sofifa.org/teams/2/light/237.png</t>
  </si>
  <si>
    <t>Jan 6, 2018</t>
  </si>
  <si>
    <t>Felipe Vizeu</t>
  </si>
  <si>
    <t>https://cdn.sofifa.org/players/4/19/233299.png</t>
  </si>
  <si>
    <t>Jul 17, 2018</t>
  </si>
  <si>
    <t>Maycon</t>
  </si>
  <si>
    <t>https://cdn.sofifa.org/players/4/19/234701.png</t>
  </si>
  <si>
    <t>Shakhtar Donetsk</t>
  </si>
  <si>
    <t>https://cdn.sofifa.org/teams/2/light/101059.png</t>
  </si>
  <si>
    <t>Paulinho</t>
  </si>
  <si>
    <t>https://cdn.sofifa.org/players/4/19/239970.png</t>
  </si>
  <si>
    <t>Bayer 04 Leverkusen</t>
  </si>
  <si>
    <t>https://cdn.sofifa.org/teams/2/light/32.png</t>
  </si>
  <si>
    <t>T. Alexander-Arnold</t>
  </si>
  <si>
    <t>https://cdn.sofifa.org/players/4/19/231281.png</t>
  </si>
  <si>
    <t>Liverpool</t>
  </si>
  <si>
    <t>https://cdn.sofifa.org/teams/2/light/9.png</t>
  </si>
  <si>
    <t>Oct 7, 2015</t>
  </si>
  <si>
    <t>B. Chilwell</t>
  </si>
  <si>
    <t>https://cdn.sofifa.org/players/4/19/229984.png</t>
  </si>
  <si>
    <t>https://cdn.sofifa.org/teams/2/light/95.png</t>
  </si>
  <si>
    <t>Aug 26, 2015</t>
  </si>
  <si>
    <t>J. Maddison</t>
  </si>
  <si>
    <t>https://cdn.sofifa.org/players/4/19/220697.png</t>
  </si>
  <si>
    <t>L. Cook</t>
  </si>
  <si>
    <t>https://cdn.sofifa.org/players/4/19/224294.png</t>
  </si>
  <si>
    <t>Jul 8, 2016</t>
  </si>
  <si>
    <t>J. Sancho</t>
  </si>
  <si>
    <t>https://cdn.sofifa.org/players/4/19/233049.png</t>
  </si>
  <si>
    <t>Aug 31, 2017</t>
  </si>
  <si>
    <t>R. Loftus-Cheek</t>
  </si>
  <si>
    <t>https://cdn.sofifa.org/players/4/19/213666.png</t>
  </si>
  <si>
    <t>Chelsea</t>
  </si>
  <si>
    <t>https://cdn.sofifa.org/teams/2/light/5.png</t>
  </si>
  <si>
    <t>Jun 3, 2013</t>
  </si>
  <si>
    <t>W. Hughes</t>
  </si>
  <si>
    <t>https://cdn.sofifa.org/players/4/19/206516.png</t>
  </si>
  <si>
    <t>Watford</t>
  </si>
  <si>
    <t>https://cdn.sofifa.org/teams/2/light/1795.png</t>
  </si>
  <si>
    <t>Jun 24, 2017</t>
  </si>
  <si>
    <t>H. Winks</t>
  </si>
  <si>
    <t>https://cdn.sofifa.org/players/4/19/222400.png</t>
  </si>
  <si>
    <t>J. Grealish</t>
  </si>
  <si>
    <t>https://cdn.sofifa.org/players/4/19/206517.png</t>
  </si>
  <si>
    <t>Aston Villa</t>
  </si>
  <si>
    <t>https://cdn.sofifa.org/teams/2/light/2.png</t>
  </si>
  <si>
    <t>Mar 1, 2012</t>
  </si>
  <si>
    <t>T. Davies</t>
  </si>
  <si>
    <t>https://cdn.sofifa.org/players/4/19/230005.png</t>
  </si>
  <si>
    <t>Sep 20, 2015</t>
  </si>
  <si>
    <t>A. Wan-Bissaka</t>
  </si>
  <si>
    <t>https://cdn.sofifa.org/players/4/19/229880.png</t>
  </si>
  <si>
    <t>Crystal Palace</t>
  </si>
  <si>
    <t>https://cdn.sofifa.org/teams/2/light/1799.png</t>
  </si>
  <si>
    <t>Jul 2, 2015</t>
  </si>
  <si>
    <t>P. Foden</t>
  </si>
  <si>
    <t>https://cdn.sofifa.org/players/4/19/237692.png</t>
  </si>
  <si>
    <t>https://cdn.sofifa.org/teams/2/light/10.png</t>
  </si>
  <si>
    <t>A. Lookman</t>
  </si>
  <si>
    <t>https://cdn.sofifa.org/players/4/19/230899.png</t>
  </si>
  <si>
    <t>Jan 5, 2017</t>
  </si>
  <si>
    <t>A. Maitland-Niles</t>
  </si>
  <si>
    <t>https://cdn.sofifa.org/players/4/19/225782.png</t>
  </si>
  <si>
    <t>Oct 24, 2014</t>
  </si>
  <si>
    <t>L. Tousart</t>
  </si>
  <si>
    <t>https://cdn.sofifa.org/players/4/19/227234.png</t>
  </si>
  <si>
    <t>Aug 31, 2015</t>
  </si>
  <si>
    <t>A. Diallo</t>
  </si>
  <si>
    <t>https://cdn.sofifa.org/players/4/19/225711.png</t>
  </si>
  <si>
    <t>A. Lafont</t>
  </si>
  <si>
    <t>https://cdn.sofifa.org/players/4/19/231691.png</t>
  </si>
  <si>
    <t>Jul 2, 2018</t>
  </si>
  <si>
    <t>F. Mendy</t>
  </si>
  <si>
    <t>https://cdn.sofifa.org/players/4/19/228618.png</t>
  </si>
  <si>
    <t>L. Dubois</t>
  </si>
  <si>
    <t>https://cdn.sofifa.org/players/4/19/216643.png</t>
  </si>
  <si>
    <t>N. Mukiele</t>
  </si>
  <si>
    <t>https://cdn.sofifa.org/players/4/19/226166.png</t>
  </si>
  <si>
    <t>RB Leipzig</t>
  </si>
  <si>
    <t>https://cdn.sofifa.org/teams/2/light/112172.png</t>
  </si>
  <si>
    <t>W. Cyprien</t>
  </si>
  <si>
    <t>https://cdn.sofifa.org/players/4/19/212886.png</t>
  </si>
  <si>
    <t>Jul 27, 2016</t>
  </si>
  <si>
    <t>J. Augustin</t>
  </si>
  <si>
    <t>https://cdn.sofifa.org/players/4/19/225713.png</t>
  </si>
  <si>
    <t>Jul 6, 2017</t>
  </si>
  <si>
    <t>M. Diakhaby</t>
  </si>
  <si>
    <t>https://cdn.sofifa.org/players/4/19/230578.png</t>
  </si>
  <si>
    <t>D. Upamecano</t>
  </si>
  <si>
    <t>https://cdn.sofifa.org/players/4/19/229558.png</t>
  </si>
  <si>
    <t>Jan 13, 2017</t>
  </si>
  <si>
    <t>I. Diop</t>
  </si>
  <si>
    <t>https://cdn.sofifa.org/players/4/19/231633.png</t>
  </si>
  <si>
    <t>West Ham United</t>
  </si>
  <si>
    <t>https://cdn.sofifa.org/teams/2/light/19.png</t>
  </si>
  <si>
    <t>M. Dembélé</t>
  </si>
  <si>
    <t>https://cdn.sofifa.org/players/4/19/211591.png</t>
  </si>
  <si>
    <t>Aug 31, 2018</t>
  </si>
  <si>
    <t>C. Nkunku</t>
  </si>
  <si>
    <t>https://cdn.sofifa.org/players/4/19/232411.png</t>
  </si>
  <si>
    <t>Dec 23, 2015</t>
  </si>
  <si>
    <t>D. Zagadou</t>
  </si>
  <si>
    <t>https://cdn.sofifa.org/players/4/19/238476.png</t>
  </si>
  <si>
    <t>6'5</t>
  </si>
  <si>
    <t>F. Guilbert</t>
  </si>
  <si>
    <t>https://cdn.sofifa.org/players/4/19/227222.png</t>
  </si>
  <si>
    <t>Stade Malherbe Caen</t>
  </si>
  <si>
    <t>https://cdn.sofifa.org/teams/2/light/210.png</t>
  </si>
  <si>
    <t>L. Blas</t>
  </si>
  <si>
    <t>https://cdn.sofifa.org/players/4/19/231102.png</t>
  </si>
  <si>
    <t>En Avant de Guingamp</t>
  </si>
  <si>
    <t>https://cdn.sofifa.org/teams/2/light/62.png</t>
  </si>
  <si>
    <t>M. Sarr</t>
  </si>
  <si>
    <t>https://cdn.sofifa.org/players/4/19/235454.png</t>
  </si>
  <si>
    <t>S. Grandsir</t>
  </si>
  <si>
    <t>https://cdn.sofifa.org/players/4/19/233550.png</t>
  </si>
  <si>
    <t>I. Konaté</t>
  </si>
  <si>
    <t>https://cdn.sofifa.org/players/4/19/237678.png</t>
  </si>
  <si>
    <t>J. Koundé</t>
  </si>
  <si>
    <t>https://cdn.sofifa.org/players/4/19/241486.png</t>
  </si>
  <si>
    <t>FC Girondins de Bordeaux</t>
  </si>
  <si>
    <t>https://cdn.sofifa.org/teams/2/light/59.png</t>
  </si>
  <si>
    <t>Oct 10, 2017</t>
  </si>
  <si>
    <t>J. Ikoné</t>
  </si>
  <si>
    <t>https://cdn.sofifa.org/players/4/19/234612.png</t>
  </si>
  <si>
    <t>O. Edouard</t>
  </si>
  <si>
    <t>https://cdn.sofifa.org/players/4/19/233866.png</t>
  </si>
  <si>
    <t>Celtic</t>
  </si>
  <si>
    <t>https://cdn.sofifa.org/teams/2/light/78.png</t>
  </si>
  <si>
    <t>J. Mateta</t>
  </si>
  <si>
    <t>https://cdn.sofifa.org/players/4/19/236461.png</t>
  </si>
  <si>
    <t>M. Cuisance</t>
  </si>
  <si>
    <t>https://cdn.sofifa.org/players/4/19/239744.png</t>
  </si>
  <si>
    <t>Row Labels</t>
  </si>
  <si>
    <t>Grand Total</t>
  </si>
  <si>
    <t>Count of Nationality</t>
  </si>
  <si>
    <t>Count of Position</t>
  </si>
  <si>
    <t>Column Labels</t>
  </si>
  <si>
    <t>Inches</t>
  </si>
  <si>
    <t>Count of Body Type</t>
  </si>
  <si>
    <t>OVR vs POT</t>
  </si>
  <si>
    <t>STAT</t>
  </si>
  <si>
    <t>VALUE vs CLAUSE</t>
  </si>
  <si>
    <t>NAME</t>
  </si>
  <si>
    <t>P.Foden</t>
  </si>
  <si>
    <t>M.Kean</t>
  </si>
  <si>
    <t>D Dalot</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</si>
  <si>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</si>
  <si>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</si>
  <si>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</si>
  <si>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</si>
  <si>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</si>
  <si>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</si>
  <si>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</si>
  <si>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</si>
  <si>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</si>
  <si>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</si>
  <si>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</si>
  <si>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</si>
  <si>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</si>
  <si>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</si>
  <si>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</si>
  <si>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</si>
  <si>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</si>
  <si>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</si>
  <si>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</si>
  <si>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</si>
  <si>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</si>
  <si>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</si>
  <si>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</si>
  <si>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</si>
  <si>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RESIDUAL OUTPUT</t>
  </si>
  <si>
    <t>Observation</t>
  </si>
  <si>
    <t>Predicted Body Type</t>
  </si>
  <si>
    <t>Residuals</t>
  </si>
  <si>
    <t>Predicted Value</t>
  </si>
  <si>
    <t>Point</t>
  </si>
  <si>
    <t>Rank</t>
  </si>
  <si>
    <t>Percent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</si>
</sst>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EUR]\ #,##0.00"/>
    <numFmt numFmtId="165" formatCode="0&quot;lbs&quot;"/>
  </numFmts>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rgb="FF000000"/>
      <name val="Tahoma"/>
      <family val="2"/>
    </font>
    <font>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right/>
      <top style="medium">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164"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left" indent="1"/>
    </xf>
    <xf numFmtId="1" fontId="0" fillId="0" borderId="0" xfId="0" applyNumberFormat="1"/>
    <xf numFmtId="165" fontId="0" fillId="0" borderId="0" xfId="0" applyNumberFormat="1"/>
    <xf numFmtId="0" fontId="0" fillId="0" borderId="0" xfId="0" applyFill="1" applyBorder="1" applyAlignment="1"/>
    <xf numFmtId="0" fontId="0" fillId="0" borderId="10" xfId="0" applyFill="1" applyBorder="1" applyAlignment="1"/>
    <xf numFmtId="0" fontId="19" fillId="0" borderId="11" xfId="0" applyFont="1" applyFill="1" applyBorder="1" applyAlignment="1">
      <alignment horizontal="center"/>
    </xf>
    <xf numFmtId="0" fontId="19" fillId="0" borderId="11" xfId="0" applyFont="1" applyFill="1" applyBorder="1" applyAlignment="1">
      <alignment horizontal="centerContinuous"/>
    </xf>
    <xf numFmtId="0" fontId="0" fillId="0" borderId="0" xfId="0" applyNumberFormat="1" applyFill="1" applyBorder="1" applyAlignment="1"/>
    <xf numFmtId="10" fontId="0" fillId="0" borderId="0" xfId="0" applyNumberFormat="1" applyFill="1" applyBorder="1" applyAlignment="1"/>
    <xf numFmtId="0" fontId="0" fillId="0" borderId="10" xfId="0" applyNumberFormat="1" applyFill="1" applyBorder="1" applyAlignment="1"/>
    <xf numFmtId="10" fontId="0" fillId="0" borderId="10" xfId="0" applyNumberFormat="1" applyFill="1" applyBorder="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
    <dxf>
      <numFmt numFmtId="164" formatCode="[$EUR]\ #,##0.00"/>
    </dxf>
    <dxf>
      <numFmt numFmtId="0" formatCode="General"/>
    </dxf>
    <dxf>
      <numFmt numFmtId="0" formatCode="General"/>
    </dxf>
    <dxf>
      <numFmt numFmtId="164" formatCode="[$EUR]\ #,##0.00"/>
    </dxf>
    <dxf>
      <numFmt numFmtId="164" formatCode="[$EUR]\ #,##0.0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2.xml"/></Relationships>
</file>

<file path=xl/charts/_rels/chart3.xml.rels><?xml version="1.0" encoding="UTF-8" standalone="yes"?>
<Relationships xmlns="http://schemas.openxmlformats.org/package/2006/relationships"><Relationship Id="rId1" Type="http://schemas.openxmlformats.org/officeDocument/2006/relationships/themeOverride" Target="../theme/themeOverride1.xml"/></Relationships>
</file>

<file path=xl/charts/_rels/chart4.xml.rels><?xml version="1.0" encoding="UTF-8" standalone="yes"?>
<Relationships xmlns="http://schemas.openxmlformats.org/package/2006/relationships"><Relationship Id="rId1" Type="http://schemas.openxmlformats.org/officeDocument/2006/relationships/themeOverride" Target="../theme/themeOverride2.xml"/></Relationships>
</file>

<file path=xl/charts/_rels/chart5.xml.rels><?xml version="1.0" encoding="UTF-8" standalone="yes"?>
<Relationships xmlns="http://schemas.openxmlformats.org/package/2006/relationships"><Relationship Id="rId1" Type="http://schemas.openxmlformats.org/officeDocument/2006/relationships/themeOverride" Target="../theme/themeOverride3.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IN"/>
              <a:t>PLAYER</a:t>
            </a:r>
            <a:r>
              <a:rPr lang="en-IN" baseline="0"/>
              <a:t> CAPABILITY</a:t>
            </a:r>
            <a:endParaRPr lang="en-IN"/>
          </a:p>
        </c:rich>
      </c:tx>
      <c:layout>
        <c:manualLayout>
          <c:xMode val="edge"/>
          <c:yMode val="edge"/>
          <c:x val="0.63463569165786693"/>
          <c:y val="3.4777956126270736E-2"/>
        </c:manualLayout>
      </c:layout>
      <c:overlay val="0"/>
    </c:title>
    <c:autoTitleDeleted val="0"/>
    <c:plotArea>
      <c:layout/>
      <c:radarChart>
        <c:radarStyle val="marker"/>
        <c:varyColors val="0"/>
        <c:ser>
          <c:idx val="0"/>
          <c:order val="0"/>
          <c:tx>
            <c:strRef>
              <c:f>'SAMPLING AND INTERACTIVE GRAPHS'!$A$106</c:f>
              <c:strCache>
                <c:ptCount val="1"/>
                <c:pt idx="0">
                  <c:v>E. Barco</c:v>
                </c:pt>
              </c:strCache>
            </c:strRef>
          </c:tx>
          <c:cat>
            <c:strRef>
              <c:f>'SAMPLING AND INTERACTIVE GRAPHS'!$B$105:$T$105</c:f>
              <c:strCache>
                <c:ptCount val="19"/>
                <c:pt idx="0">
                  <c:v>Overall</c:v>
                </c:pt>
                <c:pt idx="1">
                  <c:v>Potential</c:v>
                </c:pt>
                <c:pt idx="2">
                  <c:v>Value</c:v>
                </c:pt>
                <c:pt idx="3">
                  <c:v>Finishing</c:v>
                </c:pt>
                <c:pt idx="4">
                  <c:v>ShortPassing</c:v>
                </c:pt>
                <c:pt idx="5">
                  <c:v>Dribbling</c:v>
                </c:pt>
                <c:pt idx="6">
                  <c:v>LongPassing</c:v>
                </c:pt>
                <c:pt idx="7">
                  <c:v>BallControl</c:v>
                </c:pt>
                <c:pt idx="8">
                  <c:v>SprintSpeed</c:v>
                </c:pt>
                <c:pt idx="9">
                  <c:v>ShotPower</c:v>
                </c:pt>
                <c:pt idx="10">
                  <c:v>Stamina</c:v>
                </c:pt>
                <c:pt idx="11">
                  <c:v>Strength</c:v>
                </c:pt>
                <c:pt idx="12">
                  <c:v>Interceptions</c:v>
                </c:pt>
                <c:pt idx="13">
                  <c:v>Positioning</c:v>
                </c:pt>
                <c:pt idx="14">
                  <c:v>Vision</c:v>
                </c:pt>
                <c:pt idx="15">
                  <c:v>Marking</c:v>
                </c:pt>
                <c:pt idx="16">
                  <c:v>StandingTackle</c:v>
                </c:pt>
                <c:pt idx="17">
                  <c:v>SlidingTackle</c:v>
                </c:pt>
                <c:pt idx="18">
                  <c:v>Release Clause</c:v>
                </c:pt>
              </c:strCache>
            </c:strRef>
          </c:cat>
          <c:val>
            <c:numRef>
              <c:f>'SAMPLING AND INTERACTIVE GRAPHS'!$B$106:$T$106</c:f>
              <c:numCache>
                <c:formatCode>General</c:formatCode>
                <c:ptCount val="1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numCache>
            </c:numRef>
          </c:val>
        </c:ser>
        <c:ser>
          <c:idx val="1"/>
          <c:order val="1"/>
          <c:tx>
            <c:strRef>
              <c:f>'SAMPLING AND INTERACTIVE GRAPHS'!$A$107</c:f>
              <c:strCache>
                <c:ptCount val="1"/>
                <c:pt idx="0">
                  <c:v>T. Alexander-Arnold</c:v>
                </c:pt>
              </c:strCache>
            </c:strRef>
          </c:tx>
          <c:cat>
            <c:strRef>
              <c:f>'SAMPLING AND INTERACTIVE GRAPHS'!$B$105:$T$105</c:f>
              <c:strCache>
                <c:ptCount val="19"/>
                <c:pt idx="0">
                  <c:v>Overall</c:v>
                </c:pt>
                <c:pt idx="1">
                  <c:v>Potential</c:v>
                </c:pt>
                <c:pt idx="2">
                  <c:v>Value</c:v>
                </c:pt>
                <c:pt idx="3">
                  <c:v>Finishing</c:v>
                </c:pt>
                <c:pt idx="4">
                  <c:v>ShortPassing</c:v>
                </c:pt>
                <c:pt idx="5">
                  <c:v>Dribbling</c:v>
                </c:pt>
                <c:pt idx="6">
                  <c:v>LongPassing</c:v>
                </c:pt>
                <c:pt idx="7">
                  <c:v>BallControl</c:v>
                </c:pt>
                <c:pt idx="8">
                  <c:v>SprintSpeed</c:v>
                </c:pt>
                <c:pt idx="9">
                  <c:v>ShotPower</c:v>
                </c:pt>
                <c:pt idx="10">
                  <c:v>Stamina</c:v>
                </c:pt>
                <c:pt idx="11">
                  <c:v>Strength</c:v>
                </c:pt>
                <c:pt idx="12">
                  <c:v>Interceptions</c:v>
                </c:pt>
                <c:pt idx="13">
                  <c:v>Positioning</c:v>
                </c:pt>
                <c:pt idx="14">
                  <c:v>Vision</c:v>
                </c:pt>
                <c:pt idx="15">
                  <c:v>Marking</c:v>
                </c:pt>
                <c:pt idx="16">
                  <c:v>StandingTackle</c:v>
                </c:pt>
                <c:pt idx="17">
                  <c:v>SlidingTackle</c:v>
                </c:pt>
                <c:pt idx="18">
                  <c:v>Release Clause</c:v>
                </c:pt>
              </c:strCache>
            </c:strRef>
          </c:cat>
          <c:val>
            <c:numRef>
              <c:f>'SAMPLING AND INTERACTIVE GRAPHS'!$B$107:$T$107</c:f>
              <c:numCache>
                <c:formatCode>General</c:formatCode>
                <c:ptCount val="1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numCache>
            </c:numRef>
          </c:val>
        </c:ser>
        <c:dLbls>
          <c:showLegendKey val="0"/>
          <c:showVal val="0"/>
          <c:showCatName val="0"/>
          <c:showSerName val="0"/>
          <c:showPercent val="0"/>
          <c:showBubbleSize val="0"/>
        </c:dLbls>
        <c:axId val="209645568"/>
        <c:axId val="209647104"/>
      </c:radarChart>
      <c:radarChart>
        <c:radarStyle val="marker"/>
        <c:varyColors val="0"/>
        <c:ser>
          <c:idx val="2"/>
          <c:order val="2"/>
          <c:tx>
            <c:strRef>
              <c:f>'SAMPLING AND INTERACTIVE GRAPHS'!$A$108</c:f>
              <c:strCache>
                <c:ptCount val="1"/>
                <c:pt idx="0">
                  <c:v>J. Sancho</c:v>
                </c:pt>
              </c:strCache>
            </c:strRef>
          </c:tx>
          <c:cat>
            <c:strRef>
              <c:f>'SAMPLING AND INTERACTIVE GRAPHS'!$B$105:$T$105</c:f>
              <c:strCache>
                <c:ptCount val="19"/>
                <c:pt idx="0">
                  <c:v>Overall</c:v>
                </c:pt>
                <c:pt idx="1">
                  <c:v>Potential</c:v>
                </c:pt>
                <c:pt idx="2">
                  <c:v>Value</c:v>
                </c:pt>
                <c:pt idx="3">
                  <c:v>Finishing</c:v>
                </c:pt>
                <c:pt idx="4">
                  <c:v>ShortPassing</c:v>
                </c:pt>
                <c:pt idx="5">
                  <c:v>Dribbling</c:v>
                </c:pt>
                <c:pt idx="6">
                  <c:v>LongPassing</c:v>
                </c:pt>
                <c:pt idx="7">
                  <c:v>BallControl</c:v>
                </c:pt>
                <c:pt idx="8">
                  <c:v>SprintSpeed</c:v>
                </c:pt>
                <c:pt idx="9">
                  <c:v>ShotPower</c:v>
                </c:pt>
                <c:pt idx="10">
                  <c:v>Stamina</c:v>
                </c:pt>
                <c:pt idx="11">
                  <c:v>Strength</c:v>
                </c:pt>
                <c:pt idx="12">
                  <c:v>Interceptions</c:v>
                </c:pt>
                <c:pt idx="13">
                  <c:v>Positioning</c:v>
                </c:pt>
                <c:pt idx="14">
                  <c:v>Vision</c:v>
                </c:pt>
                <c:pt idx="15">
                  <c:v>Marking</c:v>
                </c:pt>
                <c:pt idx="16">
                  <c:v>StandingTackle</c:v>
                </c:pt>
                <c:pt idx="17">
                  <c:v>SlidingTackle</c:v>
                </c:pt>
                <c:pt idx="18">
                  <c:v>Release Clause</c:v>
                </c:pt>
              </c:strCache>
            </c:strRef>
          </c:cat>
          <c:val>
            <c:numRef>
              <c:f>'SAMPLING AND INTERACTIVE GRAPHS'!$B$108:$T$108</c:f>
              <c:numCache>
                <c:formatCode>General</c:formatCode>
                <c:ptCount val="19"/>
                <c:pt idx="0">
                  <c:v>#N/A</c:v>
                </c:pt>
                <c:pt idx="1">
                  <c:v>#N/A</c:v>
                </c:pt>
                <c:pt idx="2">
                  <c:v>#N/A</c:v>
                </c:pt>
                <c:pt idx="3">
                  <c:v>70</c:v>
                </c:pt>
                <c:pt idx="4">
                  <c:v>74</c:v>
                </c:pt>
                <c:pt idx="5">
                  <c:v>86</c:v>
                </c:pt>
                <c:pt idx="6">
                  <c:v>54</c:v>
                </c:pt>
                <c:pt idx="7">
                  <c:v>85</c:v>
                </c:pt>
                <c:pt idx="8">
                  <c:v>86</c:v>
                </c:pt>
                <c:pt idx="9">
                  <c:v>64</c:v>
                </c:pt>
                <c:pt idx="10">
                  <c:v>66</c:v>
                </c:pt>
                <c:pt idx="11">
                  <c:v>52</c:v>
                </c:pt>
                <c:pt idx="12">
                  <c:v>26</c:v>
                </c:pt>
                <c:pt idx="13">
                  <c:v>68</c:v>
                </c:pt>
                <c:pt idx="14">
                  <c:v>75</c:v>
                </c:pt>
                <c:pt idx="15">
                  <c:v>30</c:v>
                </c:pt>
                <c:pt idx="16">
                  <c:v>33</c:v>
                </c:pt>
                <c:pt idx="17">
                  <c:v>36</c:v>
                </c:pt>
                <c:pt idx="18">
                  <c:v>#N/A</c:v>
                </c:pt>
              </c:numCache>
            </c:numRef>
          </c:val>
        </c:ser>
        <c:dLbls>
          <c:showLegendKey val="0"/>
          <c:showVal val="0"/>
          <c:showCatName val="0"/>
          <c:showSerName val="0"/>
          <c:showPercent val="0"/>
          <c:showBubbleSize val="0"/>
        </c:dLbls>
        <c:axId val="197264128"/>
        <c:axId val="209648640"/>
      </c:radarChart>
      <c:catAx>
        <c:axId val="209645568"/>
        <c:scaling>
          <c:orientation val="minMax"/>
        </c:scaling>
        <c:delete val="0"/>
        <c:axPos val="b"/>
        <c:majorGridlines/>
        <c:majorTickMark val="none"/>
        <c:minorTickMark val="none"/>
        <c:tickLblPos val="nextTo"/>
        <c:spPr>
          <a:ln w="9525">
            <a:noFill/>
          </a:ln>
        </c:spPr>
        <c:crossAx val="209647104"/>
        <c:crosses val="autoZero"/>
        <c:auto val="1"/>
        <c:lblAlgn val="ctr"/>
        <c:lblOffset val="100"/>
        <c:noMultiLvlLbl val="0"/>
      </c:catAx>
      <c:valAx>
        <c:axId val="209647104"/>
        <c:scaling>
          <c:orientation val="minMax"/>
        </c:scaling>
        <c:delete val="0"/>
        <c:axPos val="l"/>
        <c:majorGridlines/>
        <c:numFmt formatCode="General" sourceLinked="1"/>
        <c:majorTickMark val="none"/>
        <c:minorTickMark val="none"/>
        <c:tickLblPos val="nextTo"/>
        <c:spPr>
          <a:effectLst/>
        </c:spPr>
        <c:crossAx val="209645568"/>
        <c:crosses val="autoZero"/>
        <c:crossBetween val="between"/>
      </c:valAx>
      <c:valAx>
        <c:axId val="209648640"/>
        <c:scaling>
          <c:orientation val="minMax"/>
        </c:scaling>
        <c:delete val="1"/>
        <c:axPos val="l"/>
        <c:numFmt formatCode="General" sourceLinked="1"/>
        <c:majorTickMark val="out"/>
        <c:minorTickMark val="none"/>
        <c:tickLblPos val="nextTo"/>
        <c:crossAx val="197264128"/>
        <c:crosses val="max"/>
        <c:crossBetween val="between"/>
      </c:valAx>
      <c:catAx>
        <c:axId val="197264128"/>
        <c:scaling>
          <c:orientation val="minMax"/>
        </c:scaling>
        <c:delete val="0"/>
        <c:axPos val="b"/>
        <c:majorGridlines/>
        <c:majorTickMark val="out"/>
        <c:minorTickMark val="none"/>
        <c:tickLblPos val="none"/>
        <c:crossAx val="209648640"/>
        <c:crosses val="max"/>
        <c:auto val="1"/>
        <c:lblAlgn val="ctr"/>
        <c:lblOffset val="100"/>
        <c:noMultiLvlLbl val="0"/>
      </c:catAx>
    </c:plotArea>
    <c:legend>
      <c:legendPos val="r"/>
      <c:layout/>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a:lstStyle/>
          <a:p>
            <a:pPr>
              <a:defRPr/>
            </a:pPr>
            <a:r>
              <a:rPr lang="en-IN"/>
              <a:t>Versatality</a:t>
            </a:r>
          </a:p>
        </c:rich>
      </c:tx>
      <c:layout>
        <c:manualLayout>
          <c:xMode val="edge"/>
          <c:yMode val="edge"/>
          <c:x val="0.42205894238908953"/>
          <c:y val="2.0366598778004074E-2"/>
        </c:manualLayout>
      </c:layout>
      <c:overlay val="0"/>
    </c:title>
    <c:autoTitleDeleted val="0"/>
    <c:plotArea>
      <c:layout/>
      <c:barChart>
        <c:barDir val="col"/>
        <c:grouping val="clustered"/>
        <c:varyColors val="0"/>
        <c:ser>
          <c:idx val="3"/>
          <c:order val="0"/>
          <c:tx>
            <c:strRef>
              <c:f>'SAMPLING AND INTERACTIVE GRAPHS'!$A$143</c:f>
              <c:strCache>
                <c:ptCount val="1"/>
                <c:pt idx="0">
                  <c:v>P.Foden</c:v>
                </c:pt>
              </c:strCache>
            </c:strRef>
          </c:tx>
          <c:invertIfNegative val="0"/>
          <c:cat>
            <c:strRef>
              <c:f>'SAMPLING AND INTERACTIVE GRAPHS'!$B$142:$AA$142</c:f>
              <c:strCache>
                <c:ptCount val="26"/>
                <c:pt idx="0">
                  <c:v>LS</c:v>
                </c:pt>
                <c:pt idx="1">
                  <c:v>ST</c:v>
                </c:pt>
                <c:pt idx="2">
                  <c:v>RS</c:v>
                </c:pt>
                <c:pt idx="3">
                  <c:v>LF</c:v>
                </c:pt>
                <c:pt idx="4">
                  <c:v>CF</c:v>
                </c:pt>
                <c:pt idx="5">
                  <c:v>RF</c:v>
                </c:pt>
                <c:pt idx="6">
                  <c:v>LW</c:v>
                </c:pt>
                <c:pt idx="7">
                  <c:v>RW</c:v>
                </c:pt>
                <c:pt idx="8">
                  <c:v>LAM</c:v>
                </c:pt>
                <c:pt idx="9">
                  <c:v>CAM</c:v>
                </c:pt>
                <c:pt idx="10">
                  <c:v>RAM</c:v>
                </c:pt>
                <c:pt idx="11">
                  <c:v>LM</c:v>
                </c:pt>
                <c:pt idx="12">
                  <c:v>LCM</c:v>
                </c:pt>
                <c:pt idx="13">
                  <c:v>CM</c:v>
                </c:pt>
                <c:pt idx="14">
                  <c:v>RCM</c:v>
                </c:pt>
                <c:pt idx="15">
                  <c:v>RM</c:v>
                </c:pt>
                <c:pt idx="16">
                  <c:v>LDM</c:v>
                </c:pt>
                <c:pt idx="17">
                  <c:v>CDM</c:v>
                </c:pt>
                <c:pt idx="18">
                  <c:v>RDM</c:v>
                </c:pt>
                <c:pt idx="19">
                  <c:v>LWB</c:v>
                </c:pt>
                <c:pt idx="20">
                  <c:v>RWB</c:v>
                </c:pt>
                <c:pt idx="21">
                  <c:v>LB</c:v>
                </c:pt>
                <c:pt idx="22">
                  <c:v>LCB</c:v>
                </c:pt>
                <c:pt idx="23">
                  <c:v>CB</c:v>
                </c:pt>
                <c:pt idx="24">
                  <c:v>RCB</c:v>
                </c:pt>
                <c:pt idx="25">
                  <c:v>RB</c:v>
                </c:pt>
              </c:strCache>
            </c:strRef>
          </c:cat>
          <c:val>
            <c:numRef>
              <c:f>'SAMPLING AND INTERACTIVE GRAPHS'!$B$143:$AA$143</c:f>
              <c:numCache>
                <c:formatCode>General</c:formatCode>
                <c:ptCount val="26"/>
                <c:pt idx="0">
                  <c:v>#N/A</c:v>
                </c:pt>
                <c:pt idx="1">
                  <c:v>#N/A</c:v>
                </c:pt>
                <c:pt idx="2">
                  <c:v>#N/A</c:v>
                </c:pt>
                <c:pt idx="3">
                  <c:v>#N/A</c:v>
                </c:pt>
                <c:pt idx="4">
                  <c:v>#N/A</c:v>
                </c:pt>
                <c:pt idx="5">
                  <c:v>#N/A</c:v>
                </c:pt>
                <c:pt idx="6">
                  <c:v>72</c:v>
                </c:pt>
                <c:pt idx="7">
                  <c:v>73</c:v>
                </c:pt>
                <c:pt idx="8">
                  <c:v>74</c:v>
                </c:pt>
                <c:pt idx="9">
                  <c:v>74</c:v>
                </c:pt>
                <c:pt idx="10">
                  <c:v>74</c:v>
                </c:pt>
                <c:pt idx="11">
                  <c:v>73</c:v>
                </c:pt>
                <c:pt idx="12">
                  <c:v>72</c:v>
                </c:pt>
                <c:pt idx="13">
                  <c:v>72</c:v>
                </c:pt>
                <c:pt idx="14">
                  <c:v>72</c:v>
                </c:pt>
                <c:pt idx="15">
                  <c:v>73</c:v>
                </c:pt>
                <c:pt idx="16">
                  <c:v>66</c:v>
                </c:pt>
                <c:pt idx="17">
                  <c:v>66</c:v>
                </c:pt>
                <c:pt idx="18">
                  <c:v>66</c:v>
                </c:pt>
                <c:pt idx="19">
                  <c:v>#N/A</c:v>
                </c:pt>
                <c:pt idx="20">
                  <c:v>#N/A</c:v>
                </c:pt>
                <c:pt idx="21">
                  <c:v>#N/A</c:v>
                </c:pt>
                <c:pt idx="22">
                  <c:v>#N/A</c:v>
                </c:pt>
                <c:pt idx="23">
                  <c:v>#N/A</c:v>
                </c:pt>
                <c:pt idx="24">
                  <c:v>#N/A</c:v>
                </c:pt>
                <c:pt idx="25">
                  <c:v>#N/A</c:v>
                </c:pt>
              </c:numCache>
            </c:numRef>
          </c:val>
        </c:ser>
        <c:ser>
          <c:idx val="4"/>
          <c:order val="1"/>
          <c:tx>
            <c:strRef>
              <c:f>'SAMPLING AND INTERACTIVE GRAPHS'!$A$144</c:f>
              <c:strCache>
                <c:ptCount val="1"/>
                <c:pt idx="0">
                  <c:v>M.Kean</c:v>
                </c:pt>
              </c:strCache>
            </c:strRef>
          </c:tx>
          <c:invertIfNegative val="0"/>
          <c:cat>
            <c:strRef>
              <c:f>'SAMPLING AND INTERACTIVE GRAPHS'!$B$142:$AA$142</c:f>
              <c:strCache>
                <c:ptCount val="26"/>
                <c:pt idx="0">
                  <c:v>LS</c:v>
                </c:pt>
                <c:pt idx="1">
                  <c:v>ST</c:v>
                </c:pt>
                <c:pt idx="2">
                  <c:v>RS</c:v>
                </c:pt>
                <c:pt idx="3">
                  <c:v>LF</c:v>
                </c:pt>
                <c:pt idx="4">
                  <c:v>CF</c:v>
                </c:pt>
                <c:pt idx="5">
                  <c:v>RF</c:v>
                </c:pt>
                <c:pt idx="6">
                  <c:v>LW</c:v>
                </c:pt>
                <c:pt idx="7">
                  <c:v>RW</c:v>
                </c:pt>
                <c:pt idx="8">
                  <c:v>LAM</c:v>
                </c:pt>
                <c:pt idx="9">
                  <c:v>CAM</c:v>
                </c:pt>
                <c:pt idx="10">
                  <c:v>RAM</c:v>
                </c:pt>
                <c:pt idx="11">
                  <c:v>LM</c:v>
                </c:pt>
                <c:pt idx="12">
                  <c:v>LCM</c:v>
                </c:pt>
                <c:pt idx="13">
                  <c:v>CM</c:v>
                </c:pt>
                <c:pt idx="14">
                  <c:v>RCM</c:v>
                </c:pt>
                <c:pt idx="15">
                  <c:v>RM</c:v>
                </c:pt>
                <c:pt idx="16">
                  <c:v>LDM</c:v>
                </c:pt>
                <c:pt idx="17">
                  <c:v>CDM</c:v>
                </c:pt>
                <c:pt idx="18">
                  <c:v>RDM</c:v>
                </c:pt>
                <c:pt idx="19">
                  <c:v>LWB</c:v>
                </c:pt>
                <c:pt idx="20">
                  <c:v>RWB</c:v>
                </c:pt>
                <c:pt idx="21">
                  <c:v>LB</c:v>
                </c:pt>
                <c:pt idx="22">
                  <c:v>LCB</c:v>
                </c:pt>
                <c:pt idx="23">
                  <c:v>CB</c:v>
                </c:pt>
                <c:pt idx="24">
                  <c:v>RCB</c:v>
                </c:pt>
                <c:pt idx="25">
                  <c:v>RB</c:v>
                </c:pt>
              </c:strCache>
            </c:strRef>
          </c:cat>
          <c:val>
            <c:numRef>
              <c:f>'SAMPLING AND INTERACTIVE GRAPHS'!$B$144:$AA$144</c:f>
              <c:numCache>
                <c:formatCode>General</c:formatCode>
                <c:ptCount val="26"/>
                <c:pt idx="0">
                  <c:v>#N/A</c:v>
                </c:pt>
                <c:pt idx="1">
                  <c:v>#N/A</c:v>
                </c:pt>
                <c:pt idx="2">
                  <c:v>#N/A</c:v>
                </c:pt>
                <c:pt idx="3">
                  <c:v>#N/A</c:v>
                </c:pt>
                <c:pt idx="4">
                  <c:v>#N/A</c:v>
                </c:pt>
                <c:pt idx="5">
                  <c:v>#N/A</c:v>
                </c:pt>
                <c:pt idx="6">
                  <c:v>71</c:v>
                </c:pt>
                <c:pt idx="7">
                  <c:v>69</c:v>
                </c:pt>
                <c:pt idx="8">
                  <c:v>67</c:v>
                </c:pt>
                <c:pt idx="9">
                  <c:v>67</c:v>
                </c:pt>
                <c:pt idx="10">
                  <c:v>67</c:v>
                </c:pt>
                <c:pt idx="11">
                  <c:v>67</c:v>
                </c:pt>
                <c:pt idx="12">
                  <c:v>59</c:v>
                </c:pt>
                <c:pt idx="13">
                  <c:v>59</c:v>
                </c:pt>
                <c:pt idx="14">
                  <c:v>59</c:v>
                </c:pt>
                <c:pt idx="15">
                  <c:v>67</c:v>
                </c:pt>
                <c:pt idx="16">
                  <c:v>47</c:v>
                </c:pt>
                <c:pt idx="17">
                  <c:v>47</c:v>
                </c:pt>
                <c:pt idx="18">
                  <c:v>47</c:v>
                </c:pt>
                <c:pt idx="19">
                  <c:v>#N/A</c:v>
                </c:pt>
                <c:pt idx="20">
                  <c:v>#N/A</c:v>
                </c:pt>
                <c:pt idx="21">
                  <c:v>#N/A</c:v>
                </c:pt>
                <c:pt idx="22">
                  <c:v>#N/A</c:v>
                </c:pt>
                <c:pt idx="23">
                  <c:v>#N/A</c:v>
                </c:pt>
                <c:pt idx="24">
                  <c:v>#N/A</c:v>
                </c:pt>
                <c:pt idx="25">
                  <c:v>#N/A</c:v>
                </c:pt>
              </c:numCache>
            </c:numRef>
          </c:val>
        </c:ser>
        <c:dLbls>
          <c:showLegendKey val="0"/>
          <c:showVal val="0"/>
          <c:showCatName val="0"/>
          <c:showSerName val="0"/>
          <c:showPercent val="0"/>
          <c:showBubbleSize val="0"/>
        </c:dLbls>
        <c:gapWidth val="150"/>
        <c:axId val="197323392"/>
        <c:axId val="209457536"/>
      </c:barChart>
      <c:lineChart>
        <c:grouping val="standard"/>
        <c:varyColors val="0"/>
        <c:ser>
          <c:idx val="5"/>
          <c:order val="2"/>
          <c:tx>
            <c:strRef>
              <c:f>'SAMPLING AND INTERACTIVE GRAPHS'!$A$145</c:f>
              <c:strCache>
                <c:ptCount val="1"/>
                <c:pt idx="0">
                  <c:v>D Dalot</c:v>
                </c:pt>
              </c:strCache>
            </c:strRef>
          </c:tx>
          <c:cat>
            <c:strRef>
              <c:f>'SAMPLING AND INTERACTIVE GRAPHS'!$B$142:$AA$142</c:f>
              <c:strCache>
                <c:ptCount val="26"/>
                <c:pt idx="0">
                  <c:v>LS</c:v>
                </c:pt>
                <c:pt idx="1">
                  <c:v>ST</c:v>
                </c:pt>
                <c:pt idx="2">
                  <c:v>RS</c:v>
                </c:pt>
                <c:pt idx="3">
                  <c:v>LF</c:v>
                </c:pt>
                <c:pt idx="4">
                  <c:v>CF</c:v>
                </c:pt>
                <c:pt idx="5">
                  <c:v>RF</c:v>
                </c:pt>
                <c:pt idx="6">
                  <c:v>LW</c:v>
                </c:pt>
                <c:pt idx="7">
                  <c:v>RW</c:v>
                </c:pt>
                <c:pt idx="8">
                  <c:v>LAM</c:v>
                </c:pt>
                <c:pt idx="9">
                  <c:v>CAM</c:v>
                </c:pt>
                <c:pt idx="10">
                  <c:v>RAM</c:v>
                </c:pt>
                <c:pt idx="11">
                  <c:v>LM</c:v>
                </c:pt>
                <c:pt idx="12">
                  <c:v>LCM</c:v>
                </c:pt>
                <c:pt idx="13">
                  <c:v>CM</c:v>
                </c:pt>
                <c:pt idx="14">
                  <c:v>RCM</c:v>
                </c:pt>
                <c:pt idx="15">
                  <c:v>RM</c:v>
                </c:pt>
                <c:pt idx="16">
                  <c:v>LDM</c:v>
                </c:pt>
                <c:pt idx="17">
                  <c:v>CDM</c:v>
                </c:pt>
                <c:pt idx="18">
                  <c:v>RDM</c:v>
                </c:pt>
                <c:pt idx="19">
                  <c:v>LWB</c:v>
                </c:pt>
                <c:pt idx="20">
                  <c:v>RWB</c:v>
                </c:pt>
                <c:pt idx="21">
                  <c:v>LB</c:v>
                </c:pt>
                <c:pt idx="22">
                  <c:v>LCB</c:v>
                </c:pt>
                <c:pt idx="23">
                  <c:v>CB</c:v>
                </c:pt>
                <c:pt idx="24">
                  <c:v>RCB</c:v>
                </c:pt>
                <c:pt idx="25">
                  <c:v>RB</c:v>
                </c:pt>
              </c:strCache>
            </c:strRef>
          </c:cat>
          <c:val>
            <c:numRef>
              <c:f>'SAMPLING AND INTERACTIVE GRAPHS'!$B$145:$AA$145</c:f>
              <c:numCache>
                <c:formatCode>General</c:formatCode>
                <c:ptCount val="26"/>
                <c:pt idx="0">
                  <c:v>#N/A</c:v>
                </c:pt>
                <c:pt idx="1">
                  <c:v>#N/A</c:v>
                </c:pt>
                <c:pt idx="2">
                  <c:v>#N/A</c:v>
                </c:pt>
                <c:pt idx="3">
                  <c:v>#N/A</c:v>
                </c:pt>
                <c:pt idx="4">
                  <c:v>#N/A</c:v>
                </c:pt>
                <c:pt idx="5">
                  <c:v>#N/A</c:v>
                </c:pt>
                <c:pt idx="6">
                  <c:v>70</c:v>
                </c:pt>
                <c:pt idx="7">
                  <c:v>70</c:v>
                </c:pt>
                <c:pt idx="8">
                  <c:v>68</c:v>
                </c:pt>
                <c:pt idx="9">
                  <c:v>68</c:v>
                </c:pt>
                <c:pt idx="10">
                  <c:v>68</c:v>
                </c:pt>
                <c:pt idx="11">
                  <c:v>71</c:v>
                </c:pt>
                <c:pt idx="12">
                  <c:v>68</c:v>
                </c:pt>
                <c:pt idx="13">
                  <c:v>68</c:v>
                </c:pt>
                <c:pt idx="14">
                  <c:v>68</c:v>
                </c:pt>
                <c:pt idx="15">
                  <c:v>71</c:v>
                </c:pt>
                <c:pt idx="16">
                  <c:v>71</c:v>
                </c:pt>
                <c:pt idx="17">
                  <c:v>71</c:v>
                </c:pt>
                <c:pt idx="18">
                  <c:v>71</c:v>
                </c:pt>
                <c:pt idx="19">
                  <c:v>#N/A</c:v>
                </c:pt>
                <c:pt idx="20">
                  <c:v>#N/A</c:v>
                </c:pt>
                <c:pt idx="21">
                  <c:v>#N/A</c:v>
                </c:pt>
                <c:pt idx="22">
                  <c:v>#N/A</c:v>
                </c:pt>
                <c:pt idx="23">
                  <c:v>#N/A</c:v>
                </c:pt>
                <c:pt idx="24">
                  <c:v>#N/A</c:v>
                </c:pt>
                <c:pt idx="25">
                  <c:v>#N/A</c:v>
                </c:pt>
              </c:numCache>
            </c:numRef>
          </c:val>
          <c:smooth val="0"/>
        </c:ser>
        <c:dLbls>
          <c:showLegendKey val="0"/>
          <c:showVal val="0"/>
          <c:showCatName val="0"/>
          <c:showSerName val="0"/>
          <c:showPercent val="0"/>
          <c:showBubbleSize val="0"/>
        </c:dLbls>
        <c:marker val="1"/>
        <c:smooth val="0"/>
        <c:axId val="197323392"/>
        <c:axId val="209457536"/>
      </c:lineChart>
      <c:catAx>
        <c:axId val="197323392"/>
        <c:scaling>
          <c:orientation val="minMax"/>
        </c:scaling>
        <c:delete val="0"/>
        <c:axPos val="b"/>
        <c:majorTickMark val="out"/>
        <c:minorTickMark val="none"/>
        <c:tickLblPos val="nextTo"/>
        <c:crossAx val="209457536"/>
        <c:crosses val="autoZero"/>
        <c:auto val="1"/>
        <c:lblAlgn val="ctr"/>
        <c:lblOffset val="100"/>
        <c:noMultiLvlLbl val="0"/>
      </c:catAx>
      <c:valAx>
        <c:axId val="209457536"/>
        <c:scaling>
          <c:orientation val="minMax"/>
        </c:scaling>
        <c:delete val="0"/>
        <c:axPos val="l"/>
        <c:majorGridlines/>
        <c:numFmt formatCode="General" sourceLinked="1"/>
        <c:majorTickMark val="out"/>
        <c:minorTickMark val="none"/>
        <c:tickLblPos val="nextTo"/>
        <c:crossAx val="197323392"/>
        <c:crosses val="autoZero"/>
        <c:crossBetween val="between"/>
      </c:valAx>
    </c:plotArea>
    <c:legend>
      <c:legendPos val="r"/>
      <c:layout/>
      <c:overlay val="0"/>
    </c:legend>
    <c:plotVisOnly val="1"/>
    <c:dispBlanksAs val="zero"/>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6"/>
    </mc:Choice>
    <mc:Fallback>
      <c:style val="6"/>
    </mc:Fallback>
  </mc:AlternateContent>
  <c:clrMapOvr bg1="lt1" tx1="dk1" bg2="lt2" tx2="dk2" accent1="accent1" accent2="accent2" accent3="accent3" accent4="accent4" accent5="accent5" accent6="accent6" hlink="hlink" folHlink="folHlink"/>
  <c:pivotSource>
    <c:name>[My work.xlsx]PIVOT TABLE!PivotTable3</c:name>
    <c:fmtId val="3"/>
  </c:pivotSource>
  <c:chart>
    <c:title>
      <c:tx>
        <c:rich>
          <a:bodyPr/>
          <a:lstStyle/>
          <a:p>
            <a:pPr>
              <a:defRPr/>
            </a:pPr>
            <a:r>
              <a:rPr lang="en-US"/>
              <a:t>Position Distribution</a:t>
            </a:r>
          </a:p>
        </c:rich>
      </c:tx>
      <c:layout>
        <c:manualLayout>
          <c:xMode val="edge"/>
          <c:yMode val="edge"/>
          <c:x val="0.48277777777777775"/>
          <c:y val="2.2127442403032958E-2"/>
        </c:manualLayout>
      </c:layout>
      <c:overlay val="1"/>
    </c:title>
    <c:autoTitleDeleted val="0"/>
    <c:pivotFmts>
      <c:pivotFmt>
        <c:idx val="0"/>
      </c:pivotFmt>
      <c:pivotFmt>
        <c:idx val="1"/>
        <c:marker>
          <c:symbol val="none"/>
        </c:marker>
      </c:pivotFmt>
      <c:pivotFmt>
        <c:idx val="2"/>
        <c:marker>
          <c:symbol val="none"/>
        </c:marker>
      </c:pivotFmt>
    </c:pivotFmts>
    <c:plotArea>
      <c:layout/>
      <c:pieChart>
        <c:varyColors val="1"/>
        <c:ser>
          <c:idx val="0"/>
          <c:order val="0"/>
          <c:tx>
            <c:strRef>
              <c:f>'PIVOT TABLE'!$B$3</c:f>
              <c:strCache>
                <c:ptCount val="1"/>
                <c:pt idx="0">
                  <c:v>Total</c:v>
                </c:pt>
              </c:strCache>
            </c:strRef>
          </c:tx>
          <c:explosion val="25"/>
          <c:cat>
            <c:multiLvlStrRef>
              <c:f>'PIVOT TABLE'!$A$4:$A$19</c:f>
              <c:multiLvlStrCache>
                <c:ptCount val="14"/>
                <c:lvl>
                  <c:pt idx="3">
                    <c:v>CAM</c:v>
                  </c:pt>
                  <c:pt idx="4">
                    <c:v>CDM</c:v>
                  </c:pt>
                  <c:pt idx="5">
                    <c:v>CM</c:v>
                  </c:pt>
                  <c:pt idx="6">
                    <c:v>LCM</c:v>
                  </c:pt>
                  <c:pt idx="7">
                    <c:v>LDM</c:v>
                  </c:pt>
                  <c:pt idx="8">
                    <c:v>LM</c:v>
                  </c:pt>
                  <c:pt idx="9">
                    <c:v>LW</c:v>
                  </c:pt>
                  <c:pt idx="10">
                    <c:v>RCM</c:v>
                  </c:pt>
                  <c:pt idx="11">
                    <c:v>RDM</c:v>
                  </c:pt>
                  <c:pt idx="12">
                    <c:v>RM</c:v>
                  </c:pt>
                  <c:pt idx="13">
                    <c:v>RW</c:v>
                  </c:pt>
                </c:lvl>
                <c:lvl>
                  <c:pt idx="0">
                    <c:v>DEF</c:v>
                  </c:pt>
                  <c:pt idx="1">
                    <c:v>FWD</c:v>
                  </c:pt>
                  <c:pt idx="2">
                    <c:v>GK</c:v>
                  </c:pt>
                  <c:pt idx="3">
                    <c:v>MID</c:v>
                  </c:pt>
                </c:lvl>
              </c:multiLvlStrCache>
            </c:multiLvlStrRef>
          </c:cat>
          <c:val>
            <c:numRef>
              <c:f>'PIVOT TABLE'!$B$4:$B$19</c:f>
              <c:numCache>
                <c:formatCode>General</c:formatCode>
                <c:ptCount val="14"/>
                <c:pt idx="0">
                  <c:v>33</c:v>
                </c:pt>
                <c:pt idx="1">
                  <c:v>10</c:v>
                </c:pt>
                <c:pt idx="2">
                  <c:v>3</c:v>
                </c:pt>
                <c:pt idx="3">
                  <c:v>7</c:v>
                </c:pt>
                <c:pt idx="4">
                  <c:v>4</c:v>
                </c:pt>
                <c:pt idx="5">
                  <c:v>14</c:v>
                </c:pt>
                <c:pt idx="6">
                  <c:v>4</c:v>
                </c:pt>
                <c:pt idx="7">
                  <c:v>2</c:v>
                </c:pt>
                <c:pt idx="8">
                  <c:v>4</c:v>
                </c:pt>
                <c:pt idx="9">
                  <c:v>3</c:v>
                </c:pt>
                <c:pt idx="10">
                  <c:v>5</c:v>
                </c:pt>
                <c:pt idx="11">
                  <c:v>1</c:v>
                </c:pt>
                <c:pt idx="12">
                  <c:v>8</c:v>
                </c:pt>
                <c:pt idx="13">
                  <c:v>3</c:v>
                </c:pt>
              </c:numCache>
            </c:numRef>
          </c:val>
        </c:ser>
        <c:dLbls>
          <c:showLegendKey val="0"/>
          <c:showVal val="0"/>
          <c:showCatName val="0"/>
          <c:showSerName val="0"/>
          <c:showPercent val="0"/>
          <c:showBubbleSize val="0"/>
          <c:showLeaderLines val="1"/>
        </c:dLbls>
        <c:firstSliceAng val="0"/>
      </c:pieChart>
      <c:spPr>
        <a:solidFill>
          <a:schemeClr val="bg1"/>
        </a:solidFill>
      </c:spPr>
    </c:plotArea>
    <c:legend>
      <c:legendPos val="r"/>
      <c:layout/>
      <c:overlay val="0"/>
    </c:legend>
    <c:plotVisOnly val="1"/>
    <c:dispBlanksAs val="gap"/>
    <c:showDLblsOverMax val="0"/>
  </c:chart>
  <c:spPr>
    <a:solidFill>
      <a:schemeClr val="bg1"/>
    </a:solidFill>
    <a:ln>
      <a:solidFill>
        <a:sysClr val="windowText" lastClr="000000"/>
      </a:solidFill>
    </a:ln>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41"/>
    </mc:Choice>
    <mc:Fallback>
      <c:style val="41"/>
    </mc:Fallback>
  </mc:AlternateContent>
  <c:clrMapOvr bg1="lt1" tx1="dk1" bg2="lt2" tx2="dk2" accent1="accent1" accent2="accent2" accent3="accent3" accent4="accent4" accent5="accent5" accent6="accent6" hlink="hlink" folHlink="folHlink"/>
  <c:chart>
    <c:title>
      <c:tx>
        <c:rich>
          <a:bodyPr/>
          <a:lstStyle/>
          <a:p>
            <a:pPr>
              <a:defRPr/>
            </a:pPr>
            <a:r>
              <a:rPr lang="en-US"/>
              <a:t>Youth</a:t>
            </a:r>
            <a:r>
              <a:rPr lang="en-US" baseline="0"/>
              <a:t> Talent</a:t>
            </a:r>
          </a:p>
          <a:p>
            <a:pPr>
              <a:defRPr/>
            </a:pPr>
            <a:endParaRPr lang="en-US"/>
          </a:p>
        </c:rich>
      </c:tx>
      <c:layout>
        <c:manualLayout>
          <c:xMode val="edge"/>
          <c:yMode val="edge"/>
          <c:x val="0.546468470287368"/>
          <c:y val="4.084967320261438E-2"/>
        </c:manualLayout>
      </c:layout>
      <c:overlay val="1"/>
    </c:title>
    <c:autoTitleDeleted val="0"/>
    <c:pivotFmts>
      <c:pivotFmt>
        <c:idx val="0"/>
      </c:pivotFmt>
      <c:pivotFmt>
        <c:idx val="1"/>
      </c:pivotFmt>
      <c:pivotFmt>
        <c:idx val="2"/>
        <c:marker>
          <c:symbol val="none"/>
        </c:marker>
      </c:pivotFmt>
      <c:pivotFmt>
        <c:idx val="3"/>
        <c:marker>
          <c:symbol val="none"/>
        </c:marker>
      </c:pivotFmt>
    </c:pivotFmts>
    <c:plotArea>
      <c:layout/>
      <c:barChart>
        <c:barDir val="col"/>
        <c:grouping val="clustered"/>
        <c:varyColors val="0"/>
        <c:ser>
          <c:idx val="0"/>
          <c:order val="0"/>
          <c:tx>
            <c:v>Total</c:v>
          </c:tx>
          <c:invertIfNegative val="0"/>
          <c:cat>
            <c:strLit>
              <c:ptCount val="10"/>
              <c:pt idx="0">
                <c:v>Argentina</c:v>
              </c:pt>
              <c:pt idx="1">
                <c:v>Belgium</c:v>
              </c:pt>
              <c:pt idx="2">
                <c:v>Brazil</c:v>
              </c:pt>
              <c:pt idx="3">
                <c:v>England</c:v>
              </c:pt>
              <c:pt idx="4">
                <c:v>France</c:v>
              </c:pt>
              <c:pt idx="5">
                <c:v>Germany</c:v>
              </c:pt>
              <c:pt idx="6">
                <c:v>Italy</c:v>
              </c:pt>
              <c:pt idx="7">
                <c:v>Netherlands</c:v>
              </c:pt>
              <c:pt idx="8">
                <c:v>Portugal</c:v>
              </c:pt>
              <c:pt idx="9">
                <c:v>Spain</c:v>
              </c:pt>
            </c:strLit>
          </c:cat>
          <c:val>
            <c:numLit>
              <c:formatCode>General</c:formatCode>
              <c:ptCount val="10"/>
              <c:pt idx="0">
                <c:v>9</c:v>
              </c:pt>
              <c:pt idx="1">
                <c:v>2</c:v>
              </c:pt>
              <c:pt idx="2">
                <c:v>6</c:v>
              </c:pt>
              <c:pt idx="3">
                <c:v>14</c:v>
              </c:pt>
              <c:pt idx="4">
                <c:v>27</c:v>
              </c:pt>
              <c:pt idx="5">
                <c:v>10</c:v>
              </c:pt>
              <c:pt idx="6">
                <c:v>10</c:v>
              </c:pt>
              <c:pt idx="7">
                <c:v>4</c:v>
              </c:pt>
              <c:pt idx="8">
                <c:v>7</c:v>
              </c:pt>
              <c:pt idx="9">
                <c:v>12</c:v>
              </c:pt>
            </c:numLit>
          </c:val>
        </c:ser>
        <c:dLbls>
          <c:showLegendKey val="0"/>
          <c:showVal val="0"/>
          <c:showCatName val="0"/>
          <c:showSerName val="0"/>
          <c:showPercent val="0"/>
          <c:showBubbleSize val="0"/>
        </c:dLbls>
        <c:gapWidth val="150"/>
        <c:axId val="218542848"/>
        <c:axId val="218544768"/>
      </c:barChart>
      <c:catAx>
        <c:axId val="218542848"/>
        <c:scaling>
          <c:orientation val="minMax"/>
        </c:scaling>
        <c:delete val="0"/>
        <c:axPos val="b"/>
        <c:majorGridlines/>
        <c:title>
          <c:tx>
            <c:rich>
              <a:bodyPr/>
              <a:lstStyle/>
              <a:p>
                <a:pPr>
                  <a:defRPr/>
                </a:pPr>
                <a:r>
                  <a:rPr lang="en-IN"/>
                  <a:t>Countries</a:t>
                </a:r>
              </a:p>
            </c:rich>
          </c:tx>
          <c:layout/>
          <c:overlay val="0"/>
        </c:title>
        <c:majorTickMark val="none"/>
        <c:minorTickMark val="none"/>
        <c:tickLblPos val="nextTo"/>
        <c:crossAx val="218544768"/>
        <c:crosses val="autoZero"/>
        <c:auto val="1"/>
        <c:lblAlgn val="ctr"/>
        <c:lblOffset val="100"/>
        <c:noMultiLvlLbl val="0"/>
      </c:catAx>
      <c:valAx>
        <c:axId val="218544768"/>
        <c:scaling>
          <c:orientation val="minMax"/>
        </c:scaling>
        <c:delete val="1"/>
        <c:axPos val="l"/>
        <c:title>
          <c:tx>
            <c:rich>
              <a:bodyPr/>
              <a:lstStyle/>
              <a:p>
                <a:pPr>
                  <a:defRPr/>
                </a:pPr>
                <a:r>
                  <a:rPr lang="en-IN"/>
                  <a:t>Count</a:t>
                </a:r>
              </a:p>
            </c:rich>
          </c:tx>
          <c:layout/>
          <c:overlay val="0"/>
        </c:title>
        <c:numFmt formatCode="General" sourceLinked="1"/>
        <c:majorTickMark val="none"/>
        <c:minorTickMark val="none"/>
        <c:tickLblPos val="nextTo"/>
        <c:crossAx val="218542848"/>
        <c:crosses val="autoZero"/>
        <c:crossBetween val="between"/>
      </c:valAx>
      <c:dTable>
        <c:showHorzBorder val="1"/>
        <c:showVertBorder val="1"/>
        <c:showOutline val="1"/>
        <c:showKeys val="1"/>
      </c:dTable>
    </c:plotArea>
    <c:plotVisOnly val="1"/>
    <c:dispBlanksAs val="gap"/>
    <c:showDLblsOverMax val="0"/>
  </c:chart>
  <c:printSettings>
    <c:headerFooter/>
    <c:pageMargins b="0.75" l="0.7" r="0.7" t="0.75" header="0.3" footer="0.3"/>
    <c:pageSetup/>
  </c:printSettings>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ivotFmts>
      <c:pivotFmt>
        <c:idx val="0"/>
        <c:marker>
          <c:symbol val="none"/>
        </c:marker>
      </c:pivotFmt>
      <c:pivotFmt>
        <c:idx val="1"/>
        <c:dLbl>
          <c:idx val="0"/>
          <c:delete val="1"/>
        </c:dLbl>
      </c:pivotFmt>
      <c:pivotFmt>
        <c:idx val="2"/>
        <c:marker>
          <c:symbol val="none"/>
        </c:marker>
      </c:pivotFmt>
      <c:pivotFmt>
        <c:idx val="3"/>
        <c:marker>
          <c:symbol val="none"/>
        </c:marker>
      </c:pivotFmt>
      <c:pivotFmt>
        <c:idx val="4"/>
        <c:marker>
          <c:symbol val="none"/>
        </c:marker>
      </c:pivotFmt>
      <c:pivotFmt>
        <c:idx val="5"/>
        <c:marker>
          <c:symbol val="none"/>
        </c:marker>
      </c:pivotFmt>
      <c:pivotFmt>
        <c:idx val="6"/>
        <c:marker>
          <c:symbol val="none"/>
        </c:marker>
      </c:pivotFmt>
      <c:pivotFmt>
        <c:idx val="7"/>
        <c:marker>
          <c:symbol val="none"/>
        </c:marker>
      </c:pivotFmt>
      <c:pivotFmt>
        <c:idx val="8"/>
        <c:marker>
          <c:symbol val="none"/>
        </c:marker>
      </c:pivotFmt>
      <c:pivotFmt>
        <c:idx val="9"/>
        <c:marker>
          <c:symbol val="none"/>
        </c:marker>
      </c:pivotFmt>
      <c:pivotFmt>
        <c:idx val="10"/>
        <c:marker>
          <c:symbol val="none"/>
        </c:marker>
      </c:pivotFmt>
      <c:pivotFmt>
        <c:idx val="11"/>
        <c:marker>
          <c:symbol val="none"/>
        </c:marker>
      </c:pivotFmt>
      <c:pivotFmt>
        <c:idx val="12"/>
        <c:marker>
          <c:symbol val="none"/>
        </c:marker>
      </c:pivotFmt>
      <c:pivotFmt>
        <c:idx val="13"/>
        <c:dLbl>
          <c:idx val="0"/>
          <c:delete val="1"/>
        </c:dLbl>
      </c:pivotFmt>
      <c:pivotFmt>
        <c:idx val="14"/>
        <c:marker>
          <c:symbol val="none"/>
        </c:marker>
      </c:pivotFmt>
      <c:pivotFmt>
        <c:idx val="15"/>
        <c:marker>
          <c:symbol val="none"/>
        </c:marker>
      </c:pivotFmt>
      <c:pivotFmt>
        <c:idx val="16"/>
        <c:dLbl>
          <c:idx val="0"/>
          <c:delete val="1"/>
        </c:dLbl>
      </c:pivotFmt>
      <c:pivotFmt>
        <c:idx val="17"/>
        <c:marker>
          <c:symbol val="none"/>
        </c:marker>
      </c:pivotFmt>
      <c:pivotFmt>
        <c:idx val="18"/>
        <c:marker>
          <c:symbol val="none"/>
        </c:marker>
      </c:pivotFmt>
      <c:pivotFmt>
        <c:idx val="19"/>
        <c:dLbl>
          <c:idx val="0"/>
          <c:delete val="1"/>
        </c:dLbl>
      </c:pivotFmt>
      <c:pivotFmt>
        <c:idx val="20"/>
        <c:dLbl>
          <c:idx val="0"/>
          <c:delete val="1"/>
        </c:dLbl>
      </c:pivotFmt>
      <c:pivotFmt>
        <c:idx val="21"/>
        <c:marker>
          <c:symbol val="none"/>
        </c:marker>
      </c:pivotFmt>
      <c:pivotFmt>
        <c:idx val="22"/>
        <c:dLbl>
          <c:idx val="0"/>
          <c:delete val="1"/>
        </c:dLbl>
      </c:pivotFmt>
      <c:pivotFmt>
        <c:idx val="23"/>
        <c:dLbl>
          <c:idx val="0"/>
          <c:delete val="1"/>
        </c:dLbl>
      </c:pivotFmt>
      <c:pivotFmt>
        <c:idx val="24"/>
        <c:marker>
          <c:symbol val="none"/>
        </c:marker>
      </c:pivotFmt>
      <c:pivotFmt>
        <c:idx val="25"/>
        <c:marker>
          <c:symbol val="none"/>
        </c:marker>
      </c:pivotFmt>
      <c:pivotFmt>
        <c:idx val="26"/>
        <c:dLbl>
          <c:idx val="0"/>
          <c:delete val="1"/>
        </c:dLbl>
      </c:pivotFmt>
      <c:pivotFmt>
        <c:idx val="27"/>
        <c:dLbl>
          <c:idx val="0"/>
          <c:delete val="1"/>
        </c:dLbl>
      </c:pivotFmt>
      <c:pivotFmt>
        <c:idx val="28"/>
        <c:marker>
          <c:symbol val="none"/>
        </c:marker>
      </c:pivotFmt>
      <c:pivotFmt>
        <c:idx val="29"/>
      </c:pivotFmt>
      <c:pivotFmt>
        <c:idx val="30"/>
      </c:pivotFmt>
      <c:pivotFmt>
        <c:idx val="31"/>
      </c:pivotFmt>
      <c:pivotFmt>
        <c:idx val="32"/>
      </c:pivotFmt>
      <c:pivotFmt>
        <c:idx val="33"/>
      </c:pivotFmt>
      <c:pivotFmt>
        <c:idx val="34"/>
      </c:pivotFmt>
      <c:pivotFmt>
        <c:idx val="35"/>
      </c:pivotFmt>
      <c:pivotFmt>
        <c:idx val="36"/>
      </c:pivotFmt>
      <c:pivotFmt>
        <c:idx val="37"/>
      </c:pivotFmt>
      <c:pivotFmt>
        <c:idx val="38"/>
      </c:pivotFmt>
      <c:pivotFmt>
        <c:idx val="39"/>
      </c:pivotFmt>
      <c:pivotFmt>
        <c:idx val="40"/>
      </c:pivotFmt>
      <c:pivotFmt>
        <c:idx val="41"/>
      </c:pivotFmt>
      <c:pivotFmt>
        <c:idx val="42"/>
      </c:pivotFmt>
      <c:pivotFmt>
        <c:idx val="43"/>
      </c:pivotFmt>
      <c:pivotFmt>
        <c:idx val="44"/>
      </c:pivotFmt>
      <c:pivotFmt>
        <c:idx val="45"/>
      </c:pivotFmt>
      <c:pivotFmt>
        <c:idx val="46"/>
      </c:pivotFmt>
      <c:pivotFmt>
        <c:idx val="47"/>
      </c:pivotFmt>
      <c:pivotFmt>
        <c:idx val="48"/>
        <c:dLbl>
          <c:idx val="0"/>
          <c:showLegendKey val="0"/>
          <c:showVal val="1"/>
          <c:showCatName val="0"/>
          <c:showSerName val="1"/>
          <c:showPercent val="0"/>
          <c:showBubbleSize val="0"/>
        </c:dLbl>
      </c:pivotFmt>
      <c:pivotFmt>
        <c:idx val="49"/>
        <c:dLbl>
          <c:idx val="0"/>
          <c:showLegendKey val="0"/>
          <c:showVal val="1"/>
          <c:showCatName val="0"/>
          <c:showSerName val="1"/>
          <c:showPercent val="0"/>
          <c:showBubbleSize val="0"/>
        </c:dLbl>
      </c:pivotFmt>
      <c:pivotFmt>
        <c:idx val="50"/>
        <c:dLbl>
          <c:idx val="0"/>
          <c:showLegendKey val="0"/>
          <c:showVal val="1"/>
          <c:showCatName val="0"/>
          <c:showSerName val="1"/>
          <c:showPercent val="0"/>
          <c:showBubbleSize val="0"/>
        </c:dLbl>
      </c:pivotFmt>
      <c:pivotFmt>
        <c:idx val="51"/>
        <c:dLbl>
          <c:idx val="0"/>
          <c:showLegendKey val="0"/>
          <c:showVal val="1"/>
          <c:showCatName val="0"/>
          <c:showSerName val="1"/>
          <c:showPercent val="0"/>
          <c:showBubbleSize val="0"/>
        </c:dLbl>
      </c:pivotFmt>
      <c:pivotFmt>
        <c:idx val="52"/>
        <c:dLbl>
          <c:idx val="0"/>
          <c:showLegendKey val="0"/>
          <c:showVal val="1"/>
          <c:showCatName val="0"/>
          <c:showSerName val="1"/>
          <c:showPercent val="0"/>
          <c:showBubbleSize val="0"/>
        </c:dLbl>
      </c:pivotFmt>
      <c:pivotFmt>
        <c:idx val="53"/>
        <c:dLbl>
          <c:idx val="0"/>
          <c:showLegendKey val="0"/>
          <c:showVal val="1"/>
          <c:showCatName val="0"/>
          <c:showSerName val="1"/>
          <c:showPercent val="0"/>
          <c:showBubbleSize val="0"/>
        </c:dLbl>
      </c:pivotFmt>
      <c:pivotFmt>
        <c:idx val="54"/>
        <c:dLbl>
          <c:idx val="0"/>
          <c:showLegendKey val="0"/>
          <c:showVal val="1"/>
          <c:showCatName val="0"/>
          <c:showSerName val="1"/>
          <c:showPercent val="0"/>
          <c:showBubbleSize val="0"/>
        </c:dLbl>
      </c:pivotFmt>
      <c:pivotFmt>
        <c:idx val="55"/>
        <c:dLbl>
          <c:idx val="0"/>
          <c:showLegendKey val="0"/>
          <c:showVal val="1"/>
          <c:showCatName val="0"/>
          <c:showSerName val="1"/>
          <c:showPercent val="0"/>
          <c:showBubbleSize val="0"/>
        </c:dLbl>
      </c:pivotFmt>
      <c:pivotFmt>
        <c:idx val="56"/>
        <c:dLbl>
          <c:idx val="0"/>
          <c:showLegendKey val="0"/>
          <c:showVal val="1"/>
          <c:showCatName val="0"/>
          <c:showSerName val="1"/>
          <c:showPercent val="0"/>
          <c:showBubbleSize val="0"/>
        </c:dLbl>
      </c:pivotFmt>
      <c:pivotFmt>
        <c:idx val="57"/>
        <c:dLbl>
          <c:idx val="0"/>
          <c:showLegendKey val="0"/>
          <c:showVal val="1"/>
          <c:showCatName val="0"/>
          <c:showSerName val="1"/>
          <c:showPercent val="0"/>
          <c:showBubbleSize val="0"/>
        </c:dLbl>
      </c:pivotFmt>
      <c:pivotFmt>
        <c:idx val="58"/>
        <c:dLbl>
          <c:idx val="0"/>
          <c:showLegendKey val="0"/>
          <c:showVal val="1"/>
          <c:showCatName val="0"/>
          <c:showSerName val="1"/>
          <c:showPercent val="0"/>
          <c:showBubbleSize val="0"/>
        </c:dLbl>
      </c:pivotFmt>
      <c:pivotFmt>
        <c:idx val="59"/>
        <c:dLbl>
          <c:idx val="0"/>
          <c:showLegendKey val="0"/>
          <c:showVal val="1"/>
          <c:showCatName val="0"/>
          <c:showSerName val="1"/>
          <c:showPercent val="0"/>
          <c:showBubbleSize val="0"/>
        </c:dLbl>
      </c:pivotFmt>
      <c:pivotFmt>
        <c:idx val="60"/>
        <c:dLbl>
          <c:idx val="0"/>
          <c:showLegendKey val="0"/>
          <c:showVal val="1"/>
          <c:showCatName val="0"/>
          <c:showSerName val="1"/>
          <c:showPercent val="0"/>
          <c:showBubbleSize val="0"/>
        </c:dLbl>
      </c:pivotFmt>
      <c:pivotFmt>
        <c:idx val="61"/>
        <c:dLbl>
          <c:idx val="0"/>
          <c:showLegendKey val="0"/>
          <c:showVal val="1"/>
          <c:showCatName val="0"/>
          <c:showSerName val="1"/>
          <c:showPercent val="0"/>
          <c:showBubbleSize val="0"/>
        </c:dLbl>
      </c:pivotFmt>
      <c:pivotFmt>
        <c:idx val="62"/>
        <c:dLbl>
          <c:idx val="0"/>
          <c:showLegendKey val="0"/>
          <c:showVal val="1"/>
          <c:showCatName val="0"/>
          <c:showSerName val="1"/>
          <c:showPercent val="0"/>
          <c:showBubbleSize val="0"/>
        </c:dLbl>
      </c:pivotFmt>
      <c:pivotFmt>
        <c:idx val="63"/>
        <c:dLbl>
          <c:idx val="0"/>
          <c:showLegendKey val="0"/>
          <c:showVal val="1"/>
          <c:showCatName val="0"/>
          <c:showSerName val="1"/>
          <c:showPercent val="0"/>
          <c:showBubbleSize val="0"/>
        </c:dLbl>
      </c:pivotFmt>
      <c:pivotFmt>
        <c:idx val="64"/>
        <c:dLbl>
          <c:idx val="0"/>
          <c:showLegendKey val="0"/>
          <c:showVal val="1"/>
          <c:showCatName val="0"/>
          <c:showSerName val="1"/>
          <c:showPercent val="0"/>
          <c:showBubbleSize val="0"/>
        </c:dLbl>
      </c:pivotFmt>
      <c:pivotFmt>
        <c:idx val="65"/>
        <c:dLbl>
          <c:idx val="0"/>
          <c:showLegendKey val="0"/>
          <c:showVal val="1"/>
          <c:showCatName val="0"/>
          <c:showSerName val="1"/>
          <c:showPercent val="0"/>
          <c:showBubbleSize val="0"/>
        </c:dLbl>
      </c:pivotFmt>
      <c:pivotFmt>
        <c:idx val="66"/>
        <c:dLbl>
          <c:idx val="0"/>
          <c:showLegendKey val="0"/>
          <c:showVal val="1"/>
          <c:showCatName val="0"/>
          <c:showSerName val="1"/>
          <c:showPercent val="0"/>
          <c:showBubbleSize val="0"/>
        </c:dLbl>
      </c:pivotFmt>
      <c:pivotFmt>
        <c:idx val="67"/>
        <c:dLbl>
          <c:idx val="0"/>
          <c:showLegendKey val="0"/>
          <c:showVal val="1"/>
          <c:showCatName val="0"/>
          <c:showSerName val="1"/>
          <c:showPercent val="0"/>
          <c:showBubbleSize val="0"/>
        </c:dLbl>
      </c:pivotFmt>
      <c:pivotFmt>
        <c:idx val="68"/>
        <c:dLbl>
          <c:idx val="0"/>
          <c:showLegendKey val="0"/>
          <c:showVal val="1"/>
          <c:showCatName val="0"/>
          <c:showSerName val="1"/>
          <c:showPercent val="0"/>
          <c:showBubbleSize val="0"/>
        </c:dLbl>
      </c:pivotFmt>
      <c:pivotFmt>
        <c:idx val="69"/>
        <c:dLbl>
          <c:idx val="0"/>
          <c:showLegendKey val="0"/>
          <c:showVal val="1"/>
          <c:showCatName val="0"/>
          <c:showSerName val="1"/>
          <c:showPercent val="0"/>
          <c:showBubbleSize val="0"/>
        </c:dLbl>
      </c:pivotFmt>
      <c:pivotFmt>
        <c:idx val="70"/>
        <c:dLbl>
          <c:idx val="0"/>
          <c:showLegendKey val="0"/>
          <c:showVal val="1"/>
          <c:showCatName val="0"/>
          <c:showSerName val="1"/>
          <c:showPercent val="0"/>
          <c:showBubbleSize val="0"/>
        </c:dLbl>
      </c:pivotFmt>
      <c:pivotFmt>
        <c:idx val="71"/>
        <c:dLbl>
          <c:idx val="0"/>
          <c:showLegendKey val="0"/>
          <c:showVal val="1"/>
          <c:showCatName val="0"/>
          <c:showSerName val="1"/>
          <c:showPercent val="0"/>
          <c:showBubbleSize val="0"/>
        </c:dLbl>
      </c:pivotFmt>
      <c:pivotFmt>
        <c:idx val="72"/>
        <c:dLbl>
          <c:idx val="0"/>
          <c:showLegendKey val="0"/>
          <c:showVal val="1"/>
          <c:showCatName val="0"/>
          <c:showSerName val="1"/>
          <c:showPercent val="0"/>
          <c:showBubbleSize val="0"/>
        </c:dLbl>
      </c:pivotFmt>
      <c:pivotFmt>
        <c:idx val="73"/>
        <c:dLbl>
          <c:idx val="0"/>
          <c:showLegendKey val="0"/>
          <c:showVal val="1"/>
          <c:showCatName val="0"/>
          <c:showSerName val="1"/>
          <c:showPercent val="0"/>
          <c:showBubbleSize val="0"/>
        </c:dLbl>
      </c:pivotFmt>
      <c:pivotFmt>
        <c:idx val="74"/>
        <c:dLbl>
          <c:idx val="0"/>
          <c:showLegendKey val="0"/>
          <c:showVal val="1"/>
          <c:showCatName val="0"/>
          <c:showSerName val="1"/>
          <c:showPercent val="0"/>
          <c:showBubbleSize val="0"/>
        </c:dLbl>
      </c:pivotFmt>
      <c:pivotFmt>
        <c:idx val="75"/>
        <c:dLbl>
          <c:idx val="0"/>
          <c:showLegendKey val="0"/>
          <c:showVal val="1"/>
          <c:showCatName val="0"/>
          <c:showSerName val="1"/>
          <c:showPercent val="0"/>
          <c:showBubbleSize val="0"/>
        </c:dLbl>
      </c:pivotFmt>
      <c:pivotFmt>
        <c:idx val="76"/>
        <c:dLbl>
          <c:idx val="0"/>
          <c:showLegendKey val="0"/>
          <c:showVal val="1"/>
          <c:showCatName val="0"/>
          <c:showSerName val="1"/>
          <c:showPercent val="0"/>
          <c:showBubbleSize val="0"/>
        </c:dLbl>
      </c:pivotFmt>
      <c:pivotFmt>
        <c:idx val="77"/>
        <c:marker>
          <c:symbol val="none"/>
        </c:marker>
      </c:pivotFmt>
      <c:pivotFmt>
        <c:idx val="78"/>
        <c:marker>
          <c:symbol val="none"/>
        </c:marker>
      </c:pivotFmt>
      <c:pivotFmt>
        <c:idx val="79"/>
        <c:marker>
          <c:symbol val="none"/>
        </c:marker>
      </c:pivotFmt>
      <c:pivotFmt>
        <c:idx val="80"/>
        <c:marker>
          <c:symbol val="none"/>
        </c:marker>
      </c:pivotFmt>
      <c:pivotFmt>
        <c:idx val="81"/>
        <c:marker>
          <c:symbol val="none"/>
        </c:marker>
      </c:pivotFmt>
      <c:pivotFmt>
        <c:idx val="82"/>
        <c:marker>
          <c:symbol val="none"/>
        </c:marker>
      </c:pivotFmt>
      <c:pivotFmt>
        <c:idx val="83"/>
        <c:marker>
          <c:symbol val="none"/>
        </c:marker>
      </c:pivotFmt>
      <c:pivotFmt>
        <c:idx val="84"/>
        <c:marker>
          <c:symbol val="none"/>
        </c:marker>
      </c:pivotFmt>
      <c:pivotFmt>
        <c:idx val="85"/>
        <c:marker>
          <c:symbol val="none"/>
        </c:marker>
      </c:pivotFmt>
      <c:pivotFmt>
        <c:idx val="86"/>
        <c:marker>
          <c:symbol val="none"/>
        </c:marker>
      </c:pivotFmt>
      <c:pivotFmt>
        <c:idx val="87"/>
        <c:marker>
          <c:symbol val="none"/>
        </c:marker>
      </c:pivotFmt>
      <c:pivotFmt>
        <c:idx val="88"/>
        <c:marker>
          <c:symbol val="none"/>
        </c:marker>
      </c:pivotFmt>
      <c:pivotFmt>
        <c:idx val="89"/>
        <c:marker>
          <c:symbol val="none"/>
        </c:marker>
      </c:pivotFmt>
      <c:pivotFmt>
        <c:idx val="90"/>
        <c:marker>
          <c:symbol val="none"/>
        </c:marker>
      </c:pivotFmt>
      <c:pivotFmt>
        <c:idx val="91"/>
        <c:marker>
          <c:symbol val="none"/>
        </c:marker>
      </c:pivotFmt>
      <c:pivotFmt>
        <c:idx val="92"/>
        <c:marker>
          <c:symbol val="none"/>
        </c:marker>
      </c:pivotFmt>
      <c:pivotFmt>
        <c:idx val="93"/>
        <c:marker>
          <c:symbol val="none"/>
        </c:marker>
      </c:pivotFmt>
      <c:pivotFmt>
        <c:idx val="94"/>
        <c:marker>
          <c:symbol val="none"/>
        </c:marker>
      </c:pivotFmt>
      <c:pivotFmt>
        <c:idx val="95"/>
        <c:marker>
          <c:symbol val="none"/>
        </c:marker>
      </c:pivotFmt>
      <c:pivotFmt>
        <c:idx val="96"/>
        <c:marker>
          <c:symbol val="none"/>
        </c:marker>
      </c:pivotFmt>
      <c:pivotFmt>
        <c:idx val="97"/>
        <c:marker>
          <c:symbol val="none"/>
        </c:marker>
      </c:pivotFmt>
      <c:pivotFmt>
        <c:idx val="98"/>
        <c:marker>
          <c:symbol val="none"/>
        </c:marker>
      </c:pivotFmt>
      <c:pivotFmt>
        <c:idx val="99"/>
        <c:marker>
          <c:symbol val="none"/>
        </c:marker>
      </c:pivotFmt>
      <c:pivotFmt>
        <c:idx val="100"/>
        <c:marker>
          <c:symbol val="none"/>
        </c:marker>
      </c:pivotFmt>
      <c:pivotFmt>
        <c:idx val="101"/>
        <c:marker>
          <c:symbol val="none"/>
        </c:marker>
      </c:pivotFmt>
      <c:pivotFmt>
        <c:idx val="102"/>
        <c:marker>
          <c:symbol val="none"/>
        </c:marker>
      </c:pivotFmt>
      <c:pivotFmt>
        <c:idx val="103"/>
        <c:marker>
          <c:symbol val="none"/>
        </c:marker>
      </c:pivotFmt>
      <c:pivotFmt>
        <c:idx val="104"/>
        <c:marker>
          <c:symbol val="none"/>
        </c:marker>
      </c:pivotFmt>
      <c:pivotFmt>
        <c:idx val="105"/>
        <c:marker>
          <c:symbol val="none"/>
        </c:marker>
      </c:pivotFmt>
      <c:pivotFmt>
        <c:idx val="106"/>
        <c:marker>
          <c:symbol val="none"/>
        </c:marker>
      </c:pivotFmt>
      <c:pivotFmt>
        <c:idx val="107"/>
        <c:marker>
          <c:symbol val="none"/>
        </c:marker>
      </c:pivotFmt>
      <c:pivotFmt>
        <c:idx val="108"/>
        <c:marker>
          <c:symbol val="none"/>
        </c:marker>
      </c:pivotFmt>
      <c:pivotFmt>
        <c:idx val="109"/>
        <c:marker>
          <c:symbol val="none"/>
        </c:marker>
      </c:pivotFmt>
      <c:pivotFmt>
        <c:idx val="110"/>
        <c:marker>
          <c:symbol val="none"/>
        </c:marker>
      </c:pivotFmt>
      <c:pivotFmt>
        <c:idx val="111"/>
        <c:marker>
          <c:symbol val="none"/>
        </c:marker>
      </c:pivotFmt>
      <c:pivotFmt>
        <c:idx val="112"/>
        <c:marker>
          <c:symbol val="none"/>
        </c:marker>
      </c:pivotFmt>
      <c:pivotFmt>
        <c:idx val="113"/>
        <c:marker>
          <c:symbol val="none"/>
        </c:marker>
      </c:pivotFmt>
      <c:pivotFmt>
        <c:idx val="114"/>
        <c:marker>
          <c:symbol val="none"/>
        </c:marker>
      </c:pivotFmt>
      <c:pivotFmt>
        <c:idx val="115"/>
        <c:marker>
          <c:symbol val="none"/>
        </c:marker>
      </c:pivotFmt>
      <c:pivotFmt>
        <c:idx val="116"/>
        <c:marker>
          <c:symbol val="none"/>
        </c:marker>
      </c:pivotFmt>
      <c:pivotFmt>
        <c:idx val="117"/>
        <c:marker>
          <c:symbol val="none"/>
        </c:marker>
      </c:pivotFmt>
      <c:pivotFmt>
        <c:idx val="118"/>
        <c:marker>
          <c:symbol val="none"/>
        </c:marker>
      </c:pivotFmt>
      <c:pivotFmt>
        <c:idx val="119"/>
        <c:marker>
          <c:symbol val="none"/>
        </c:marker>
      </c:pivotFmt>
      <c:pivotFmt>
        <c:idx val="120"/>
        <c:marker>
          <c:symbol val="none"/>
        </c:marker>
      </c:pivotFmt>
      <c:pivotFmt>
        <c:idx val="121"/>
        <c:marker>
          <c:symbol val="none"/>
        </c:marker>
      </c:pivotFmt>
      <c:pivotFmt>
        <c:idx val="122"/>
        <c:marker>
          <c:symbol val="none"/>
        </c:marker>
      </c:pivotFmt>
      <c:pivotFmt>
        <c:idx val="123"/>
        <c:marker>
          <c:symbol val="none"/>
        </c:marker>
      </c:pivotFmt>
      <c:pivotFmt>
        <c:idx val="124"/>
        <c:marker>
          <c:symbol val="none"/>
        </c:marker>
      </c:pivotFmt>
      <c:pivotFmt>
        <c:idx val="125"/>
        <c:marker>
          <c:symbol val="none"/>
        </c:marker>
      </c:pivotFmt>
    </c:pivotFmts>
    <c:view3D>
      <c:rotX val="15"/>
      <c:rotY val="20"/>
      <c:rAngAx val="0"/>
      <c:perspective val="30"/>
    </c:view3D>
    <c:floor>
      <c:thickness val="0"/>
    </c:floor>
    <c:sideWall>
      <c:thickness val="0"/>
    </c:sideWall>
    <c:backWall>
      <c:thickness val="0"/>
    </c:backWall>
    <c:plotArea>
      <c:layout>
        <c:manualLayout>
          <c:layoutTarget val="inner"/>
          <c:xMode val="edge"/>
          <c:yMode val="edge"/>
          <c:x val="0.10855071935452512"/>
          <c:y val="2.9654165825425668E-2"/>
          <c:w val="0.89144928064547491"/>
          <c:h val="0.8467969748973686"/>
        </c:manualLayout>
      </c:layout>
      <c:bar3DChart>
        <c:barDir val="col"/>
        <c:grouping val="percentStacked"/>
        <c:varyColors val="0"/>
        <c:ser>
          <c:idx val="0"/>
          <c:order val="0"/>
          <c:tx>
            <c:v>141</c:v>
          </c:tx>
          <c:invertIfNegative val="0"/>
          <c:cat>
            <c:strLit>
              <c:ptCount val="11"/>
              <c:pt idx="0">
                <c:v>66</c:v>
              </c:pt>
              <c:pt idx="1">
                <c:v>67</c:v>
              </c:pt>
              <c:pt idx="2">
                <c:v>68</c:v>
              </c:pt>
              <c:pt idx="3">
                <c:v>69</c:v>
              </c:pt>
              <c:pt idx="4">
                <c:v>70</c:v>
              </c:pt>
              <c:pt idx="5">
                <c:v>71</c:v>
              </c:pt>
              <c:pt idx="6">
                <c:v>72</c:v>
              </c:pt>
              <c:pt idx="7">
                <c:v>73</c:v>
              </c:pt>
              <c:pt idx="8">
                <c:v>74</c:v>
              </c:pt>
              <c:pt idx="9">
                <c:v>75</c:v>
              </c:pt>
              <c:pt idx="10">
                <c:v>76</c:v>
              </c:pt>
            </c:strLit>
          </c:cat>
          <c:val>
            <c:numLit>
              <c:formatCode>General</c:formatCode>
              <c:ptCount val="11"/>
              <c:pt idx="0">
                <c:v>1</c:v>
              </c:pt>
              <c:pt idx="1">
                <c:v>1</c:v>
              </c:pt>
              <c:pt idx="2">
                <c:v>0</c:v>
              </c:pt>
              <c:pt idx="3">
                <c:v>0</c:v>
              </c:pt>
              <c:pt idx="4">
                <c:v>0</c:v>
              </c:pt>
              <c:pt idx="5">
                <c:v>0</c:v>
              </c:pt>
              <c:pt idx="6">
                <c:v>0</c:v>
              </c:pt>
              <c:pt idx="7">
                <c:v>0</c:v>
              </c:pt>
              <c:pt idx="8">
                <c:v>0</c:v>
              </c:pt>
              <c:pt idx="9">
                <c:v>0</c:v>
              </c:pt>
              <c:pt idx="10">
                <c:v>0</c:v>
              </c:pt>
            </c:numLit>
          </c:val>
        </c:ser>
        <c:ser>
          <c:idx val="1"/>
          <c:order val="1"/>
          <c:tx>
            <c:v>146</c:v>
          </c:tx>
          <c:invertIfNegative val="0"/>
          <c:cat>
            <c:strLit>
              <c:ptCount val="11"/>
              <c:pt idx="0">
                <c:v>66</c:v>
              </c:pt>
              <c:pt idx="1">
                <c:v>67</c:v>
              </c:pt>
              <c:pt idx="2">
                <c:v>68</c:v>
              </c:pt>
              <c:pt idx="3">
                <c:v>69</c:v>
              </c:pt>
              <c:pt idx="4">
                <c:v>70</c:v>
              </c:pt>
              <c:pt idx="5">
                <c:v>71</c:v>
              </c:pt>
              <c:pt idx="6">
                <c:v>72</c:v>
              </c:pt>
              <c:pt idx="7">
                <c:v>73</c:v>
              </c:pt>
              <c:pt idx="8">
                <c:v>74</c:v>
              </c:pt>
              <c:pt idx="9">
                <c:v>75</c:v>
              </c:pt>
              <c:pt idx="10">
                <c:v>76</c:v>
              </c:pt>
            </c:strLit>
          </c:cat>
          <c:val>
            <c:numLit>
              <c:formatCode>General</c:formatCode>
              <c:ptCount val="11"/>
              <c:pt idx="0">
                <c:v>2</c:v>
              </c:pt>
              <c:pt idx="1">
                <c:v>1</c:v>
              </c:pt>
              <c:pt idx="2">
                <c:v>0</c:v>
              </c:pt>
              <c:pt idx="3">
                <c:v>1</c:v>
              </c:pt>
              <c:pt idx="4">
                <c:v>0</c:v>
              </c:pt>
              <c:pt idx="5">
                <c:v>1</c:v>
              </c:pt>
              <c:pt idx="6">
                <c:v>0</c:v>
              </c:pt>
              <c:pt idx="7">
                <c:v>0</c:v>
              </c:pt>
              <c:pt idx="8">
                <c:v>0</c:v>
              </c:pt>
              <c:pt idx="9">
                <c:v>0</c:v>
              </c:pt>
              <c:pt idx="10">
                <c:v>0</c:v>
              </c:pt>
            </c:numLit>
          </c:val>
        </c:ser>
        <c:ser>
          <c:idx val="2"/>
          <c:order val="2"/>
          <c:tx>
            <c:v>154</c:v>
          </c:tx>
          <c:invertIfNegative val="0"/>
          <c:cat>
            <c:strLit>
              <c:ptCount val="11"/>
              <c:pt idx="0">
                <c:v>66</c:v>
              </c:pt>
              <c:pt idx="1">
                <c:v>67</c:v>
              </c:pt>
              <c:pt idx="2">
                <c:v>68</c:v>
              </c:pt>
              <c:pt idx="3">
                <c:v>69</c:v>
              </c:pt>
              <c:pt idx="4">
                <c:v>70</c:v>
              </c:pt>
              <c:pt idx="5">
                <c:v>71</c:v>
              </c:pt>
              <c:pt idx="6">
                <c:v>72</c:v>
              </c:pt>
              <c:pt idx="7">
                <c:v>73</c:v>
              </c:pt>
              <c:pt idx="8">
                <c:v>74</c:v>
              </c:pt>
              <c:pt idx="9">
                <c:v>75</c:v>
              </c:pt>
              <c:pt idx="10">
                <c:v>76</c:v>
              </c:pt>
            </c:strLit>
          </c:cat>
          <c:val>
            <c:numLit>
              <c:formatCode>General</c:formatCode>
              <c:ptCount val="11"/>
              <c:pt idx="0">
                <c:v>1</c:v>
              </c:pt>
              <c:pt idx="1">
                <c:v>0</c:v>
              </c:pt>
              <c:pt idx="2">
                <c:v>0</c:v>
              </c:pt>
              <c:pt idx="3">
                <c:v>2</c:v>
              </c:pt>
              <c:pt idx="4">
                <c:v>2</c:v>
              </c:pt>
              <c:pt idx="5">
                <c:v>0</c:v>
              </c:pt>
              <c:pt idx="6">
                <c:v>0</c:v>
              </c:pt>
              <c:pt idx="7">
                <c:v>0</c:v>
              </c:pt>
              <c:pt idx="8">
                <c:v>0</c:v>
              </c:pt>
              <c:pt idx="9">
                <c:v>0</c:v>
              </c:pt>
              <c:pt idx="10">
                <c:v>0</c:v>
              </c:pt>
            </c:numLit>
          </c:val>
        </c:ser>
        <c:ser>
          <c:idx val="3"/>
          <c:order val="3"/>
          <c:tx>
            <c:v>157</c:v>
          </c:tx>
          <c:invertIfNegative val="0"/>
          <c:cat>
            <c:strLit>
              <c:ptCount val="11"/>
              <c:pt idx="0">
                <c:v>66</c:v>
              </c:pt>
              <c:pt idx="1">
                <c:v>67</c:v>
              </c:pt>
              <c:pt idx="2">
                <c:v>68</c:v>
              </c:pt>
              <c:pt idx="3">
                <c:v>69</c:v>
              </c:pt>
              <c:pt idx="4">
                <c:v>70</c:v>
              </c:pt>
              <c:pt idx="5">
                <c:v>71</c:v>
              </c:pt>
              <c:pt idx="6">
                <c:v>72</c:v>
              </c:pt>
              <c:pt idx="7">
                <c:v>73</c:v>
              </c:pt>
              <c:pt idx="8">
                <c:v>74</c:v>
              </c:pt>
              <c:pt idx="9">
                <c:v>75</c:v>
              </c:pt>
              <c:pt idx="10">
                <c:v>76</c:v>
              </c:pt>
            </c:strLit>
          </c:cat>
          <c:val>
            <c:numLit>
              <c:formatCode>General</c:formatCode>
              <c:ptCount val="11"/>
              <c:pt idx="0">
                <c:v>0</c:v>
              </c:pt>
              <c:pt idx="1">
                <c:v>0</c:v>
              </c:pt>
              <c:pt idx="2">
                <c:v>1</c:v>
              </c:pt>
              <c:pt idx="3">
                <c:v>1</c:v>
              </c:pt>
              <c:pt idx="4">
                <c:v>0</c:v>
              </c:pt>
              <c:pt idx="5">
                <c:v>0</c:v>
              </c:pt>
              <c:pt idx="6">
                <c:v>1</c:v>
              </c:pt>
              <c:pt idx="7">
                <c:v>0</c:v>
              </c:pt>
              <c:pt idx="8">
                <c:v>0</c:v>
              </c:pt>
              <c:pt idx="9">
                <c:v>0</c:v>
              </c:pt>
              <c:pt idx="10">
                <c:v>0</c:v>
              </c:pt>
            </c:numLit>
          </c:val>
        </c:ser>
        <c:ser>
          <c:idx val="4"/>
          <c:order val="4"/>
          <c:tx>
            <c:v>159</c:v>
          </c:tx>
          <c:invertIfNegative val="0"/>
          <c:cat>
            <c:strLit>
              <c:ptCount val="11"/>
              <c:pt idx="0">
                <c:v>66</c:v>
              </c:pt>
              <c:pt idx="1">
                <c:v>67</c:v>
              </c:pt>
              <c:pt idx="2">
                <c:v>68</c:v>
              </c:pt>
              <c:pt idx="3">
                <c:v>69</c:v>
              </c:pt>
              <c:pt idx="4">
                <c:v>70</c:v>
              </c:pt>
              <c:pt idx="5">
                <c:v>71</c:v>
              </c:pt>
              <c:pt idx="6">
                <c:v>72</c:v>
              </c:pt>
              <c:pt idx="7">
                <c:v>73</c:v>
              </c:pt>
              <c:pt idx="8">
                <c:v>74</c:v>
              </c:pt>
              <c:pt idx="9">
                <c:v>75</c:v>
              </c:pt>
              <c:pt idx="10">
                <c:v>76</c:v>
              </c:pt>
            </c:strLit>
          </c:cat>
          <c:val>
            <c:numLit>
              <c:formatCode>General</c:formatCode>
              <c:ptCount val="11"/>
              <c:pt idx="0">
                <c:v>0</c:v>
              </c:pt>
              <c:pt idx="1">
                <c:v>0</c:v>
              </c:pt>
              <c:pt idx="2">
                <c:v>0</c:v>
              </c:pt>
              <c:pt idx="3">
                <c:v>0</c:v>
              </c:pt>
              <c:pt idx="4">
                <c:v>2</c:v>
              </c:pt>
              <c:pt idx="5">
                <c:v>0</c:v>
              </c:pt>
              <c:pt idx="6">
                <c:v>0</c:v>
              </c:pt>
              <c:pt idx="7">
                <c:v>0</c:v>
              </c:pt>
              <c:pt idx="8">
                <c:v>0</c:v>
              </c:pt>
              <c:pt idx="9">
                <c:v>0</c:v>
              </c:pt>
              <c:pt idx="10">
                <c:v>0</c:v>
              </c:pt>
            </c:numLit>
          </c:val>
        </c:ser>
        <c:ser>
          <c:idx val="5"/>
          <c:order val="5"/>
          <c:tx>
            <c:v>161</c:v>
          </c:tx>
          <c:invertIfNegative val="0"/>
          <c:cat>
            <c:strLit>
              <c:ptCount val="11"/>
              <c:pt idx="0">
                <c:v>66</c:v>
              </c:pt>
              <c:pt idx="1">
                <c:v>67</c:v>
              </c:pt>
              <c:pt idx="2">
                <c:v>68</c:v>
              </c:pt>
              <c:pt idx="3">
                <c:v>69</c:v>
              </c:pt>
              <c:pt idx="4">
                <c:v>70</c:v>
              </c:pt>
              <c:pt idx="5">
                <c:v>71</c:v>
              </c:pt>
              <c:pt idx="6">
                <c:v>72</c:v>
              </c:pt>
              <c:pt idx="7">
                <c:v>73</c:v>
              </c:pt>
              <c:pt idx="8">
                <c:v>74</c:v>
              </c:pt>
              <c:pt idx="9">
                <c:v>75</c:v>
              </c:pt>
              <c:pt idx="10">
                <c:v>76</c:v>
              </c:pt>
            </c:strLit>
          </c:cat>
          <c:val>
            <c:numLit>
              <c:formatCode>General</c:formatCode>
              <c:ptCount val="11"/>
              <c:pt idx="0">
                <c:v>0</c:v>
              </c:pt>
              <c:pt idx="1">
                <c:v>0</c:v>
              </c:pt>
              <c:pt idx="2">
                <c:v>0</c:v>
              </c:pt>
              <c:pt idx="3">
                <c:v>1</c:v>
              </c:pt>
              <c:pt idx="4">
                <c:v>1</c:v>
              </c:pt>
              <c:pt idx="5">
                <c:v>3</c:v>
              </c:pt>
              <c:pt idx="6">
                <c:v>0</c:v>
              </c:pt>
              <c:pt idx="7">
                <c:v>0</c:v>
              </c:pt>
              <c:pt idx="8">
                <c:v>0</c:v>
              </c:pt>
              <c:pt idx="9">
                <c:v>0</c:v>
              </c:pt>
              <c:pt idx="10">
                <c:v>0</c:v>
              </c:pt>
            </c:numLit>
          </c:val>
        </c:ser>
        <c:ser>
          <c:idx val="6"/>
          <c:order val="6"/>
          <c:tx>
            <c:v>163</c:v>
          </c:tx>
          <c:invertIfNegative val="0"/>
          <c:cat>
            <c:strLit>
              <c:ptCount val="11"/>
              <c:pt idx="0">
                <c:v>66</c:v>
              </c:pt>
              <c:pt idx="1">
                <c:v>67</c:v>
              </c:pt>
              <c:pt idx="2">
                <c:v>68</c:v>
              </c:pt>
              <c:pt idx="3">
                <c:v>69</c:v>
              </c:pt>
              <c:pt idx="4">
                <c:v>70</c:v>
              </c:pt>
              <c:pt idx="5">
                <c:v>71</c:v>
              </c:pt>
              <c:pt idx="6">
                <c:v>72</c:v>
              </c:pt>
              <c:pt idx="7">
                <c:v>73</c:v>
              </c:pt>
              <c:pt idx="8">
                <c:v>74</c:v>
              </c:pt>
              <c:pt idx="9">
                <c:v>75</c:v>
              </c:pt>
              <c:pt idx="10">
                <c:v>76</c:v>
              </c:pt>
            </c:strLit>
          </c:cat>
          <c:val>
            <c:numLit>
              <c:formatCode>General</c:formatCode>
              <c:ptCount val="11"/>
              <c:pt idx="0">
                <c:v>0</c:v>
              </c:pt>
              <c:pt idx="1">
                <c:v>0</c:v>
              </c:pt>
              <c:pt idx="2">
                <c:v>0</c:v>
              </c:pt>
              <c:pt idx="3">
                <c:v>1</c:v>
              </c:pt>
              <c:pt idx="4">
                <c:v>0</c:v>
              </c:pt>
              <c:pt idx="5">
                <c:v>0</c:v>
              </c:pt>
              <c:pt idx="6">
                <c:v>1</c:v>
              </c:pt>
              <c:pt idx="7">
                <c:v>1</c:v>
              </c:pt>
              <c:pt idx="8">
                <c:v>0</c:v>
              </c:pt>
              <c:pt idx="9">
                <c:v>0</c:v>
              </c:pt>
              <c:pt idx="10">
                <c:v>0</c:v>
              </c:pt>
            </c:numLit>
          </c:val>
        </c:ser>
        <c:ser>
          <c:idx val="7"/>
          <c:order val="7"/>
          <c:tx>
            <c:v>165</c:v>
          </c:tx>
          <c:invertIfNegative val="0"/>
          <c:cat>
            <c:strLit>
              <c:ptCount val="11"/>
              <c:pt idx="0">
                <c:v>66</c:v>
              </c:pt>
              <c:pt idx="1">
                <c:v>67</c:v>
              </c:pt>
              <c:pt idx="2">
                <c:v>68</c:v>
              </c:pt>
              <c:pt idx="3">
                <c:v>69</c:v>
              </c:pt>
              <c:pt idx="4">
                <c:v>70</c:v>
              </c:pt>
              <c:pt idx="5">
                <c:v>71</c:v>
              </c:pt>
              <c:pt idx="6">
                <c:v>72</c:v>
              </c:pt>
              <c:pt idx="7">
                <c:v>73</c:v>
              </c:pt>
              <c:pt idx="8">
                <c:v>74</c:v>
              </c:pt>
              <c:pt idx="9">
                <c:v>75</c:v>
              </c:pt>
              <c:pt idx="10">
                <c:v>76</c:v>
              </c:pt>
            </c:strLit>
          </c:cat>
          <c:val>
            <c:numLit>
              <c:formatCode>General</c:formatCode>
              <c:ptCount val="11"/>
              <c:pt idx="0">
                <c:v>0</c:v>
              </c:pt>
              <c:pt idx="1">
                <c:v>0</c:v>
              </c:pt>
              <c:pt idx="2">
                <c:v>0</c:v>
              </c:pt>
              <c:pt idx="3">
                <c:v>0</c:v>
              </c:pt>
              <c:pt idx="4">
                <c:v>0</c:v>
              </c:pt>
              <c:pt idx="5">
                <c:v>1</c:v>
              </c:pt>
              <c:pt idx="6">
                <c:v>0</c:v>
              </c:pt>
              <c:pt idx="7">
                <c:v>1</c:v>
              </c:pt>
              <c:pt idx="8">
                <c:v>0</c:v>
              </c:pt>
              <c:pt idx="9">
                <c:v>0</c:v>
              </c:pt>
              <c:pt idx="10">
                <c:v>0</c:v>
              </c:pt>
            </c:numLit>
          </c:val>
        </c:ser>
        <c:ser>
          <c:idx val="8"/>
          <c:order val="8"/>
          <c:tx>
            <c:v>170</c:v>
          </c:tx>
          <c:invertIfNegative val="0"/>
          <c:cat>
            <c:strLit>
              <c:ptCount val="11"/>
              <c:pt idx="0">
                <c:v>66</c:v>
              </c:pt>
              <c:pt idx="1">
                <c:v>67</c:v>
              </c:pt>
              <c:pt idx="2">
                <c:v>68</c:v>
              </c:pt>
              <c:pt idx="3">
                <c:v>69</c:v>
              </c:pt>
              <c:pt idx="4">
                <c:v>70</c:v>
              </c:pt>
              <c:pt idx="5">
                <c:v>71</c:v>
              </c:pt>
              <c:pt idx="6">
                <c:v>72</c:v>
              </c:pt>
              <c:pt idx="7">
                <c:v>73</c:v>
              </c:pt>
              <c:pt idx="8">
                <c:v>74</c:v>
              </c:pt>
              <c:pt idx="9">
                <c:v>75</c:v>
              </c:pt>
              <c:pt idx="10">
                <c:v>76</c:v>
              </c:pt>
            </c:strLit>
          </c:cat>
          <c:val>
            <c:numLit>
              <c:formatCode>General</c:formatCode>
              <c:ptCount val="11"/>
              <c:pt idx="0">
                <c:v>0</c:v>
              </c:pt>
              <c:pt idx="1">
                <c:v>0</c:v>
              </c:pt>
              <c:pt idx="2">
                <c:v>0</c:v>
              </c:pt>
              <c:pt idx="3">
                <c:v>0</c:v>
              </c:pt>
              <c:pt idx="4">
                <c:v>2</c:v>
              </c:pt>
              <c:pt idx="5">
                <c:v>0</c:v>
              </c:pt>
              <c:pt idx="6">
                <c:v>1</c:v>
              </c:pt>
              <c:pt idx="7">
                <c:v>1</c:v>
              </c:pt>
              <c:pt idx="8">
                <c:v>0</c:v>
              </c:pt>
              <c:pt idx="9">
                <c:v>0</c:v>
              </c:pt>
              <c:pt idx="10">
                <c:v>0</c:v>
              </c:pt>
            </c:numLit>
          </c:val>
        </c:ser>
        <c:ser>
          <c:idx val="9"/>
          <c:order val="9"/>
          <c:tx>
            <c:v>172</c:v>
          </c:tx>
          <c:invertIfNegative val="0"/>
          <c:cat>
            <c:strLit>
              <c:ptCount val="11"/>
              <c:pt idx="0">
                <c:v>66</c:v>
              </c:pt>
              <c:pt idx="1">
                <c:v>67</c:v>
              </c:pt>
              <c:pt idx="2">
                <c:v>68</c:v>
              </c:pt>
              <c:pt idx="3">
                <c:v>69</c:v>
              </c:pt>
              <c:pt idx="4">
                <c:v>70</c:v>
              </c:pt>
              <c:pt idx="5">
                <c:v>71</c:v>
              </c:pt>
              <c:pt idx="6">
                <c:v>72</c:v>
              </c:pt>
              <c:pt idx="7">
                <c:v>73</c:v>
              </c:pt>
              <c:pt idx="8">
                <c:v>74</c:v>
              </c:pt>
              <c:pt idx="9">
                <c:v>75</c:v>
              </c:pt>
              <c:pt idx="10">
                <c:v>76</c:v>
              </c:pt>
            </c:strLit>
          </c:cat>
          <c:val>
            <c:numLit>
              <c:formatCode>General</c:formatCode>
              <c:ptCount val="11"/>
              <c:pt idx="0">
                <c:v>0</c:v>
              </c:pt>
              <c:pt idx="1">
                <c:v>0</c:v>
              </c:pt>
              <c:pt idx="2">
                <c:v>0</c:v>
              </c:pt>
              <c:pt idx="3">
                <c:v>1</c:v>
              </c:pt>
              <c:pt idx="4">
                <c:v>1</c:v>
              </c:pt>
              <c:pt idx="5">
                <c:v>0</c:v>
              </c:pt>
              <c:pt idx="6">
                <c:v>0</c:v>
              </c:pt>
              <c:pt idx="7">
                <c:v>0</c:v>
              </c:pt>
              <c:pt idx="8">
                <c:v>0</c:v>
              </c:pt>
              <c:pt idx="9">
                <c:v>0</c:v>
              </c:pt>
              <c:pt idx="10">
                <c:v>0</c:v>
              </c:pt>
            </c:numLit>
          </c:val>
        </c:ser>
        <c:ser>
          <c:idx val="10"/>
          <c:order val="10"/>
          <c:tx>
            <c:v>174</c:v>
          </c:tx>
          <c:invertIfNegative val="0"/>
          <c:cat>
            <c:strLit>
              <c:ptCount val="11"/>
              <c:pt idx="0">
                <c:v>66</c:v>
              </c:pt>
              <c:pt idx="1">
                <c:v>67</c:v>
              </c:pt>
              <c:pt idx="2">
                <c:v>68</c:v>
              </c:pt>
              <c:pt idx="3">
                <c:v>69</c:v>
              </c:pt>
              <c:pt idx="4">
                <c:v>70</c:v>
              </c:pt>
              <c:pt idx="5">
                <c:v>71</c:v>
              </c:pt>
              <c:pt idx="6">
                <c:v>72</c:v>
              </c:pt>
              <c:pt idx="7">
                <c:v>73</c:v>
              </c:pt>
              <c:pt idx="8">
                <c:v>74</c:v>
              </c:pt>
              <c:pt idx="9">
                <c:v>75</c:v>
              </c:pt>
              <c:pt idx="10">
                <c:v>76</c:v>
              </c:pt>
            </c:strLit>
          </c:cat>
          <c:val>
            <c:numLit>
              <c:formatCode>General</c:formatCode>
              <c:ptCount val="11"/>
              <c:pt idx="0">
                <c:v>0</c:v>
              </c:pt>
              <c:pt idx="1">
                <c:v>0</c:v>
              </c:pt>
              <c:pt idx="2">
                <c:v>0</c:v>
              </c:pt>
              <c:pt idx="3">
                <c:v>0</c:v>
              </c:pt>
              <c:pt idx="4">
                <c:v>0</c:v>
              </c:pt>
              <c:pt idx="5">
                <c:v>0</c:v>
              </c:pt>
              <c:pt idx="6">
                <c:v>1</c:v>
              </c:pt>
              <c:pt idx="7">
                <c:v>0</c:v>
              </c:pt>
              <c:pt idx="8">
                <c:v>0</c:v>
              </c:pt>
              <c:pt idx="9">
                <c:v>0</c:v>
              </c:pt>
              <c:pt idx="10">
                <c:v>0</c:v>
              </c:pt>
            </c:numLit>
          </c:val>
        </c:ser>
        <c:ser>
          <c:idx val="11"/>
          <c:order val="11"/>
          <c:tx>
            <c:v>179</c:v>
          </c:tx>
          <c:invertIfNegative val="0"/>
          <c:cat>
            <c:strLit>
              <c:ptCount val="11"/>
              <c:pt idx="0">
                <c:v>66</c:v>
              </c:pt>
              <c:pt idx="1">
                <c:v>67</c:v>
              </c:pt>
              <c:pt idx="2">
                <c:v>68</c:v>
              </c:pt>
              <c:pt idx="3">
                <c:v>69</c:v>
              </c:pt>
              <c:pt idx="4">
                <c:v>70</c:v>
              </c:pt>
              <c:pt idx="5">
                <c:v>71</c:v>
              </c:pt>
              <c:pt idx="6">
                <c:v>72</c:v>
              </c:pt>
              <c:pt idx="7">
                <c:v>73</c:v>
              </c:pt>
              <c:pt idx="8">
                <c:v>74</c:v>
              </c:pt>
              <c:pt idx="9">
                <c:v>75</c:v>
              </c:pt>
              <c:pt idx="10">
                <c:v>76</c:v>
              </c:pt>
            </c:strLit>
          </c:cat>
          <c:val>
            <c:numLit>
              <c:formatCode>General</c:formatCode>
              <c:ptCount val="11"/>
              <c:pt idx="0">
                <c:v>0</c:v>
              </c:pt>
              <c:pt idx="1">
                <c:v>0</c:v>
              </c:pt>
              <c:pt idx="2">
                <c:v>0</c:v>
              </c:pt>
              <c:pt idx="3">
                <c:v>0</c:v>
              </c:pt>
              <c:pt idx="4">
                <c:v>0</c:v>
              </c:pt>
              <c:pt idx="5">
                <c:v>1</c:v>
              </c:pt>
              <c:pt idx="6">
                <c:v>0</c:v>
              </c:pt>
              <c:pt idx="7">
                <c:v>0</c:v>
              </c:pt>
              <c:pt idx="8">
                <c:v>1</c:v>
              </c:pt>
              <c:pt idx="9">
                <c:v>1</c:v>
              </c:pt>
              <c:pt idx="10">
                <c:v>0</c:v>
              </c:pt>
            </c:numLit>
          </c:val>
        </c:ser>
        <c:ser>
          <c:idx val="12"/>
          <c:order val="12"/>
          <c:tx>
            <c:v>181</c:v>
          </c:tx>
          <c:invertIfNegative val="0"/>
          <c:cat>
            <c:strLit>
              <c:ptCount val="11"/>
              <c:pt idx="0">
                <c:v>66</c:v>
              </c:pt>
              <c:pt idx="1">
                <c:v>67</c:v>
              </c:pt>
              <c:pt idx="2">
                <c:v>68</c:v>
              </c:pt>
              <c:pt idx="3">
                <c:v>69</c:v>
              </c:pt>
              <c:pt idx="4">
                <c:v>70</c:v>
              </c:pt>
              <c:pt idx="5">
                <c:v>71</c:v>
              </c:pt>
              <c:pt idx="6">
                <c:v>72</c:v>
              </c:pt>
              <c:pt idx="7">
                <c:v>73</c:v>
              </c:pt>
              <c:pt idx="8">
                <c:v>74</c:v>
              </c:pt>
              <c:pt idx="9">
                <c:v>75</c:v>
              </c:pt>
              <c:pt idx="10">
                <c:v>76</c:v>
              </c:pt>
            </c:strLit>
          </c:cat>
          <c:val>
            <c:numLit>
              <c:formatCode>General</c:formatCode>
              <c:ptCount val="11"/>
              <c:pt idx="0">
                <c:v>0</c:v>
              </c:pt>
              <c:pt idx="1">
                <c:v>0</c:v>
              </c:pt>
              <c:pt idx="2">
                <c:v>0</c:v>
              </c:pt>
              <c:pt idx="3">
                <c:v>0</c:v>
              </c:pt>
              <c:pt idx="4">
                <c:v>0</c:v>
              </c:pt>
              <c:pt idx="5">
                <c:v>0</c:v>
              </c:pt>
              <c:pt idx="6">
                <c:v>1</c:v>
              </c:pt>
              <c:pt idx="7">
                <c:v>0</c:v>
              </c:pt>
              <c:pt idx="8">
                <c:v>0</c:v>
              </c:pt>
              <c:pt idx="9">
                <c:v>0</c:v>
              </c:pt>
              <c:pt idx="10">
                <c:v>0</c:v>
              </c:pt>
            </c:numLit>
          </c:val>
        </c:ser>
        <c:ser>
          <c:idx val="13"/>
          <c:order val="13"/>
          <c:tx>
            <c:v>183</c:v>
          </c:tx>
          <c:invertIfNegative val="0"/>
          <c:cat>
            <c:strLit>
              <c:ptCount val="11"/>
              <c:pt idx="0">
                <c:v>66</c:v>
              </c:pt>
              <c:pt idx="1">
                <c:v>67</c:v>
              </c:pt>
              <c:pt idx="2">
                <c:v>68</c:v>
              </c:pt>
              <c:pt idx="3">
                <c:v>69</c:v>
              </c:pt>
              <c:pt idx="4">
                <c:v>70</c:v>
              </c:pt>
              <c:pt idx="5">
                <c:v>71</c:v>
              </c:pt>
              <c:pt idx="6">
                <c:v>72</c:v>
              </c:pt>
              <c:pt idx="7">
                <c:v>73</c:v>
              </c:pt>
              <c:pt idx="8">
                <c:v>74</c:v>
              </c:pt>
              <c:pt idx="9">
                <c:v>75</c:v>
              </c:pt>
              <c:pt idx="10">
                <c:v>76</c:v>
              </c:pt>
            </c:strLit>
          </c:cat>
          <c:val>
            <c:numLit>
              <c:formatCode>General</c:formatCode>
              <c:ptCount val="11"/>
              <c:pt idx="0">
                <c:v>0</c:v>
              </c:pt>
              <c:pt idx="1">
                <c:v>0</c:v>
              </c:pt>
              <c:pt idx="2">
                <c:v>0</c:v>
              </c:pt>
              <c:pt idx="3">
                <c:v>0</c:v>
              </c:pt>
              <c:pt idx="4">
                <c:v>0</c:v>
              </c:pt>
              <c:pt idx="5">
                <c:v>0</c:v>
              </c:pt>
              <c:pt idx="6">
                <c:v>0</c:v>
              </c:pt>
              <c:pt idx="7">
                <c:v>1</c:v>
              </c:pt>
              <c:pt idx="8">
                <c:v>1</c:v>
              </c:pt>
              <c:pt idx="9">
                <c:v>0</c:v>
              </c:pt>
              <c:pt idx="10">
                <c:v>0</c:v>
              </c:pt>
            </c:numLit>
          </c:val>
        </c:ser>
        <c:ser>
          <c:idx val="14"/>
          <c:order val="14"/>
          <c:tx>
            <c:v>194</c:v>
          </c:tx>
          <c:invertIfNegative val="0"/>
          <c:cat>
            <c:strLit>
              <c:ptCount val="11"/>
              <c:pt idx="0">
                <c:v>66</c:v>
              </c:pt>
              <c:pt idx="1">
                <c:v>67</c:v>
              </c:pt>
              <c:pt idx="2">
                <c:v>68</c:v>
              </c:pt>
              <c:pt idx="3">
                <c:v>69</c:v>
              </c:pt>
              <c:pt idx="4">
                <c:v>70</c:v>
              </c:pt>
              <c:pt idx="5">
                <c:v>71</c:v>
              </c:pt>
              <c:pt idx="6">
                <c:v>72</c:v>
              </c:pt>
              <c:pt idx="7">
                <c:v>73</c:v>
              </c:pt>
              <c:pt idx="8">
                <c:v>74</c:v>
              </c:pt>
              <c:pt idx="9">
                <c:v>75</c:v>
              </c:pt>
              <c:pt idx="10">
                <c:v>76</c:v>
              </c:pt>
            </c:strLit>
          </c:cat>
          <c:val>
            <c:numLit>
              <c:formatCode>General</c:formatCode>
              <c:ptCount val="11"/>
              <c:pt idx="0">
                <c:v>0</c:v>
              </c:pt>
              <c:pt idx="1">
                <c:v>0</c:v>
              </c:pt>
              <c:pt idx="2">
                <c:v>0</c:v>
              </c:pt>
              <c:pt idx="3">
                <c:v>0</c:v>
              </c:pt>
              <c:pt idx="4">
                <c:v>0</c:v>
              </c:pt>
              <c:pt idx="5">
                <c:v>0</c:v>
              </c:pt>
              <c:pt idx="6">
                <c:v>0</c:v>
              </c:pt>
              <c:pt idx="7">
                <c:v>0</c:v>
              </c:pt>
              <c:pt idx="8">
                <c:v>0</c:v>
              </c:pt>
              <c:pt idx="9">
                <c:v>1</c:v>
              </c:pt>
              <c:pt idx="10">
                <c:v>1</c:v>
              </c:pt>
            </c:numLit>
          </c:val>
        </c:ser>
        <c:ser>
          <c:idx val="15"/>
          <c:order val="15"/>
          <c:tx>
            <c:v>205</c:v>
          </c:tx>
          <c:invertIfNegative val="0"/>
          <c:cat>
            <c:strLit>
              <c:ptCount val="11"/>
              <c:pt idx="0">
                <c:v>66</c:v>
              </c:pt>
              <c:pt idx="1">
                <c:v>67</c:v>
              </c:pt>
              <c:pt idx="2">
                <c:v>68</c:v>
              </c:pt>
              <c:pt idx="3">
                <c:v>69</c:v>
              </c:pt>
              <c:pt idx="4">
                <c:v>70</c:v>
              </c:pt>
              <c:pt idx="5">
                <c:v>71</c:v>
              </c:pt>
              <c:pt idx="6">
                <c:v>72</c:v>
              </c:pt>
              <c:pt idx="7">
                <c:v>73</c:v>
              </c:pt>
              <c:pt idx="8">
                <c:v>74</c:v>
              </c:pt>
              <c:pt idx="9">
                <c:v>75</c:v>
              </c:pt>
              <c:pt idx="10">
                <c:v>76</c:v>
              </c:pt>
            </c:strLit>
          </c:cat>
          <c:val>
            <c:numLit>
              <c:formatCode>General</c:formatCode>
              <c:ptCount val="11"/>
              <c:pt idx="0">
                <c:v>0</c:v>
              </c:pt>
              <c:pt idx="1">
                <c:v>0</c:v>
              </c:pt>
              <c:pt idx="2">
                <c:v>0</c:v>
              </c:pt>
              <c:pt idx="3">
                <c:v>0</c:v>
              </c:pt>
              <c:pt idx="4">
                <c:v>0</c:v>
              </c:pt>
              <c:pt idx="5">
                <c:v>0</c:v>
              </c:pt>
              <c:pt idx="6">
                <c:v>0</c:v>
              </c:pt>
              <c:pt idx="7">
                <c:v>0</c:v>
              </c:pt>
              <c:pt idx="8">
                <c:v>0</c:v>
              </c:pt>
              <c:pt idx="9">
                <c:v>0</c:v>
              </c:pt>
              <c:pt idx="10">
                <c:v>1</c:v>
              </c:pt>
            </c:numLit>
          </c:val>
        </c:ser>
        <c:ser>
          <c:idx val="16"/>
          <c:order val="16"/>
          <c:tx>
            <c:v>161lbs</c:v>
          </c:tx>
          <c:invertIfNegative val="0"/>
          <c:cat>
            <c:strLit>
              <c:ptCount val="11"/>
              <c:pt idx="0">
                <c:v>66</c:v>
              </c:pt>
              <c:pt idx="1">
                <c:v>67</c:v>
              </c:pt>
              <c:pt idx="2">
                <c:v>68</c:v>
              </c:pt>
              <c:pt idx="3">
                <c:v>69</c:v>
              </c:pt>
              <c:pt idx="4">
                <c:v>70</c:v>
              </c:pt>
              <c:pt idx="5">
                <c:v>71</c:v>
              </c:pt>
              <c:pt idx="6">
                <c:v>72</c:v>
              </c:pt>
              <c:pt idx="7">
                <c:v>73</c:v>
              </c:pt>
              <c:pt idx="8">
                <c:v>74</c:v>
              </c:pt>
              <c:pt idx="9">
                <c:v>75</c:v>
              </c:pt>
              <c:pt idx="10">
                <c:v>76</c:v>
              </c:pt>
            </c:strLit>
          </c:cat>
          <c:val>
            <c:numLit>
              <c:formatCode>General</c:formatCode>
              <c:ptCount val="11"/>
              <c:pt idx="0">
                <c:v>0</c:v>
              </c:pt>
              <c:pt idx="1">
                <c:v>0</c:v>
              </c:pt>
              <c:pt idx="2">
                <c:v>0</c:v>
              </c:pt>
              <c:pt idx="3">
                <c:v>0</c:v>
              </c:pt>
              <c:pt idx="4">
                <c:v>0</c:v>
              </c:pt>
              <c:pt idx="5">
                <c:v>0</c:v>
              </c:pt>
              <c:pt idx="6">
                <c:v>1</c:v>
              </c:pt>
              <c:pt idx="7">
                <c:v>0</c:v>
              </c:pt>
              <c:pt idx="8">
                <c:v>0</c:v>
              </c:pt>
              <c:pt idx="9">
                <c:v>0</c:v>
              </c:pt>
              <c:pt idx="10">
                <c:v>0</c:v>
              </c:pt>
            </c:numLit>
          </c:val>
        </c:ser>
        <c:ser>
          <c:idx val="17"/>
          <c:order val="17"/>
          <c:tx>
            <c:v>172lbs</c:v>
          </c:tx>
          <c:invertIfNegative val="0"/>
          <c:cat>
            <c:strLit>
              <c:ptCount val="11"/>
              <c:pt idx="0">
                <c:v>66</c:v>
              </c:pt>
              <c:pt idx="1">
                <c:v>67</c:v>
              </c:pt>
              <c:pt idx="2">
                <c:v>68</c:v>
              </c:pt>
              <c:pt idx="3">
                <c:v>69</c:v>
              </c:pt>
              <c:pt idx="4">
                <c:v>70</c:v>
              </c:pt>
              <c:pt idx="5">
                <c:v>71</c:v>
              </c:pt>
              <c:pt idx="6">
                <c:v>72</c:v>
              </c:pt>
              <c:pt idx="7">
                <c:v>73</c:v>
              </c:pt>
              <c:pt idx="8">
                <c:v>74</c:v>
              </c:pt>
              <c:pt idx="9">
                <c:v>75</c:v>
              </c:pt>
              <c:pt idx="10">
                <c:v>76</c:v>
              </c:pt>
            </c:strLit>
          </c:cat>
          <c:val>
            <c:numLit>
              <c:formatCode>General</c:formatCode>
              <c:ptCount val="11"/>
              <c:pt idx="0">
                <c:v>0</c:v>
              </c:pt>
              <c:pt idx="1">
                <c:v>0</c:v>
              </c:pt>
              <c:pt idx="2">
                <c:v>0</c:v>
              </c:pt>
              <c:pt idx="3">
                <c:v>0</c:v>
              </c:pt>
              <c:pt idx="4">
                <c:v>0</c:v>
              </c:pt>
              <c:pt idx="5">
                <c:v>0</c:v>
              </c:pt>
              <c:pt idx="6">
                <c:v>0</c:v>
              </c:pt>
              <c:pt idx="7">
                <c:v>1</c:v>
              </c:pt>
              <c:pt idx="8">
                <c:v>0</c:v>
              </c:pt>
              <c:pt idx="9">
                <c:v>0</c:v>
              </c:pt>
              <c:pt idx="10">
                <c:v>0</c:v>
              </c:pt>
            </c:numLit>
          </c:val>
        </c:ser>
        <c:ser>
          <c:idx val="18"/>
          <c:order val="18"/>
          <c:tx>
            <c:v>176lbs</c:v>
          </c:tx>
          <c:invertIfNegative val="0"/>
          <c:cat>
            <c:strLit>
              <c:ptCount val="11"/>
              <c:pt idx="0">
                <c:v>66</c:v>
              </c:pt>
              <c:pt idx="1">
                <c:v>67</c:v>
              </c:pt>
              <c:pt idx="2">
                <c:v>68</c:v>
              </c:pt>
              <c:pt idx="3">
                <c:v>69</c:v>
              </c:pt>
              <c:pt idx="4">
                <c:v>70</c:v>
              </c:pt>
              <c:pt idx="5">
                <c:v>71</c:v>
              </c:pt>
              <c:pt idx="6">
                <c:v>72</c:v>
              </c:pt>
              <c:pt idx="7">
                <c:v>73</c:v>
              </c:pt>
              <c:pt idx="8">
                <c:v>74</c:v>
              </c:pt>
              <c:pt idx="9">
                <c:v>75</c:v>
              </c:pt>
              <c:pt idx="10">
                <c:v>76</c:v>
              </c:pt>
            </c:strLit>
          </c:cat>
          <c:val>
            <c:numLit>
              <c:formatCode>General</c:formatCode>
              <c:ptCount val="11"/>
              <c:pt idx="0">
                <c:v>0</c:v>
              </c:pt>
              <c:pt idx="1">
                <c:v>0</c:v>
              </c:pt>
              <c:pt idx="2">
                <c:v>0</c:v>
              </c:pt>
              <c:pt idx="3">
                <c:v>0</c:v>
              </c:pt>
              <c:pt idx="4">
                <c:v>0</c:v>
              </c:pt>
              <c:pt idx="5">
                <c:v>0</c:v>
              </c:pt>
              <c:pt idx="6">
                <c:v>0</c:v>
              </c:pt>
              <c:pt idx="7">
                <c:v>0</c:v>
              </c:pt>
              <c:pt idx="8">
                <c:v>0</c:v>
              </c:pt>
              <c:pt idx="9">
                <c:v>1</c:v>
              </c:pt>
              <c:pt idx="10">
                <c:v>0</c:v>
              </c:pt>
            </c:numLit>
          </c:val>
        </c:ser>
        <c:dLbls>
          <c:showLegendKey val="0"/>
          <c:showVal val="0"/>
          <c:showCatName val="0"/>
          <c:showSerName val="0"/>
          <c:showPercent val="0"/>
          <c:showBubbleSize val="0"/>
        </c:dLbls>
        <c:gapWidth val="55"/>
        <c:gapDepth val="55"/>
        <c:shape val="pyramid"/>
        <c:axId val="218271104"/>
        <c:axId val="218277376"/>
        <c:axId val="0"/>
      </c:bar3DChart>
      <c:catAx>
        <c:axId val="218271104"/>
        <c:scaling>
          <c:orientation val="minMax"/>
        </c:scaling>
        <c:delete val="0"/>
        <c:axPos val="b"/>
        <c:title>
          <c:tx>
            <c:rich>
              <a:bodyPr/>
              <a:lstStyle/>
              <a:p>
                <a:pPr>
                  <a:defRPr/>
                </a:pPr>
                <a:r>
                  <a:rPr lang="en-IN"/>
                  <a:t>Height </a:t>
                </a:r>
              </a:p>
            </c:rich>
          </c:tx>
          <c:layout/>
          <c:overlay val="0"/>
        </c:title>
        <c:majorTickMark val="none"/>
        <c:minorTickMark val="none"/>
        <c:tickLblPos val="nextTo"/>
        <c:crossAx val="218277376"/>
        <c:crosses val="autoZero"/>
        <c:auto val="1"/>
        <c:lblAlgn val="ctr"/>
        <c:lblOffset val="100"/>
        <c:noMultiLvlLbl val="0"/>
      </c:catAx>
      <c:valAx>
        <c:axId val="218277376"/>
        <c:scaling>
          <c:orientation val="minMax"/>
        </c:scaling>
        <c:delete val="0"/>
        <c:axPos val="l"/>
        <c:majorGridlines/>
        <c:title>
          <c:tx>
            <c:rich>
              <a:bodyPr/>
              <a:lstStyle/>
              <a:p>
                <a:pPr>
                  <a:defRPr/>
                </a:pPr>
                <a:r>
                  <a:rPr lang="en-IN"/>
                  <a:t>Percentage of Body</a:t>
                </a:r>
                <a:r>
                  <a:rPr lang="en-IN" baseline="0"/>
                  <a:t> type</a:t>
                </a:r>
                <a:endParaRPr lang="en-IN"/>
              </a:p>
            </c:rich>
          </c:tx>
          <c:layout/>
          <c:overlay val="0"/>
        </c:title>
        <c:numFmt formatCode="0%" sourceLinked="1"/>
        <c:majorTickMark val="none"/>
        <c:minorTickMark val="none"/>
        <c:tickLblPos val="nextTo"/>
        <c:crossAx val="218271104"/>
        <c:crosses val="autoZero"/>
        <c:crossBetween val="between"/>
      </c:valAx>
    </c:plotArea>
    <c:plotVisOnly val="1"/>
    <c:dispBlanksAs val="gap"/>
    <c:showDLblsOverMax val="0"/>
  </c:chart>
  <c:printSettings>
    <c:headerFooter/>
    <c:pageMargins b="0.75" l="0.7" r="0.7" t="0.75" header="0.3" footer="0.3"/>
    <c:pageSetup/>
  </c:printSettings>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scatterChart>
        <c:scatterStyle val="lineMarker"/>
        <c:varyColors val="0"/>
        <c:ser>
          <c:idx val="0"/>
          <c:order val="0"/>
          <c:tx>
            <c:strRef>
              <c:f>'What If '!$L$34</c:f>
              <c:strCache>
                <c:ptCount val="1"/>
                <c:pt idx="0">
                  <c:v>Residuals</c:v>
                </c:pt>
              </c:strCache>
            </c:strRef>
          </c:tx>
          <c:spPr>
            <a:ln w="28575">
              <a:noFill/>
            </a:ln>
          </c:spPr>
          <c:yVal>
            <c:numRef>
              <c:f>'What If '!$L$35:$L$44</c:f>
              <c:numCache>
                <c:formatCode>General</c:formatCode>
                <c:ptCount val="10"/>
                <c:pt idx="0">
                  <c:v>-0.32332687826172624</c:v>
                </c:pt>
                <c:pt idx="1">
                  <c:v>-0.38740495180578094</c:v>
                </c:pt>
                <c:pt idx="2">
                  <c:v>0.21735210774498981</c:v>
                </c:pt>
                <c:pt idx="3">
                  <c:v>0.49147821139812375</c:v>
                </c:pt>
                <c:pt idx="4">
                  <c:v>0.8906226408901432</c:v>
                </c:pt>
                <c:pt idx="5">
                  <c:v>-0.16341396702443234</c:v>
                </c:pt>
                <c:pt idx="6">
                  <c:v>-8.3624905635606872E-2</c:v>
                </c:pt>
                <c:pt idx="7">
                  <c:v>-0.1591776895219974</c:v>
                </c:pt>
                <c:pt idx="8">
                  <c:v>-0.32332687826172624</c:v>
                </c:pt>
                <c:pt idx="9">
                  <c:v>-0.1591776895219974</c:v>
                </c:pt>
              </c:numCache>
            </c:numRef>
          </c:yVal>
          <c:smooth val="0"/>
        </c:ser>
        <c:dLbls>
          <c:showLegendKey val="0"/>
          <c:showVal val="0"/>
          <c:showCatName val="0"/>
          <c:showSerName val="0"/>
          <c:showPercent val="0"/>
          <c:showBubbleSize val="0"/>
        </c:dLbls>
        <c:axId val="217986176"/>
        <c:axId val="217987712"/>
      </c:scatterChart>
      <c:valAx>
        <c:axId val="217986176"/>
        <c:scaling>
          <c:orientation val="minMax"/>
        </c:scaling>
        <c:delete val="0"/>
        <c:axPos val="b"/>
        <c:majorTickMark val="out"/>
        <c:minorTickMark val="none"/>
        <c:tickLblPos val="nextTo"/>
        <c:crossAx val="217987712"/>
        <c:crosses val="autoZero"/>
        <c:crossBetween val="midCat"/>
      </c:valAx>
      <c:valAx>
        <c:axId val="217987712"/>
        <c:scaling>
          <c:orientation val="minMax"/>
        </c:scaling>
        <c:delete val="0"/>
        <c:axPos val="l"/>
        <c:majorGridlines/>
        <c:numFmt formatCode="General" sourceLinked="1"/>
        <c:majorTickMark val="out"/>
        <c:minorTickMark val="none"/>
        <c:tickLblPos val="nextTo"/>
        <c:crossAx val="217986176"/>
        <c:crosses val="autoZero"/>
        <c:crossBetween val="midCat"/>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IN"/>
              <a:t>Overall Line Fit  Plot</a:t>
            </a:r>
          </a:p>
        </c:rich>
      </c:tx>
      <c:layout/>
      <c:overlay val="0"/>
    </c:title>
    <c:autoTitleDeleted val="0"/>
    <c:plotArea>
      <c:layout/>
      <c:scatterChart>
        <c:scatterStyle val="lineMarker"/>
        <c:varyColors val="0"/>
        <c:ser>
          <c:idx val="0"/>
          <c:order val="0"/>
          <c:tx>
            <c:v>Value</c:v>
          </c:tx>
          <c:spPr>
            <a:ln w="28575">
              <a:noFill/>
            </a:ln>
          </c:spPr>
          <c:xVal>
            <c:numRef>
              <c:f>'What If '!$D$52:$D$81</c:f>
              <c:numCache>
                <c:formatCode>General</c:formatCode>
                <c:ptCount val="30"/>
                <c:pt idx="0">
                  <c:v>86</c:v>
                </c:pt>
                <c:pt idx="1">
                  <c:v>86</c:v>
                </c:pt>
                <c:pt idx="2">
                  <c:v>85</c:v>
                </c:pt>
                <c:pt idx="3">
                  <c:v>84</c:v>
                </c:pt>
                <c:pt idx="4">
                  <c:v>84</c:v>
                </c:pt>
                <c:pt idx="5">
                  <c:v>82</c:v>
                </c:pt>
                <c:pt idx="6">
                  <c:v>81</c:v>
                </c:pt>
                <c:pt idx="7">
                  <c:v>81</c:v>
                </c:pt>
                <c:pt idx="8">
                  <c:v>80</c:v>
                </c:pt>
                <c:pt idx="9">
                  <c:v>79</c:v>
                </c:pt>
                <c:pt idx="10">
                  <c:v>79</c:v>
                </c:pt>
                <c:pt idx="11">
                  <c:v>77</c:v>
                </c:pt>
                <c:pt idx="12">
                  <c:v>75</c:v>
                </c:pt>
                <c:pt idx="13">
                  <c:v>75</c:v>
                </c:pt>
                <c:pt idx="14">
                  <c:v>74</c:v>
                </c:pt>
                <c:pt idx="15">
                  <c:v>74</c:v>
                </c:pt>
                <c:pt idx="16">
                  <c:v>73</c:v>
                </c:pt>
                <c:pt idx="17">
                  <c:v>72</c:v>
                </c:pt>
                <c:pt idx="18">
                  <c:v>71</c:v>
                </c:pt>
                <c:pt idx="19">
                  <c:v>71</c:v>
                </c:pt>
                <c:pt idx="20">
                  <c:v>68</c:v>
                </c:pt>
                <c:pt idx="21">
                  <c:v>68</c:v>
                </c:pt>
                <c:pt idx="22">
                  <c:v>68</c:v>
                </c:pt>
                <c:pt idx="23">
                  <c:v>67</c:v>
                </c:pt>
                <c:pt idx="24">
                  <c:v>67</c:v>
                </c:pt>
                <c:pt idx="25">
                  <c:v>66</c:v>
                </c:pt>
                <c:pt idx="26">
                  <c:v>66</c:v>
                </c:pt>
                <c:pt idx="27">
                  <c:v>64</c:v>
                </c:pt>
                <c:pt idx="28">
                  <c:v>62</c:v>
                </c:pt>
                <c:pt idx="29">
                  <c:v>53</c:v>
                </c:pt>
              </c:numCache>
            </c:numRef>
          </c:xVal>
          <c:yVal>
            <c:numRef>
              <c:f>'What If '!$E$52:$E$81</c:f>
              <c:numCache>
                <c:formatCode>General</c:formatCode>
                <c:ptCount val="30"/>
                <c:pt idx="0">
                  <c:v>59500000</c:v>
                </c:pt>
                <c:pt idx="1">
                  <c:v>35000000</c:v>
                </c:pt>
                <c:pt idx="2">
                  <c:v>45000000</c:v>
                </c:pt>
                <c:pt idx="3">
                  <c:v>42500000</c:v>
                </c:pt>
                <c:pt idx="4">
                  <c:v>29500000</c:v>
                </c:pt>
                <c:pt idx="5">
                  <c:v>12500000</c:v>
                </c:pt>
                <c:pt idx="6">
                  <c:v>20000000</c:v>
                </c:pt>
                <c:pt idx="7">
                  <c:v>13000000</c:v>
                </c:pt>
                <c:pt idx="8">
                  <c:v>17500000</c:v>
                </c:pt>
                <c:pt idx="9">
                  <c:v>18000000</c:v>
                </c:pt>
                <c:pt idx="10">
                  <c:v>12500000</c:v>
                </c:pt>
                <c:pt idx="11">
                  <c:v>12000000</c:v>
                </c:pt>
                <c:pt idx="12">
                  <c:v>7000000</c:v>
                </c:pt>
                <c:pt idx="13">
                  <c:v>7000000</c:v>
                </c:pt>
                <c:pt idx="14">
                  <c:v>6500000</c:v>
                </c:pt>
                <c:pt idx="15">
                  <c:v>6500000</c:v>
                </c:pt>
                <c:pt idx="16">
                  <c:v>7000000</c:v>
                </c:pt>
                <c:pt idx="17">
                  <c:v>4100000</c:v>
                </c:pt>
                <c:pt idx="18">
                  <c:v>1400000</c:v>
                </c:pt>
                <c:pt idx="19">
                  <c:v>4500000</c:v>
                </c:pt>
                <c:pt idx="20">
                  <c:v>375000</c:v>
                </c:pt>
                <c:pt idx="21">
                  <c:v>375000</c:v>
                </c:pt>
                <c:pt idx="22">
                  <c:v>1100000</c:v>
                </c:pt>
                <c:pt idx="23">
                  <c:v>725000</c:v>
                </c:pt>
                <c:pt idx="24">
                  <c:v>600000</c:v>
                </c:pt>
                <c:pt idx="25">
                  <c:v>1100000</c:v>
                </c:pt>
                <c:pt idx="26">
                  <c:v>500000</c:v>
                </c:pt>
                <c:pt idx="27">
                  <c:v>500000</c:v>
                </c:pt>
                <c:pt idx="28">
                  <c:v>375000</c:v>
                </c:pt>
                <c:pt idx="29">
                  <c:v>110000</c:v>
                </c:pt>
              </c:numCache>
            </c:numRef>
          </c:yVal>
          <c:smooth val="0"/>
        </c:ser>
        <c:ser>
          <c:idx val="1"/>
          <c:order val="1"/>
          <c:tx>
            <c:v>Predicted Value</c:v>
          </c:tx>
          <c:spPr>
            <a:ln w="28575">
              <a:noFill/>
            </a:ln>
          </c:spPr>
          <c:xVal>
            <c:numRef>
              <c:f>'What If '!$D$52:$D$81</c:f>
              <c:numCache>
                <c:formatCode>General</c:formatCode>
                <c:ptCount val="30"/>
                <c:pt idx="0">
                  <c:v>86</c:v>
                </c:pt>
                <c:pt idx="1">
                  <c:v>86</c:v>
                </c:pt>
                <c:pt idx="2">
                  <c:v>85</c:v>
                </c:pt>
                <c:pt idx="3">
                  <c:v>84</c:v>
                </c:pt>
                <c:pt idx="4">
                  <c:v>84</c:v>
                </c:pt>
                <c:pt idx="5">
                  <c:v>82</c:v>
                </c:pt>
                <c:pt idx="6">
                  <c:v>81</c:v>
                </c:pt>
                <c:pt idx="7">
                  <c:v>81</c:v>
                </c:pt>
                <c:pt idx="8">
                  <c:v>80</c:v>
                </c:pt>
                <c:pt idx="9">
                  <c:v>79</c:v>
                </c:pt>
                <c:pt idx="10">
                  <c:v>79</c:v>
                </c:pt>
                <c:pt idx="11">
                  <c:v>77</c:v>
                </c:pt>
                <c:pt idx="12">
                  <c:v>75</c:v>
                </c:pt>
                <c:pt idx="13">
                  <c:v>75</c:v>
                </c:pt>
                <c:pt idx="14">
                  <c:v>74</c:v>
                </c:pt>
                <c:pt idx="15">
                  <c:v>74</c:v>
                </c:pt>
                <c:pt idx="16">
                  <c:v>73</c:v>
                </c:pt>
                <c:pt idx="17">
                  <c:v>72</c:v>
                </c:pt>
                <c:pt idx="18">
                  <c:v>71</c:v>
                </c:pt>
                <c:pt idx="19">
                  <c:v>71</c:v>
                </c:pt>
                <c:pt idx="20">
                  <c:v>68</c:v>
                </c:pt>
                <c:pt idx="21">
                  <c:v>68</c:v>
                </c:pt>
                <c:pt idx="22">
                  <c:v>68</c:v>
                </c:pt>
                <c:pt idx="23">
                  <c:v>67</c:v>
                </c:pt>
                <c:pt idx="24">
                  <c:v>67</c:v>
                </c:pt>
                <c:pt idx="25">
                  <c:v>66</c:v>
                </c:pt>
                <c:pt idx="26">
                  <c:v>66</c:v>
                </c:pt>
                <c:pt idx="27">
                  <c:v>64</c:v>
                </c:pt>
                <c:pt idx="28">
                  <c:v>62</c:v>
                </c:pt>
                <c:pt idx="29">
                  <c:v>53</c:v>
                </c:pt>
              </c:numCache>
            </c:numRef>
          </c:xVal>
          <c:yVal>
            <c:numRef>
              <c:f>'What If '!$H$78:$H$107</c:f>
              <c:numCache>
                <c:formatCode>General</c:formatCode>
                <c:ptCount val="30"/>
                <c:pt idx="0">
                  <c:v>33869753.987128913</c:v>
                </c:pt>
                <c:pt idx="1">
                  <c:v>29604030.029877037</c:v>
                </c:pt>
                <c:pt idx="2">
                  <c:v>28844908.327757835</c:v>
                </c:pt>
                <c:pt idx="3">
                  <c:v>31498365.791440129</c:v>
                </c:pt>
                <c:pt idx="4">
                  <c:v>24673207.459837124</c:v>
                </c:pt>
                <c:pt idx="5">
                  <c:v>19742384.889797211</c:v>
                </c:pt>
                <c:pt idx="6">
                  <c:v>25808421.519281</c:v>
                </c:pt>
                <c:pt idx="7">
                  <c:v>19836407.979128376</c:v>
                </c:pt>
                <c:pt idx="8">
                  <c:v>25049299.817161798</c:v>
                </c:pt>
                <c:pt idx="9">
                  <c:v>25996467.69794336</c:v>
                </c:pt>
                <c:pt idx="10">
                  <c:v>18318164.574889973</c:v>
                </c:pt>
                <c:pt idx="11">
                  <c:v>19359355.545002684</c:v>
                </c:pt>
                <c:pt idx="12">
                  <c:v>12722243.392062023</c:v>
                </c:pt>
                <c:pt idx="13">
                  <c:v>12722243.392062023</c:v>
                </c:pt>
                <c:pt idx="14">
                  <c:v>11963121.689942807</c:v>
                </c:pt>
                <c:pt idx="15">
                  <c:v>12816266.481393188</c:v>
                </c:pt>
                <c:pt idx="16">
                  <c:v>15469723.945075482</c:v>
                </c:pt>
                <c:pt idx="17">
                  <c:v>9591733.4942540228</c:v>
                </c:pt>
                <c:pt idx="18">
                  <c:v>2860598.2519821823</c:v>
                </c:pt>
                <c:pt idx="19">
                  <c:v>12245190.957936317</c:v>
                </c:pt>
                <c:pt idx="20">
                  <c:v>-3682490.8116272986</c:v>
                </c:pt>
                <c:pt idx="21">
                  <c:v>-4535635.6030776799</c:v>
                </c:pt>
                <c:pt idx="22">
                  <c:v>2289522.7285253257</c:v>
                </c:pt>
                <c:pt idx="23">
                  <c:v>677256.23495574296</c:v>
                </c:pt>
                <c:pt idx="24">
                  <c:v>-1029033.3479450047</c:v>
                </c:pt>
                <c:pt idx="25">
                  <c:v>3330713.6986380517</c:v>
                </c:pt>
                <c:pt idx="26">
                  <c:v>-1788155.0500642061</c:v>
                </c:pt>
                <c:pt idx="27">
                  <c:v>-1600108.8714018762</c:v>
                </c:pt>
                <c:pt idx="28">
                  <c:v>-4824641.8585410416</c:v>
                </c:pt>
                <c:pt idx="29">
                  <c:v>-15069316.343415394</c:v>
                </c:pt>
              </c:numCache>
            </c:numRef>
          </c:yVal>
          <c:smooth val="0"/>
        </c:ser>
        <c:dLbls>
          <c:showLegendKey val="0"/>
          <c:showVal val="0"/>
          <c:showCatName val="0"/>
          <c:showSerName val="0"/>
          <c:showPercent val="0"/>
          <c:showBubbleSize val="0"/>
        </c:dLbls>
        <c:axId val="217996672"/>
        <c:axId val="218015232"/>
      </c:scatterChart>
      <c:valAx>
        <c:axId val="217996672"/>
        <c:scaling>
          <c:orientation val="minMax"/>
        </c:scaling>
        <c:delete val="0"/>
        <c:axPos val="b"/>
        <c:title>
          <c:tx>
            <c:rich>
              <a:bodyPr/>
              <a:lstStyle/>
              <a:p>
                <a:pPr>
                  <a:defRPr/>
                </a:pPr>
                <a:r>
                  <a:rPr lang="en-IN"/>
                  <a:t>Overall</a:t>
                </a:r>
              </a:p>
            </c:rich>
          </c:tx>
          <c:layout/>
          <c:overlay val="0"/>
        </c:title>
        <c:numFmt formatCode="General" sourceLinked="1"/>
        <c:majorTickMark val="out"/>
        <c:minorTickMark val="none"/>
        <c:tickLblPos val="nextTo"/>
        <c:crossAx val="218015232"/>
        <c:crosses val="autoZero"/>
        <c:crossBetween val="midCat"/>
      </c:valAx>
      <c:valAx>
        <c:axId val="218015232"/>
        <c:scaling>
          <c:orientation val="minMax"/>
        </c:scaling>
        <c:delete val="0"/>
        <c:axPos val="l"/>
        <c:title>
          <c:tx>
            <c:rich>
              <a:bodyPr/>
              <a:lstStyle/>
              <a:p>
                <a:pPr>
                  <a:defRPr/>
                </a:pPr>
                <a:r>
                  <a:rPr lang="en-IN"/>
                  <a:t>Value</a:t>
                </a:r>
              </a:p>
            </c:rich>
          </c:tx>
          <c:layout/>
          <c:overlay val="0"/>
        </c:title>
        <c:numFmt formatCode="General" sourceLinked="1"/>
        <c:majorTickMark val="out"/>
        <c:minorTickMark val="none"/>
        <c:tickLblPos val="nextTo"/>
        <c:crossAx val="217996672"/>
        <c:crosses val="autoZero"/>
        <c:crossBetween val="midCat"/>
      </c:valAx>
    </c:plotArea>
    <c:legend>
      <c:legendPos val="r"/>
      <c:layout/>
      <c:overlay val="0"/>
    </c:legend>
    <c:plotVisOnly val="1"/>
    <c:dispBlanksAs val="gap"/>
    <c:showDLblsOverMax val="0"/>
  </c:chart>
  <c:printSettings>
    <c:headerFooter/>
    <c:pageMargins b="0.75" l="0.7" r="0.7" t="0.75" header="0.3" footer="0.3"/>
    <c:pageSetup/>
  </c:printSettings>
</c:chartSpace>
</file>

<file path=xl/ctrlProps/ctrlProp1.xml><?xml version="1.0" encoding="utf-8"?>
<formControlPr xmlns="http://schemas.microsoft.com/office/spreadsheetml/2009/9/main" objectType="Radio" firstButton="1" fmlaLink="$F$104" lockText="1" noThreeD="1"/>
</file>

<file path=xl/ctrlProps/ctrlProp2.xml><?xml version="1.0" encoding="utf-8"?>
<formControlPr xmlns="http://schemas.microsoft.com/office/spreadsheetml/2009/9/main" objectType="Radio" lockText="1" noThreeD="1"/>
</file>

<file path=xl/ctrlProps/ctrlProp3.xml><?xml version="1.0" encoding="utf-8"?>
<formControlPr xmlns="http://schemas.microsoft.com/office/spreadsheetml/2009/9/main" objectType="Radio" checked="Checked" lockText="1" noThreeD="1"/>
</file>

<file path=xl/ctrlProps/ctrlProp4.xml><?xml version="1.0" encoding="utf-8"?>
<formControlPr xmlns="http://schemas.microsoft.com/office/spreadsheetml/2009/9/main" objectType="List" dx="20" fmlaLink="$F$103" fmlaRange="$A$110:$A$112" noThreeD="1" sel="2" val="0"/>
</file>

<file path=xl/ctrlProps/ctrlProp5.xml><?xml version="1.0" encoding="utf-8"?>
<formControlPr xmlns="http://schemas.microsoft.com/office/spreadsheetml/2009/9/main" objectType="Drop" dropLines="4" dropStyle="combo" dx="20" fmlaLink="$A$140" fmlaRange="$A$147:$A$149" noThreeD="1" sel="2" val="0"/>
</file>

<file path=xl/ctrlProps/ctrlProp6.xml><?xml version="1.0" encoding="utf-8"?>
<formControlPr xmlns="http://schemas.microsoft.com/office/spreadsheetml/2009/9/main" objectType="Label" lockText="1"/>
</file>

<file path=xl/ctrlProps/ctrlProp7.xml><?xml version="1.0" encoding="utf-8"?>
<formControlPr xmlns="http://schemas.microsoft.com/office/spreadsheetml/2009/9/main" objectType="CheckBox" checked="Checked" fmlaLink="$A$141" lockText="1" noThreeD="1"/>
</file>

<file path=xl/ctrlProps/ctrlProp8.xml><?xml version="1.0" encoding="utf-8"?>
<formControlPr xmlns="http://schemas.microsoft.com/office/spreadsheetml/2009/9/main" objectType="CheckBox" checked="Checked" fmlaLink="$B$141" lockText="1" noThreeD="1"/>
</file>

<file path=xl/ctrlProps/ctrlProp9.xml><?xml version="1.0" encoding="utf-8"?>
<formControlPr xmlns="http://schemas.microsoft.com/office/spreadsheetml/2009/9/main" objectType="CheckBox" checked="Checked" fmlaLink="$C$141" lockText="1" noThreeD="1"/>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chart" Target="../charts/chart7.xml"/><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205740</xdr:colOff>
          <xdr:row>112</xdr:row>
          <xdr:rowOff>38100</xdr:rowOff>
        </xdr:from>
        <xdr:to>
          <xdr:col>9</xdr:col>
          <xdr:colOff>571500</xdr:colOff>
          <xdr:row>113</xdr:row>
          <xdr:rowOff>60960</xdr:rowOff>
        </xdr:to>
        <xdr:sp macro="" textlink="">
          <xdr:nvSpPr>
            <xdr:cNvPr id="3073" name="Option Button 1" hidden="1">
              <a:extLst>
                <a:ext uri="{63B3BB69-23CF-44E3-9099-C40C66FF867C}">
                  <a14:compatExt spid="_x0000_s3073"/>
                </a:ext>
              </a:extLst>
            </xdr:cNvPr>
            <xdr:cNvSpPr/>
          </xdr:nvSpPr>
          <xdr:spPr>
            <a:xfrm>
              <a:off x="0" y="0"/>
              <a:ext cx="0" cy="0"/>
            </a:xfrm>
            <a:prstGeom prst="rect">
              <a:avLst/>
            </a:prstGeom>
          </xdr:spPr>
          <xdr:txBody>
            <a:bodyPr vertOverflow="clip" wrap="square" lIns="27432" tIns="22860" rIns="0" bIns="22860" anchor="ctr" upright="1"/>
            <a:lstStyle/>
            <a:p>
              <a:pPr algn="l" rtl="0">
                <a:defRPr sz="1000"/>
              </a:pPr>
              <a:r>
                <a:rPr lang="en-IN" sz="800" b="0" i="0" u="none" strike="noStrike" baseline="0">
                  <a:solidFill>
                    <a:srgbClr val="000000"/>
                  </a:solidFill>
                  <a:latin typeface="Tahoma"/>
                  <a:ea typeface="Tahoma"/>
                  <a:cs typeface="Tahoma"/>
                </a:rPr>
                <a:t>E.Barco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510540</xdr:colOff>
          <xdr:row>112</xdr:row>
          <xdr:rowOff>45720</xdr:rowOff>
        </xdr:from>
        <xdr:to>
          <xdr:col>11</xdr:col>
          <xdr:colOff>312420</xdr:colOff>
          <xdr:row>113</xdr:row>
          <xdr:rowOff>68580</xdr:rowOff>
        </xdr:to>
        <xdr:sp macro="" textlink="">
          <xdr:nvSpPr>
            <xdr:cNvPr id="3074" name="Option Button 2" hidden="1">
              <a:extLst>
                <a:ext uri="{63B3BB69-23CF-44E3-9099-C40C66FF867C}">
                  <a14:compatExt spid="_x0000_s3074"/>
                </a:ext>
              </a:extLst>
            </xdr:cNvPr>
            <xdr:cNvSpPr/>
          </xdr:nvSpPr>
          <xdr:spPr>
            <a:xfrm>
              <a:off x="0" y="0"/>
              <a:ext cx="0" cy="0"/>
            </a:xfrm>
            <a:prstGeom prst="rect">
              <a:avLst/>
            </a:prstGeom>
          </xdr:spPr>
          <xdr:txBody>
            <a:bodyPr vertOverflow="clip" wrap="square" lIns="27432" tIns="22860" rIns="0" bIns="22860" anchor="ctr" upright="1"/>
            <a:lstStyle/>
            <a:p>
              <a:pPr algn="l" rtl="0">
                <a:defRPr sz="1000"/>
              </a:pPr>
              <a:r>
                <a:rPr lang="en-IN" sz="800" b="0" i="0" u="none" strike="noStrike" baseline="0">
                  <a:solidFill>
                    <a:srgbClr val="000000"/>
                  </a:solidFill>
                  <a:latin typeface="Tahoma"/>
                  <a:ea typeface="Tahoma"/>
                  <a:cs typeface="Tahoma"/>
                </a:rPr>
                <a:t>T.Arnold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7620</xdr:colOff>
          <xdr:row>112</xdr:row>
          <xdr:rowOff>38100</xdr:rowOff>
        </xdr:from>
        <xdr:to>
          <xdr:col>11</xdr:col>
          <xdr:colOff>853440</xdr:colOff>
          <xdr:row>113</xdr:row>
          <xdr:rowOff>60960</xdr:rowOff>
        </xdr:to>
        <xdr:sp macro="" textlink="">
          <xdr:nvSpPr>
            <xdr:cNvPr id="3075" name="Option Button 3" hidden="1">
              <a:extLst>
                <a:ext uri="{63B3BB69-23CF-44E3-9099-C40C66FF867C}">
                  <a14:compatExt spid="_x0000_s3075"/>
                </a:ext>
              </a:extLst>
            </xdr:cNvPr>
            <xdr:cNvSpPr/>
          </xdr:nvSpPr>
          <xdr:spPr>
            <a:xfrm>
              <a:off x="0" y="0"/>
              <a:ext cx="0" cy="0"/>
            </a:xfrm>
            <a:prstGeom prst="rect">
              <a:avLst/>
            </a:prstGeom>
          </xdr:spPr>
          <xdr:txBody>
            <a:bodyPr vertOverflow="clip" wrap="square" lIns="27432" tIns="22860" rIns="0" bIns="22860" anchor="ctr" upright="1"/>
            <a:lstStyle/>
            <a:p>
              <a:pPr algn="l" rtl="0">
                <a:defRPr sz="1000"/>
              </a:pPr>
              <a:r>
                <a:rPr lang="en-IN" sz="800" b="0" i="0" u="none" strike="noStrike" baseline="0">
                  <a:solidFill>
                    <a:srgbClr val="000000"/>
                  </a:solidFill>
                  <a:latin typeface="Tahoma"/>
                  <a:ea typeface="Tahoma"/>
                  <a:cs typeface="Tahoma"/>
                </a:rPr>
                <a:t>J Sancho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114300</xdr:colOff>
          <xdr:row>115</xdr:row>
          <xdr:rowOff>53340</xdr:rowOff>
        </xdr:from>
        <xdr:to>
          <xdr:col>6</xdr:col>
          <xdr:colOff>198120</xdr:colOff>
          <xdr:row>120</xdr:row>
          <xdr:rowOff>22860</xdr:rowOff>
        </xdr:to>
        <xdr:sp macro="" textlink="">
          <xdr:nvSpPr>
            <xdr:cNvPr id="3077" name="List Box 5" hidden="1">
              <a:extLst>
                <a:ext uri="{63B3BB69-23CF-44E3-9099-C40C66FF867C}">
                  <a14:compatExt spid="_x0000_s3077"/>
                </a:ext>
              </a:extLst>
            </xdr:cNvPr>
            <xdr:cNvSpPr/>
          </xdr:nvSpPr>
          <xdr:spPr>
            <a:xfrm>
              <a:off x="0" y="0"/>
              <a:ext cx="0" cy="0"/>
            </a:xfrm>
            <a:prstGeom prst="rect">
              <a:avLst/>
            </a:prstGeom>
          </xdr:spPr>
        </xdr:sp>
        <xdr:clientData/>
      </xdr:twoCellAnchor>
    </mc:Choice>
    <mc:Fallback/>
  </mc:AlternateContent>
  <xdr:twoCellAnchor>
    <xdr:from>
      <xdr:col>6</xdr:col>
      <xdr:colOff>419100</xdr:colOff>
      <xdr:row>113</xdr:row>
      <xdr:rowOff>175260</xdr:rowOff>
    </xdr:from>
    <xdr:to>
      <xdr:col>16</xdr:col>
      <xdr:colOff>190500</xdr:colOff>
      <xdr:row>139</xdr:row>
      <xdr:rowOff>167640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0</xdr:col>
          <xdr:colOff>1173480</xdr:colOff>
          <xdr:row>149</xdr:row>
          <xdr:rowOff>121920</xdr:rowOff>
        </xdr:from>
        <xdr:to>
          <xdr:col>1</xdr:col>
          <xdr:colOff>411480</xdr:colOff>
          <xdr:row>150</xdr:row>
          <xdr:rowOff>121920</xdr:rowOff>
        </xdr:to>
        <xdr:sp macro="" textlink="">
          <xdr:nvSpPr>
            <xdr:cNvPr id="3080" name="Drop Down 8" hidden="1">
              <a:extLst>
                <a:ext uri="{63B3BB69-23CF-44E3-9099-C40C66FF867C}">
                  <a14:compatExt spid="_x0000_s308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oneCellAnchor>
        <xdr:from>
          <xdr:col>1</xdr:col>
          <xdr:colOff>922020</xdr:colOff>
          <xdr:row>150</xdr:row>
          <xdr:rowOff>83820</xdr:rowOff>
        </xdr:from>
        <xdr:ext cx="22860" cy="205740"/>
        <xdr:sp macro="" textlink="">
          <xdr:nvSpPr>
            <xdr:cNvPr id="3081" name="Label 9" hidden="1">
              <a:extLst>
                <a:ext uri="{63B3BB69-23CF-44E3-9099-C40C66FF867C}">
                  <a14:compatExt spid="_x0000_s3081"/>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twoCellAnchor editAs="oneCell">
        <xdr:from>
          <xdr:col>0</xdr:col>
          <xdr:colOff>1264920</xdr:colOff>
          <xdr:row>151</xdr:row>
          <xdr:rowOff>15240</xdr:rowOff>
        </xdr:from>
        <xdr:to>
          <xdr:col>1</xdr:col>
          <xdr:colOff>449580</xdr:colOff>
          <xdr:row>152</xdr:row>
          <xdr:rowOff>38100</xdr:rowOff>
        </xdr:to>
        <xdr:sp macro="" textlink="">
          <xdr:nvSpPr>
            <xdr:cNvPr id="3084" name="Check Box 12" hidden="1">
              <a:extLst>
                <a:ext uri="{63B3BB69-23CF-44E3-9099-C40C66FF867C}">
                  <a14:compatExt spid="_x0000_s3084"/>
                </a:ext>
              </a:extLst>
            </xdr:cNvPr>
            <xdr:cNvSpPr/>
          </xdr:nvSpPr>
          <xdr:spPr>
            <a:xfrm>
              <a:off x="0" y="0"/>
              <a:ext cx="0" cy="0"/>
            </a:xfrm>
            <a:prstGeom prst="rect">
              <a:avLst/>
            </a:prstGeom>
          </xdr:spPr>
          <xdr:txBody>
            <a:bodyPr vertOverflow="clip" wrap="square" lIns="27432" tIns="22860" rIns="0" bIns="22860" anchor="ctr" upright="1"/>
            <a:lstStyle/>
            <a:p>
              <a:pPr algn="l" rtl="0">
                <a:defRPr sz="1000"/>
              </a:pPr>
              <a:r>
                <a:rPr lang="en-IN" sz="800" b="0" i="0" u="none" strike="noStrike" baseline="0">
                  <a:solidFill>
                    <a:srgbClr val="000000"/>
                  </a:solidFill>
                  <a:latin typeface="Tahoma"/>
                  <a:ea typeface="Tahoma"/>
                  <a:cs typeface="Tahoma"/>
                </a:rPr>
                <a:t>Foden</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1257300</xdr:colOff>
          <xdr:row>152</xdr:row>
          <xdr:rowOff>15240</xdr:rowOff>
        </xdr:from>
        <xdr:to>
          <xdr:col>1</xdr:col>
          <xdr:colOff>441960</xdr:colOff>
          <xdr:row>153</xdr:row>
          <xdr:rowOff>38100</xdr:rowOff>
        </xdr:to>
        <xdr:sp macro="" textlink="">
          <xdr:nvSpPr>
            <xdr:cNvPr id="3085" name="Check Box 13" hidden="1">
              <a:extLst>
                <a:ext uri="{63B3BB69-23CF-44E3-9099-C40C66FF867C}">
                  <a14:compatExt spid="_x0000_s3085"/>
                </a:ext>
              </a:extLst>
            </xdr:cNvPr>
            <xdr:cNvSpPr/>
          </xdr:nvSpPr>
          <xdr:spPr>
            <a:xfrm>
              <a:off x="0" y="0"/>
              <a:ext cx="0" cy="0"/>
            </a:xfrm>
            <a:prstGeom prst="rect">
              <a:avLst/>
            </a:prstGeom>
          </xdr:spPr>
          <xdr:txBody>
            <a:bodyPr vertOverflow="clip" wrap="square" lIns="27432" tIns="22860" rIns="0" bIns="22860" anchor="ctr" upright="1"/>
            <a:lstStyle/>
            <a:p>
              <a:pPr algn="l" rtl="0">
                <a:defRPr sz="1000"/>
              </a:pPr>
              <a:r>
                <a:rPr lang="en-IN" sz="800" b="0" i="0" u="none" strike="noStrike" baseline="0">
                  <a:solidFill>
                    <a:srgbClr val="000000"/>
                  </a:solidFill>
                  <a:latin typeface="Tahoma"/>
                  <a:ea typeface="Tahoma"/>
                  <a:cs typeface="Tahoma"/>
                </a:rPr>
                <a:t>Kean</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1272540</xdr:colOff>
          <xdr:row>153</xdr:row>
          <xdr:rowOff>22860</xdr:rowOff>
        </xdr:from>
        <xdr:to>
          <xdr:col>1</xdr:col>
          <xdr:colOff>457200</xdr:colOff>
          <xdr:row>154</xdr:row>
          <xdr:rowOff>45720</xdr:rowOff>
        </xdr:to>
        <xdr:sp macro="" textlink="">
          <xdr:nvSpPr>
            <xdr:cNvPr id="3086" name="Check Box 14" hidden="1">
              <a:extLst>
                <a:ext uri="{63B3BB69-23CF-44E3-9099-C40C66FF867C}">
                  <a14:compatExt spid="_x0000_s3086"/>
                </a:ext>
              </a:extLst>
            </xdr:cNvPr>
            <xdr:cNvSpPr/>
          </xdr:nvSpPr>
          <xdr:spPr>
            <a:xfrm>
              <a:off x="0" y="0"/>
              <a:ext cx="0" cy="0"/>
            </a:xfrm>
            <a:prstGeom prst="rect">
              <a:avLst/>
            </a:prstGeom>
          </xdr:spPr>
          <xdr:txBody>
            <a:bodyPr vertOverflow="clip" wrap="square" lIns="27432" tIns="22860" rIns="0" bIns="22860" anchor="ctr" upright="1"/>
            <a:lstStyle/>
            <a:p>
              <a:pPr algn="l" rtl="0">
                <a:defRPr sz="1000"/>
              </a:pPr>
              <a:r>
                <a:rPr lang="en-IN" sz="800" b="0" i="0" u="none" strike="noStrike" baseline="0">
                  <a:solidFill>
                    <a:srgbClr val="000000"/>
                  </a:solidFill>
                  <a:latin typeface="Tahoma"/>
                  <a:ea typeface="Tahoma"/>
                  <a:cs typeface="Tahoma"/>
                </a:rPr>
                <a:t>Dalot</a:t>
              </a:r>
            </a:p>
          </xdr:txBody>
        </xdr:sp>
        <xdr:clientData/>
      </xdr:twoCellAnchor>
    </mc:Choice>
    <mc:Fallback/>
  </mc:AlternateContent>
  <xdr:twoCellAnchor>
    <xdr:from>
      <xdr:col>1</xdr:col>
      <xdr:colOff>548640</xdr:colOff>
      <xdr:row>146</xdr:row>
      <xdr:rowOff>15240</xdr:rowOff>
    </xdr:from>
    <xdr:to>
      <xdr:col>17</xdr:col>
      <xdr:colOff>121920</xdr:colOff>
      <xdr:row>166</xdr:row>
      <xdr:rowOff>99060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0</xdr:colOff>
      <xdr:row>2</xdr:row>
      <xdr:rowOff>108585</xdr:rowOff>
    </xdr:from>
    <xdr:to>
      <xdr:col>6</xdr:col>
      <xdr:colOff>975360</xdr:colOff>
      <xdr:row>16</xdr:row>
      <xdr:rowOff>15240</xdr:rowOff>
    </xdr:to>
    <mc:AlternateContent xmlns:mc="http://schemas.openxmlformats.org/markup-compatibility/2006" xmlns:a14="http://schemas.microsoft.com/office/drawing/2010/main">
      <mc:Choice Requires="a14">
        <xdr:graphicFrame macro="">
          <xdr:nvGraphicFramePr>
            <xdr:cNvPr id="3" name="Role"/>
            <xdr:cNvGraphicFramePr/>
          </xdr:nvGraphicFramePr>
          <xdr:xfrm>
            <a:off x="0" y="0"/>
            <a:ext cx="0" cy="0"/>
          </xdr:xfrm>
          <a:graphic>
            <a:graphicData uri="http://schemas.microsoft.com/office/drawing/2010/slicer">
              <sle:slicer xmlns:sle="http://schemas.microsoft.com/office/drawing/2010/slicer" name="Role"/>
            </a:graphicData>
          </a:graphic>
        </xdr:graphicFrame>
      </mc:Choice>
      <mc:Fallback xmlns="">
        <xdr:sp macro="" textlink="">
          <xdr:nvSpPr>
            <xdr:cNvPr id="0" name=""/>
            <xdr:cNvSpPr>
              <a:spLocks noTextEdit="1"/>
            </xdr:cNvSpPr>
          </xdr:nvSpPr>
          <xdr:spPr>
            <a:xfrm>
              <a:off x="2979420" y="474345"/>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0</xdr:colOff>
      <xdr:row>18</xdr:row>
      <xdr:rowOff>1</xdr:rowOff>
    </xdr:from>
    <xdr:to>
      <xdr:col>9</xdr:col>
      <xdr:colOff>556260</xdr:colOff>
      <xdr:row>29</xdr:row>
      <xdr:rowOff>7621</xdr:rowOff>
    </xdr:to>
    <mc:AlternateContent xmlns:mc="http://schemas.openxmlformats.org/markup-compatibility/2006" xmlns:a14="http://schemas.microsoft.com/office/drawing/2010/main">
      <mc:Choice Requires="a14">
        <xdr:graphicFrame macro="">
          <xdr:nvGraphicFramePr>
            <xdr:cNvPr id="4" name="Body Type"/>
            <xdr:cNvGraphicFramePr/>
          </xdr:nvGraphicFramePr>
          <xdr:xfrm>
            <a:off x="0" y="0"/>
            <a:ext cx="0" cy="0"/>
          </xdr:xfrm>
          <a:graphic>
            <a:graphicData uri="http://schemas.microsoft.com/office/drawing/2010/slicer">
              <sle:slicer xmlns:sle="http://schemas.microsoft.com/office/drawing/2010/slicer" name="Body Type"/>
            </a:graphicData>
          </a:graphic>
        </xdr:graphicFrame>
      </mc:Choice>
      <mc:Fallback xmlns="">
        <xdr:sp macro="" textlink="">
          <xdr:nvSpPr>
            <xdr:cNvPr id="0" name=""/>
            <xdr:cNvSpPr>
              <a:spLocks noTextEdit="1"/>
            </xdr:cNvSpPr>
          </xdr:nvSpPr>
          <xdr:spPr>
            <a:xfrm>
              <a:off x="5334000" y="3291841"/>
              <a:ext cx="1783080" cy="2019300"/>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1</xdr:row>
      <xdr:rowOff>0</xdr:rowOff>
    </xdr:from>
    <xdr:to>
      <xdr:col>8</xdr:col>
      <xdr:colOff>586740</xdr:colOff>
      <xdr:row>18</xdr:row>
      <xdr:rowOff>15240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228600</xdr:colOff>
      <xdr:row>0</xdr:row>
      <xdr:rowOff>160020</xdr:rowOff>
    </xdr:from>
    <xdr:to>
      <xdr:col>21</xdr:col>
      <xdr:colOff>426720</xdr:colOff>
      <xdr:row>17</xdr:row>
      <xdr:rowOff>160020</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586740</xdr:colOff>
      <xdr:row>19</xdr:row>
      <xdr:rowOff>83820</xdr:rowOff>
    </xdr:from>
    <xdr:to>
      <xdr:col>17</xdr:col>
      <xdr:colOff>281940</xdr:colOff>
      <xdr:row>45</xdr:row>
      <xdr:rowOff>83820</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144780</xdr:colOff>
      <xdr:row>3</xdr:row>
      <xdr:rowOff>68580</xdr:rowOff>
    </xdr:from>
    <xdr:to>
      <xdr:col>1</xdr:col>
      <xdr:colOff>464820</xdr:colOff>
      <xdr:row>11</xdr:row>
      <xdr:rowOff>167640</xdr:rowOff>
    </xdr:to>
    <xdr:sp macro="" textlink="">
      <xdr:nvSpPr>
        <xdr:cNvPr id="2" name="TextBox 1"/>
        <xdr:cNvSpPr txBox="1"/>
      </xdr:nvSpPr>
      <xdr:spPr>
        <a:xfrm>
          <a:off x="144780" y="617220"/>
          <a:ext cx="929640" cy="1562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GOAL</a:t>
          </a:r>
          <a:r>
            <a:rPr lang="en-IN" sz="1100" baseline="0"/>
            <a:t> SEEK ^</a:t>
          </a:r>
        </a:p>
        <a:p>
          <a:endParaRPr lang="en-IN" sz="1100"/>
        </a:p>
        <a:p>
          <a:r>
            <a:rPr lang="en-IN" sz="1100"/>
            <a:t>Scenario</a:t>
          </a:r>
          <a:r>
            <a:rPr lang="en-IN" sz="1100" baseline="0"/>
            <a:t> Manager -&gt;</a:t>
          </a:r>
        </a:p>
        <a:p>
          <a:endParaRPr lang="en-IN" sz="1100"/>
        </a:p>
        <a:p>
          <a:r>
            <a:rPr lang="en-IN" sz="1100"/>
            <a:t>1</a:t>
          </a:r>
          <a:r>
            <a:rPr lang="en-IN" sz="1100" baseline="0"/>
            <a:t> var and 2 var data table  v</a:t>
          </a:r>
          <a:endParaRPr lang="en-IN" sz="1100"/>
        </a:p>
      </xdr:txBody>
    </xdr:sp>
    <xdr:clientData/>
  </xdr:twoCellAnchor>
  <xdr:twoCellAnchor>
    <xdr:from>
      <xdr:col>13</xdr:col>
      <xdr:colOff>22860</xdr:colOff>
      <xdr:row>30</xdr:row>
      <xdr:rowOff>80010</xdr:rowOff>
    </xdr:from>
    <xdr:to>
      <xdr:col>20</xdr:col>
      <xdr:colOff>327660</xdr:colOff>
      <xdr:row>45</xdr:row>
      <xdr:rowOff>80010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243840</xdr:colOff>
      <xdr:row>72</xdr:row>
      <xdr:rowOff>114300</xdr:rowOff>
    </xdr:from>
    <xdr:to>
      <xdr:col>21</xdr:col>
      <xdr:colOff>518160</xdr:colOff>
      <xdr:row>90</xdr:row>
      <xdr:rowOff>160020</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12</xdr:col>
      <xdr:colOff>0</xdr:colOff>
      <xdr:row>93</xdr:row>
      <xdr:rowOff>0</xdr:rowOff>
    </xdr:from>
    <xdr:to>
      <xdr:col>21</xdr:col>
      <xdr:colOff>114300</xdr:colOff>
      <xdr:row>108</xdr:row>
      <xdr:rowOff>77441</xdr:rowOff>
    </xdr:to>
    <xdr:pic>
      <xdr:nvPicPr>
        <xdr:cNvPr id="20" name="Picture 19"/>
        <xdr:cNvPicPr>
          <a:picLocks noChangeAspect="1"/>
        </xdr:cNvPicPr>
      </xdr:nvPicPr>
      <xdr:blipFill>
        <a:blip xmlns:r="http://schemas.openxmlformats.org/officeDocument/2006/relationships" r:embed="rId3"/>
        <a:stretch>
          <a:fillRect/>
        </a:stretch>
      </xdr:blipFill>
      <xdr:spPr>
        <a:xfrm>
          <a:off x="7437120" y="17106900"/>
          <a:ext cx="5600700" cy="2828261"/>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r:id="rId1" refreshedBy="Windows User" refreshedDate="43723.388231597222" createdVersion="4" refreshedVersion="4" minRefreshableVersion="3" recordCount="101">
  <cacheSource type="worksheet">
    <worksheetSource name="Prodigy[Nationality]"/>
  </cacheSource>
  <cacheFields count="1">
    <cacheField name="Nationality" numFmtId="0">
      <sharedItems count="10">
        <s v="Argentina"/>
        <s v="Belgium"/>
        <s v="Brazil"/>
        <s v="England"/>
        <s v="France"/>
        <s v="Germany"/>
        <s v="Italy"/>
        <s v="Netherlands"/>
        <s v="Portugal"/>
        <s v="Spain"/>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Windows User" refreshedDate="43723.403461458336" createdVersion="4" refreshedVersion="4" minRefreshableVersion="3" recordCount="101">
  <cacheSource type="worksheet">
    <worksheetSource name="Prodigy[[Position]:[Role]]"/>
  </cacheSource>
  <cacheFields count="2">
    <cacheField name="Position" numFmtId="0">
      <sharedItems count="21">
        <s v="RW"/>
        <s v="CDM"/>
        <s v="ST"/>
        <s v="CB"/>
        <s v="LW"/>
        <s v="LCM"/>
        <s v="LM"/>
        <s v="RM"/>
        <s v="RB"/>
        <s v="CM"/>
        <s v="LS"/>
        <s v="RCM"/>
        <s v="CAM"/>
        <s v="LB"/>
        <s v="RDM"/>
        <s v="LCB"/>
        <s v="GK"/>
        <s v="LDM"/>
        <s v="RCB"/>
        <s v="RS"/>
        <s v="RWB"/>
      </sharedItems>
    </cacheField>
    <cacheField name="Role" numFmtId="0">
      <sharedItems count="4">
        <s v="MID"/>
        <s v="FWD"/>
        <s v="DEF"/>
        <s v="GK"/>
      </sharedItems>
    </cacheField>
  </cacheFields>
  <extLst>
    <ext xmlns:x14="http://schemas.microsoft.com/office/spreadsheetml/2009/9/main" uri="{725AE2AE-9491-48be-B2B4-4EB974FC3084}">
      <x14:pivotCacheDefinition pivotCacheId="1"/>
    </ext>
  </extLst>
</pivotCacheDefinition>
</file>

<file path=xl/pivotCache/pivotCacheDefinition3.xml><?xml version="1.0" encoding="utf-8"?>
<pivotCacheDefinition xmlns="http://schemas.openxmlformats.org/spreadsheetml/2006/main" xmlns:r="http://schemas.openxmlformats.org/officeDocument/2006/relationships" r:id="rId1" refreshedBy="Windows User" refreshedDate="43723.456954050926" createdVersion="4" refreshedVersion="4" minRefreshableVersion="3" recordCount="101">
  <cacheSource type="worksheet">
    <worksheetSource name="Prodigy"/>
  </cacheSource>
  <cacheFields count="91">
    <cacheField name="Column1" numFmtId="0">
      <sharedItems containsSemiMixedTypes="0" containsString="0" containsNumber="1" containsInteger="1" minValue="572" maxValue="4719"/>
    </cacheField>
    <cacheField name="ID" numFmtId="0">
      <sharedItems containsSemiMixedTypes="0" containsString="0" containsNumber="1" containsInteger="1" minValue="206516" maxValue="244260"/>
    </cacheField>
    <cacheField name="Name" numFmtId="0">
      <sharedItems/>
    </cacheField>
    <cacheField name="Age" numFmtId="0">
      <sharedItems containsSemiMixedTypes="0" containsString="0" containsNumber="1" containsInteger="1" minValue="17" maxValue="23"/>
    </cacheField>
    <cacheField name="Photo" numFmtId="0">
      <sharedItems/>
    </cacheField>
    <cacheField name="Nationality" numFmtId="0">
      <sharedItems/>
    </cacheField>
    <cacheField name="Flag" numFmtId="0">
      <sharedItems/>
    </cacheField>
    <cacheField name="Overall" numFmtId="0">
      <sharedItems containsSemiMixedTypes="0" containsString="0" containsNumber="1" containsInteger="1" minValue="71" maxValue="79"/>
    </cacheField>
    <cacheField name="Potential" numFmtId="0">
      <sharedItems containsSemiMixedTypes="0" containsString="0" containsNumber="1" containsInteger="1" minValue="84" maxValue="90"/>
    </cacheField>
    <cacheField name="Club" numFmtId="0">
      <sharedItems/>
    </cacheField>
    <cacheField name="Club Logo" numFmtId="0">
      <sharedItems/>
    </cacheField>
    <cacheField name="Value" numFmtId="164">
      <sharedItems containsSemiMixedTypes="0" containsString="0" containsNumber="1" containsInteger="1" minValue="4000000" maxValue="17500000"/>
    </cacheField>
    <cacheField name="Wage" numFmtId="164">
      <sharedItems containsSemiMixedTypes="0" containsString="0" containsNumber="1" containsInteger="1" minValue="1000" maxValue="91000"/>
    </cacheField>
    <cacheField name="Special" numFmtId="0">
      <sharedItems containsSemiMixedTypes="0" containsString="0" containsNumber="1" containsInteger="1" minValue="1120" maxValue="2155"/>
    </cacheField>
    <cacheField name="Preferred Foot" numFmtId="0">
      <sharedItems/>
    </cacheField>
    <cacheField name="International Reputation" numFmtId="0">
      <sharedItems containsSemiMixedTypes="0" containsString="0" containsNumber="1" containsInteger="1" minValue="1" maxValue="3"/>
    </cacheField>
    <cacheField name="Weak Foot" numFmtId="0">
      <sharedItems containsSemiMixedTypes="0" containsString="0" containsNumber="1" containsInteger="1" minValue="2" maxValue="5"/>
    </cacheField>
    <cacheField name="Skill Moves" numFmtId="0">
      <sharedItems containsSemiMixedTypes="0" containsString="0" containsNumber="1" containsInteger="1" minValue="1" maxValue="5"/>
    </cacheField>
    <cacheField name="Work Rate" numFmtId="0">
      <sharedItems/>
    </cacheField>
    <cacheField name="Body Type" numFmtId="0">
      <sharedItems count="3">
        <s v="Normal"/>
        <s v="Lean"/>
        <s v="Stocky"/>
      </sharedItems>
    </cacheField>
    <cacheField name="Real Face" numFmtId="0">
      <sharedItems/>
    </cacheField>
    <cacheField name="Position" numFmtId="0">
      <sharedItems/>
    </cacheField>
    <cacheField name="Role" numFmtId="0">
      <sharedItems count="4">
        <s v="MID"/>
        <s v="FWD"/>
        <s v="DEF"/>
        <s v="GK"/>
      </sharedItems>
    </cacheField>
    <cacheField name="Jersey Number" numFmtId="0">
      <sharedItems containsSemiMixedTypes="0" containsString="0" containsNumber="1" containsInteger="1" minValue="1" maxValue="83"/>
    </cacheField>
    <cacheField name="Joined" numFmtId="0">
      <sharedItems containsBlank="1"/>
    </cacheField>
    <cacheField name="Loaned From" numFmtId="0">
      <sharedItems containsBlank="1"/>
    </cacheField>
    <cacheField name="Contract Valid Until" numFmtId="0">
      <sharedItems containsMixedTypes="1" containsNumber="1" containsInteger="1" minValue="2019" maxValue="2024"/>
    </cacheField>
    <cacheField name="Height" numFmtId="0">
      <sharedItems count="12">
        <s v="5'9"/>
        <s v="5'6"/>
        <s v="5'11"/>
        <s v="6'0"/>
        <s v="5'10"/>
        <s v="5'7"/>
        <s v="6'2"/>
        <s v="5'8"/>
        <s v="6'3"/>
        <s v="6'1"/>
        <s v="6'4"/>
        <s v="6'5"/>
      </sharedItems>
    </cacheField>
    <cacheField name="Inches" numFmtId="0">
      <sharedItems containsSemiMixedTypes="0" containsString="0" containsNumber="1" containsInteger="1" minValue="66" maxValue="77" count="12">
        <n v="69"/>
        <n v="66"/>
        <n v="71"/>
        <n v="72"/>
        <n v="70"/>
        <n v="67"/>
        <n v="74"/>
        <n v="68"/>
        <n v="75"/>
        <n v="73"/>
        <n v="76"/>
        <n v="77"/>
      </sharedItems>
    </cacheField>
    <cacheField name="Weight" numFmtId="0">
      <sharedItems containsMixedTypes="1" containsNumber="1" containsInteger="1" minValue="130" maxValue="207" count="29">
        <n v="172"/>
        <n v="154"/>
        <n v="179"/>
        <n v="170"/>
        <n v="146"/>
        <n v="141"/>
        <n v="152"/>
        <n v="148"/>
        <n v="157"/>
        <n v="207"/>
        <n v="181"/>
        <n v="161"/>
        <n v="168"/>
        <n v="194"/>
        <n v="163"/>
        <n v="150"/>
        <n v="159"/>
        <n v="130"/>
        <n v="183"/>
        <n v="174"/>
        <n v="165"/>
        <n v="203"/>
        <n v="198"/>
        <n v="205"/>
        <s v="176lbs"/>
        <s v="161lbs"/>
        <s v="172lbs"/>
        <s v="159lbs"/>
        <s v="143lbs"/>
      </sharedItems>
    </cacheField>
    <cacheField name="LS" numFmtId="0">
      <sharedItems containsBlank="1"/>
    </cacheField>
    <cacheField name="ST" numFmtId="0">
      <sharedItems containsBlank="1"/>
    </cacheField>
    <cacheField name="RS" numFmtId="0">
      <sharedItems containsBlank="1"/>
    </cacheField>
    <cacheField name="LW" numFmtId="0">
      <sharedItems containsBlank="1"/>
    </cacheField>
    <cacheField name="LF" numFmtId="0">
      <sharedItems containsBlank="1"/>
    </cacheField>
    <cacheField name="CF" numFmtId="0">
      <sharedItems containsBlank="1"/>
    </cacheField>
    <cacheField name="RF" numFmtId="0">
      <sharedItems containsBlank="1"/>
    </cacheField>
    <cacheField name="RW" numFmtId="0">
      <sharedItems containsBlank="1"/>
    </cacheField>
    <cacheField name="LAM" numFmtId="0">
      <sharedItems containsBlank="1"/>
    </cacheField>
    <cacheField name="CAM" numFmtId="0">
      <sharedItems containsBlank="1"/>
    </cacheField>
    <cacheField name="RAM" numFmtId="0">
      <sharedItems containsBlank="1"/>
    </cacheField>
    <cacheField name="LM" numFmtId="0">
      <sharedItems containsBlank="1"/>
    </cacheField>
    <cacheField name="LCM" numFmtId="0">
      <sharedItems containsBlank="1"/>
    </cacheField>
    <cacheField name="CM" numFmtId="0">
      <sharedItems containsBlank="1"/>
    </cacheField>
    <cacheField name="RCM" numFmtId="0">
      <sharedItems containsBlank="1"/>
    </cacheField>
    <cacheField name="RM" numFmtId="0">
      <sharedItems containsBlank="1"/>
    </cacheField>
    <cacheField name="LWB" numFmtId="0">
      <sharedItems containsBlank="1"/>
    </cacheField>
    <cacheField name="LDM" numFmtId="0">
      <sharedItems containsBlank="1"/>
    </cacheField>
    <cacheField name="CDM" numFmtId="0">
      <sharedItems containsBlank="1"/>
    </cacheField>
    <cacheField name="RDM" numFmtId="0">
      <sharedItems containsBlank="1"/>
    </cacheField>
    <cacheField name="RWB" numFmtId="0">
      <sharedItems containsBlank="1"/>
    </cacheField>
    <cacheField name="LB" numFmtId="0">
      <sharedItems containsBlank="1"/>
    </cacheField>
    <cacheField name="LCB" numFmtId="0">
      <sharedItems containsBlank="1"/>
    </cacheField>
    <cacheField name="CB" numFmtId="0">
      <sharedItems containsBlank="1"/>
    </cacheField>
    <cacheField name="RCB" numFmtId="0">
      <sharedItems containsBlank="1"/>
    </cacheField>
    <cacheField name="RB" numFmtId="0">
      <sharedItems containsBlank="1"/>
    </cacheField>
    <cacheField name="Crossing" numFmtId="0">
      <sharedItems containsSemiMixedTypes="0" containsString="0" containsNumber="1" containsInteger="1" minValue="13" maxValue="83"/>
    </cacheField>
    <cacheField name="Finishing" numFmtId="0">
      <sharedItems containsSemiMixedTypes="0" containsString="0" containsNumber="1" containsInteger="1" minValue="6" maxValue="83"/>
    </cacheField>
    <cacheField name="HeadingAccuracy" numFmtId="0">
      <sharedItems containsSemiMixedTypes="0" containsString="0" containsNumber="1" containsInteger="1" minValue="13" maxValue="85"/>
    </cacheField>
    <cacheField name="ShortPassing" numFmtId="0">
      <sharedItems containsSemiMixedTypes="0" containsString="0" containsNumber="1" containsInteger="1" minValue="29" maxValue="85"/>
    </cacheField>
    <cacheField name="Volleys" numFmtId="0">
      <sharedItems containsSemiMixedTypes="0" containsString="0" containsNumber="1" containsInteger="1" minValue="9" maxValue="76"/>
    </cacheField>
    <cacheField name="Dribbling" numFmtId="0">
      <sharedItems containsSemiMixedTypes="0" containsString="0" containsNumber="1" containsInteger="1" minValue="14" maxValue="89"/>
    </cacheField>
    <cacheField name="Curve" numFmtId="0">
      <sharedItems containsSemiMixedTypes="0" containsString="0" containsNumber="1" containsInteger="1" minValue="12" maxValue="85"/>
    </cacheField>
    <cacheField name="FKAccuracy" numFmtId="0">
      <sharedItems containsSemiMixedTypes="0" containsString="0" containsNumber="1" containsInteger="1" minValue="12" maxValue="82"/>
    </cacheField>
    <cacheField name="LongPassing" numFmtId="0">
      <sharedItems containsSemiMixedTypes="0" containsString="0" containsNumber="1" containsInteger="1" minValue="19" maxValue="81"/>
    </cacheField>
    <cacheField name="BallControl" numFmtId="0">
      <sharedItems containsSemiMixedTypes="0" containsString="0" containsNumber="1" containsInteger="1" minValue="10" maxValue="85"/>
    </cacheField>
    <cacheField name="Acceleration" numFmtId="0">
      <sharedItems containsSemiMixedTypes="0" containsString="0" containsNumber="1" containsInteger="1" minValue="41" maxValue="97"/>
    </cacheField>
    <cacheField name="SprintSpeed" numFmtId="0">
      <sharedItems containsSemiMixedTypes="0" containsString="0" containsNumber="1" containsInteger="1" minValue="45" maxValue="96"/>
    </cacheField>
    <cacheField name="Agility" numFmtId="0">
      <sharedItems containsSemiMixedTypes="0" containsString="0" containsNumber="1" containsInteger="1" minValue="37" maxValue="93"/>
    </cacheField>
    <cacheField name="Reactions" numFmtId="0">
      <sharedItems containsSemiMixedTypes="0" containsString="0" containsNumber="1" containsInteger="1" minValue="51" maxValue="80"/>
    </cacheField>
    <cacheField name="Balance" numFmtId="0">
      <sharedItems containsSemiMixedTypes="0" containsString="0" containsNumber="1" containsInteger="1" minValue="33" maxValue="90"/>
    </cacheField>
    <cacheField name="ShotPower" numFmtId="0">
      <sharedItems containsSemiMixedTypes="0" containsString="0" containsNumber="1" containsInteger="1" minValue="21" maxValue="85"/>
    </cacheField>
    <cacheField name="Jumping" numFmtId="0">
      <sharedItems containsSemiMixedTypes="0" containsString="0" containsNumber="1" containsInteger="1" minValue="34" maxValue="89"/>
    </cacheField>
    <cacheField name="Stamina" numFmtId="0">
      <sharedItems containsSemiMixedTypes="0" containsString="0" containsNumber="1" containsInteger="1" minValue="25" maxValue="96"/>
    </cacheField>
    <cacheField name="Strength" numFmtId="0">
      <sharedItems containsSemiMixedTypes="0" containsString="0" containsNumber="1" containsInteger="1" minValue="40" maxValue="95"/>
    </cacheField>
    <cacheField name="LongShots" numFmtId="0">
      <sharedItems containsSemiMixedTypes="0" containsString="0" containsNumber="1" containsInteger="1" minValue="9" maxValue="84"/>
    </cacheField>
    <cacheField name="Aggression" numFmtId="0">
      <sharedItems containsSemiMixedTypes="0" containsString="0" containsNumber="1" containsInteger="1" minValue="20" maxValue="90"/>
    </cacheField>
    <cacheField name="Interceptions" numFmtId="0">
      <sharedItems containsSemiMixedTypes="0" containsString="0" containsNumber="1" containsInteger="1" minValue="11" maxValue="85"/>
    </cacheField>
    <cacheField name="Positioning" numFmtId="0">
      <sharedItems containsSemiMixedTypes="0" containsString="0" containsNumber="1" containsInteger="1" minValue="4" maxValue="83"/>
    </cacheField>
    <cacheField name="Vision" numFmtId="0">
      <sharedItems containsSemiMixedTypes="0" containsString="0" containsNumber="1" containsInteger="1" minValue="21" maxValue="84"/>
    </cacheField>
    <cacheField name="Penalties" numFmtId="0">
      <sharedItems containsSemiMixedTypes="0" containsString="0" containsNumber="1" containsInteger="1" minValue="16" maxValue="82"/>
    </cacheField>
    <cacheField name="Composure" numFmtId="0">
      <sharedItems containsSemiMixedTypes="0" containsString="0" containsNumber="1" containsInteger="1" minValue="50" maxValue="84"/>
    </cacheField>
    <cacheField name="Marking" numFmtId="0">
      <sharedItems containsSemiMixedTypes="0" containsString="0" containsNumber="1" containsInteger="1" minValue="10" maxValue="81"/>
    </cacheField>
    <cacheField name="StandingTackle" numFmtId="0">
      <sharedItems containsSemiMixedTypes="0" containsString="0" containsNumber="1" containsInteger="1" minValue="10" maxValue="84"/>
    </cacheField>
    <cacheField name="SlidingTackle" numFmtId="0">
      <sharedItems containsSemiMixedTypes="0" containsString="0" containsNumber="1" containsInteger="1" minValue="10" maxValue="85"/>
    </cacheField>
    <cacheField name="GKDiving" numFmtId="0">
      <sharedItems containsSemiMixedTypes="0" containsString="0" containsNumber="1" containsInteger="1" minValue="3" maxValue="79"/>
    </cacheField>
    <cacheField name="GKHandling" numFmtId="0">
      <sharedItems containsSemiMixedTypes="0" containsString="0" containsNumber="1" containsInteger="1" minValue="5" maxValue="77"/>
    </cacheField>
    <cacheField name="GKKicking" numFmtId="0">
      <sharedItems containsSemiMixedTypes="0" containsString="0" containsNumber="1" containsInteger="1" minValue="3" maxValue="72"/>
    </cacheField>
    <cacheField name="GKPositioning" numFmtId="0">
      <sharedItems containsSemiMixedTypes="0" containsString="0" containsNumber="1" containsInteger="1" minValue="3" maxValue="76"/>
    </cacheField>
    <cacheField name="GKReflexes" numFmtId="0">
      <sharedItems containsSemiMixedTypes="0" containsString="0" containsNumber="1" containsInteger="1" minValue="5" maxValue="80"/>
    </cacheField>
    <cacheField name="Release Clause" numFmtId="164">
      <sharedItems containsSemiMixedTypes="0" containsString="0" containsNumber="1" minValue="0" maxValue="29500000"/>
    </cacheField>
  </cacheFields>
  <extLst>
    <ext xmlns:x14="http://schemas.microsoft.com/office/spreadsheetml/2009/9/main" uri="{725AE2AE-9491-48be-B2B4-4EB974FC3084}">
      <x14:pivotCacheDefinition pivotCacheId="2"/>
    </ext>
  </extLst>
</pivotCacheDefinition>
</file>

<file path=xl/pivotCache/pivotCacheRecords1.xml><?xml version="1.0" encoding="utf-8"?>
<pivotCacheRecords xmlns="http://schemas.openxmlformats.org/spreadsheetml/2006/main" xmlns:r="http://schemas.openxmlformats.org/officeDocument/2006/relationships" count="101">
  <r>
    <x v="0"/>
  </r>
  <r>
    <x v="0"/>
  </r>
  <r>
    <x v="0"/>
  </r>
  <r>
    <x v="0"/>
  </r>
  <r>
    <x v="0"/>
  </r>
  <r>
    <x v="0"/>
  </r>
  <r>
    <x v="0"/>
  </r>
  <r>
    <x v="0"/>
  </r>
  <r>
    <x v="0"/>
  </r>
  <r>
    <x v="1"/>
  </r>
  <r>
    <x v="1"/>
  </r>
  <r>
    <x v="2"/>
  </r>
  <r>
    <x v="2"/>
  </r>
  <r>
    <x v="2"/>
  </r>
  <r>
    <x v="2"/>
  </r>
  <r>
    <x v="2"/>
  </r>
  <r>
    <x v="2"/>
  </r>
  <r>
    <x v="3"/>
  </r>
  <r>
    <x v="3"/>
  </r>
  <r>
    <x v="3"/>
  </r>
  <r>
    <x v="3"/>
  </r>
  <r>
    <x v="3"/>
  </r>
  <r>
    <x v="3"/>
  </r>
  <r>
    <x v="3"/>
  </r>
  <r>
    <x v="3"/>
  </r>
  <r>
    <x v="3"/>
  </r>
  <r>
    <x v="3"/>
  </r>
  <r>
    <x v="3"/>
  </r>
  <r>
    <x v="3"/>
  </r>
  <r>
    <x v="3"/>
  </r>
  <r>
    <x v="3"/>
  </r>
  <r>
    <x v="4"/>
  </r>
  <r>
    <x v="4"/>
  </r>
  <r>
    <x v="4"/>
  </r>
  <r>
    <x v="4"/>
  </r>
  <r>
    <x v="4"/>
  </r>
  <r>
    <x v="4"/>
  </r>
  <r>
    <x v="4"/>
  </r>
  <r>
    <x v="4"/>
  </r>
  <r>
    <x v="4"/>
  </r>
  <r>
    <x v="4"/>
  </r>
  <r>
    <x v="4"/>
  </r>
  <r>
    <x v="4"/>
  </r>
  <r>
    <x v="4"/>
  </r>
  <r>
    <x v="4"/>
  </r>
  <r>
    <x v="4"/>
  </r>
  <r>
    <x v="4"/>
  </r>
  <r>
    <x v="4"/>
  </r>
  <r>
    <x v="4"/>
  </r>
  <r>
    <x v="4"/>
  </r>
  <r>
    <x v="4"/>
  </r>
  <r>
    <x v="4"/>
  </r>
  <r>
    <x v="4"/>
  </r>
  <r>
    <x v="4"/>
  </r>
  <r>
    <x v="4"/>
  </r>
  <r>
    <x v="4"/>
  </r>
  <r>
    <x v="4"/>
  </r>
  <r>
    <x v="4"/>
  </r>
  <r>
    <x v="5"/>
  </r>
  <r>
    <x v="5"/>
  </r>
  <r>
    <x v="5"/>
  </r>
  <r>
    <x v="5"/>
  </r>
  <r>
    <x v="5"/>
  </r>
  <r>
    <x v="5"/>
  </r>
  <r>
    <x v="5"/>
  </r>
  <r>
    <x v="5"/>
  </r>
  <r>
    <x v="5"/>
  </r>
  <r>
    <x v="5"/>
  </r>
  <r>
    <x v="6"/>
  </r>
  <r>
    <x v="6"/>
  </r>
  <r>
    <x v="6"/>
  </r>
  <r>
    <x v="6"/>
  </r>
  <r>
    <x v="6"/>
  </r>
  <r>
    <x v="6"/>
  </r>
  <r>
    <x v="6"/>
  </r>
  <r>
    <x v="6"/>
  </r>
  <r>
    <x v="6"/>
  </r>
  <r>
    <x v="6"/>
  </r>
  <r>
    <x v="7"/>
  </r>
  <r>
    <x v="7"/>
  </r>
  <r>
    <x v="7"/>
  </r>
  <r>
    <x v="7"/>
  </r>
  <r>
    <x v="8"/>
  </r>
  <r>
    <x v="8"/>
  </r>
  <r>
    <x v="8"/>
  </r>
  <r>
    <x v="8"/>
  </r>
  <r>
    <x v="8"/>
  </r>
  <r>
    <x v="8"/>
  </r>
  <r>
    <x v="8"/>
  </r>
  <r>
    <x v="9"/>
  </r>
  <r>
    <x v="9"/>
  </r>
  <r>
    <x v="9"/>
  </r>
  <r>
    <x v="9"/>
  </r>
  <r>
    <x v="9"/>
  </r>
  <r>
    <x v="9"/>
  </r>
  <r>
    <x v="9"/>
  </r>
  <r>
    <x v="9"/>
  </r>
  <r>
    <x v="9"/>
  </r>
  <r>
    <x v="9"/>
  </r>
  <r>
    <x v="9"/>
  </r>
  <r>
    <x v="9"/>
  </r>
</pivotCacheRecords>
</file>

<file path=xl/pivotCache/pivotCacheRecords2.xml><?xml version="1.0" encoding="utf-8"?>
<pivotCacheRecords xmlns="http://schemas.openxmlformats.org/spreadsheetml/2006/main" xmlns:r="http://schemas.openxmlformats.org/officeDocument/2006/relationships" count="101">
  <r>
    <x v="0"/>
    <x v="0"/>
  </r>
  <r>
    <x v="1"/>
    <x v="0"/>
  </r>
  <r>
    <x v="2"/>
    <x v="1"/>
  </r>
  <r>
    <x v="3"/>
    <x v="2"/>
  </r>
  <r>
    <x v="4"/>
    <x v="0"/>
  </r>
  <r>
    <x v="5"/>
    <x v="0"/>
  </r>
  <r>
    <x v="6"/>
    <x v="0"/>
  </r>
  <r>
    <x v="7"/>
    <x v="0"/>
  </r>
  <r>
    <x v="3"/>
    <x v="2"/>
  </r>
  <r>
    <x v="6"/>
    <x v="0"/>
  </r>
  <r>
    <x v="8"/>
    <x v="2"/>
  </r>
  <r>
    <x v="9"/>
    <x v="0"/>
  </r>
  <r>
    <x v="10"/>
    <x v="1"/>
  </r>
  <r>
    <x v="11"/>
    <x v="0"/>
  </r>
  <r>
    <x v="2"/>
    <x v="1"/>
  </r>
  <r>
    <x v="12"/>
    <x v="0"/>
  </r>
  <r>
    <x v="7"/>
    <x v="0"/>
  </r>
  <r>
    <x v="8"/>
    <x v="2"/>
  </r>
  <r>
    <x v="13"/>
    <x v="2"/>
  </r>
  <r>
    <x v="12"/>
    <x v="0"/>
  </r>
  <r>
    <x v="9"/>
    <x v="0"/>
  </r>
  <r>
    <x v="7"/>
    <x v="0"/>
  </r>
  <r>
    <x v="9"/>
    <x v="0"/>
  </r>
  <r>
    <x v="7"/>
    <x v="0"/>
  </r>
  <r>
    <x v="9"/>
    <x v="0"/>
  </r>
  <r>
    <x v="5"/>
    <x v="0"/>
  </r>
  <r>
    <x v="9"/>
    <x v="0"/>
  </r>
  <r>
    <x v="8"/>
    <x v="2"/>
  </r>
  <r>
    <x v="12"/>
    <x v="0"/>
  </r>
  <r>
    <x v="6"/>
    <x v="0"/>
  </r>
  <r>
    <x v="9"/>
    <x v="0"/>
  </r>
  <r>
    <x v="14"/>
    <x v="0"/>
  </r>
  <r>
    <x v="15"/>
    <x v="2"/>
  </r>
  <r>
    <x v="16"/>
    <x v="3"/>
  </r>
  <r>
    <x v="13"/>
    <x v="2"/>
  </r>
  <r>
    <x v="8"/>
    <x v="2"/>
  </r>
  <r>
    <x v="8"/>
    <x v="2"/>
  </r>
  <r>
    <x v="5"/>
    <x v="0"/>
  </r>
  <r>
    <x v="2"/>
    <x v="1"/>
  </r>
  <r>
    <x v="3"/>
    <x v="2"/>
  </r>
  <r>
    <x v="15"/>
    <x v="2"/>
  </r>
  <r>
    <x v="15"/>
    <x v="2"/>
  </r>
  <r>
    <x v="2"/>
    <x v="1"/>
  </r>
  <r>
    <x v="9"/>
    <x v="0"/>
  </r>
  <r>
    <x v="3"/>
    <x v="2"/>
  </r>
  <r>
    <x v="8"/>
    <x v="2"/>
  </r>
  <r>
    <x v="17"/>
    <x v="0"/>
  </r>
  <r>
    <x v="15"/>
    <x v="2"/>
  </r>
  <r>
    <x v="7"/>
    <x v="0"/>
  </r>
  <r>
    <x v="18"/>
    <x v="2"/>
  </r>
  <r>
    <x v="18"/>
    <x v="2"/>
  </r>
  <r>
    <x v="12"/>
    <x v="0"/>
  </r>
  <r>
    <x v="2"/>
    <x v="1"/>
  </r>
  <r>
    <x v="19"/>
    <x v="1"/>
  </r>
  <r>
    <x v="9"/>
    <x v="0"/>
  </r>
  <r>
    <x v="3"/>
    <x v="2"/>
  </r>
  <r>
    <x v="2"/>
    <x v="1"/>
  </r>
  <r>
    <x v="1"/>
    <x v="0"/>
  </r>
  <r>
    <x v="1"/>
    <x v="0"/>
  </r>
  <r>
    <x v="11"/>
    <x v="0"/>
  </r>
  <r>
    <x v="12"/>
    <x v="0"/>
  </r>
  <r>
    <x v="3"/>
    <x v="2"/>
  </r>
  <r>
    <x v="18"/>
    <x v="2"/>
  </r>
  <r>
    <x v="8"/>
    <x v="2"/>
  </r>
  <r>
    <x v="3"/>
    <x v="2"/>
  </r>
  <r>
    <x v="13"/>
    <x v="2"/>
  </r>
  <r>
    <x v="11"/>
    <x v="0"/>
  </r>
  <r>
    <x v="17"/>
    <x v="0"/>
  </r>
  <r>
    <x v="8"/>
    <x v="2"/>
  </r>
  <r>
    <x v="9"/>
    <x v="0"/>
  </r>
  <r>
    <x v="9"/>
    <x v="0"/>
  </r>
  <r>
    <x v="11"/>
    <x v="0"/>
  </r>
  <r>
    <x v="16"/>
    <x v="3"/>
  </r>
  <r>
    <x v="5"/>
    <x v="0"/>
  </r>
  <r>
    <x v="16"/>
    <x v="3"/>
  </r>
  <r>
    <x v="0"/>
    <x v="0"/>
  </r>
  <r>
    <x v="18"/>
    <x v="2"/>
  </r>
  <r>
    <x v="2"/>
    <x v="1"/>
  </r>
  <r>
    <x v="3"/>
    <x v="2"/>
  </r>
  <r>
    <x v="4"/>
    <x v="0"/>
  </r>
  <r>
    <x v="6"/>
    <x v="0"/>
  </r>
  <r>
    <x v="8"/>
    <x v="2"/>
  </r>
  <r>
    <x v="11"/>
    <x v="0"/>
  </r>
  <r>
    <x v="9"/>
    <x v="0"/>
  </r>
  <r>
    <x v="3"/>
    <x v="2"/>
  </r>
  <r>
    <x v="7"/>
    <x v="0"/>
  </r>
  <r>
    <x v="4"/>
    <x v="0"/>
  </r>
  <r>
    <x v="2"/>
    <x v="1"/>
  </r>
  <r>
    <x v="8"/>
    <x v="2"/>
  </r>
  <r>
    <x v="20"/>
    <x v="2"/>
  </r>
  <r>
    <x v="13"/>
    <x v="2"/>
  </r>
  <r>
    <x v="15"/>
    <x v="2"/>
  </r>
  <r>
    <x v="1"/>
    <x v="0"/>
  </r>
  <r>
    <x v="12"/>
    <x v="0"/>
  </r>
  <r>
    <x v="7"/>
    <x v="0"/>
  </r>
  <r>
    <x v="9"/>
    <x v="0"/>
  </r>
  <r>
    <x v="0"/>
    <x v="0"/>
  </r>
  <r>
    <x v="7"/>
    <x v="0"/>
  </r>
  <r>
    <x v="9"/>
    <x v="0"/>
  </r>
  <r>
    <x v="12"/>
    <x v="0"/>
  </r>
  <r>
    <x v="9"/>
    <x v="0"/>
  </r>
</pivotCacheRecords>
</file>

<file path=xl/pivotCache/pivotCacheRecords3.xml><?xml version="1.0" encoding="utf-8"?>
<pivotCacheRecords xmlns="http://schemas.openxmlformats.org/spreadsheetml/2006/main" xmlns:r="http://schemas.openxmlformats.org/officeDocument/2006/relationships" count="101">
  <r>
    <n v="579"/>
    <n v="224254"/>
    <s v="C. Pavón"/>
    <n v="22"/>
    <s v="https://cdn.sofifa.org/players/4/19/224254.png"/>
    <s v="Argentina"/>
    <s v="https://cdn.sofifa.org/flags/52.png"/>
    <n v="79"/>
    <n v="85"/>
    <s v="Boca Juniors"/>
    <s v="https://cdn.sofifa.org/teams/2/light/1877.png"/>
    <n v="17500000"/>
    <n v="27000"/>
    <n v="2030"/>
    <s v="Right"/>
    <n v="1"/>
    <n v="3"/>
    <n v="3"/>
    <s v="High/ Medium"/>
    <x v="0"/>
    <s v="No"/>
    <s v="RW"/>
    <x v="0"/>
    <n v="7"/>
    <s v="Jul 14, 2014"/>
    <m/>
    <n v="2022"/>
    <x v="0"/>
    <x v="0"/>
    <x v="0"/>
    <s v="74+2"/>
    <s v="74+2"/>
    <s v="74+2"/>
    <s v="79+2"/>
    <s v="78+2"/>
    <s v="78+2"/>
    <s v="78+2"/>
    <s v="79+2"/>
    <s v="78+2"/>
    <s v="78+2"/>
    <s v="78+2"/>
    <s v="78+2"/>
    <s v="73+2"/>
    <s v="73+2"/>
    <s v="73+2"/>
    <s v="78+2"/>
    <s v="66+2"/>
    <s v="63+2"/>
    <s v="63+2"/>
    <s v="63+2"/>
    <s v="66+2"/>
    <s v="62+2"/>
    <s v="54+2"/>
    <s v="54+2"/>
    <s v="54+2"/>
    <s v="62+2"/>
    <n v="76"/>
    <n v="72"/>
    <n v="48"/>
    <n v="76"/>
    <n v="57"/>
    <n v="79"/>
    <n v="72"/>
    <n v="77"/>
    <n v="68"/>
    <n v="76"/>
    <n v="93"/>
    <n v="90"/>
    <n v="92"/>
    <n v="77"/>
    <n v="85"/>
    <n v="84"/>
    <n v="61"/>
    <n v="92"/>
    <n v="73"/>
    <n v="84"/>
    <n v="56"/>
    <n v="49"/>
    <n v="78"/>
    <n v="77"/>
    <n v="59"/>
    <n v="68"/>
    <n v="65"/>
    <n v="34"/>
    <n v="30"/>
    <n v="11"/>
    <n v="10"/>
    <n v="9"/>
    <n v="13"/>
    <n v="7"/>
    <n v="28000000"/>
  </r>
  <r>
    <n v="733"/>
    <n v="232244"/>
    <s v="S. Ascacíbar"/>
    <n v="21"/>
    <s v="https://cdn.sofifa.org/players/4/19/232244.png"/>
    <s v="Argentina"/>
    <s v="https://cdn.sofifa.org/flags/52.png"/>
    <n v="78"/>
    <n v="84"/>
    <s v="VfB Stuttgart"/>
    <s v="https://cdn.sofifa.org/teams/2/light/36.png"/>
    <n v="12000000"/>
    <n v="24000"/>
    <n v="1890"/>
    <s v="Right"/>
    <n v="1"/>
    <n v="3"/>
    <n v="3"/>
    <s v="Medium/ High"/>
    <x v="0"/>
    <s v="No"/>
    <s v="CDM"/>
    <x v="0"/>
    <n v="15"/>
    <s v="Aug 22, 2017"/>
    <m/>
    <n v="2023"/>
    <x v="1"/>
    <x v="1"/>
    <x v="1"/>
    <s v="54+2"/>
    <s v="54+2"/>
    <s v="54+2"/>
    <s v="60+2"/>
    <s v="59+2"/>
    <s v="59+2"/>
    <s v="59+2"/>
    <s v="60+2"/>
    <s v="63+2"/>
    <s v="63+2"/>
    <s v="63+2"/>
    <s v="63+2"/>
    <s v="69+2"/>
    <s v="69+2"/>
    <s v="69+2"/>
    <s v="63+2"/>
    <s v="74+2"/>
    <s v="77+2"/>
    <s v="77+2"/>
    <s v="77+2"/>
    <s v="74+2"/>
    <s v="74+2"/>
    <s v="75+2"/>
    <s v="75+2"/>
    <s v="75+2"/>
    <s v="74+2"/>
    <n v="51"/>
    <n v="39"/>
    <n v="55"/>
    <n v="80"/>
    <n v="47"/>
    <n v="64"/>
    <n v="47"/>
    <n v="41"/>
    <n v="71"/>
    <n v="65"/>
    <n v="75"/>
    <n v="65"/>
    <n v="78"/>
    <n v="74"/>
    <n v="87"/>
    <n v="53"/>
    <n v="82"/>
    <n v="92"/>
    <n v="61"/>
    <n v="67"/>
    <n v="90"/>
    <n v="85"/>
    <n v="31"/>
    <n v="60"/>
    <n v="48"/>
    <n v="67"/>
    <n v="81"/>
    <n v="80"/>
    <n v="77"/>
    <n v="6"/>
    <n v="10"/>
    <n v="5"/>
    <n v="14"/>
    <n v="9"/>
    <n v="22800000"/>
  </r>
  <r>
    <n v="771"/>
    <n v="216816"/>
    <s v="G. Simeone"/>
    <n v="22"/>
    <s v="https://cdn.sofifa.org/players/4/19/216816.png"/>
    <s v="Argentina"/>
    <s v="https://cdn.sofifa.org/flags/52.png"/>
    <n v="78"/>
    <n v="85"/>
    <s v="Fiorentina"/>
    <s v="https://cdn.sofifa.org/teams/2/light/110374.png"/>
    <n v="15000000"/>
    <n v="53000"/>
    <n v="1906"/>
    <s v="Right"/>
    <n v="2"/>
    <n v="3"/>
    <n v="3"/>
    <s v="High/ High"/>
    <x v="0"/>
    <s v="No"/>
    <s v="ST"/>
    <x v="1"/>
    <n v="19"/>
    <s v="Aug 16, 2017"/>
    <m/>
    <n v="2022"/>
    <x v="2"/>
    <x v="2"/>
    <x v="2"/>
    <s v="77+2"/>
    <s v="77+2"/>
    <s v="77+2"/>
    <s v="71+2"/>
    <s v="75+2"/>
    <s v="75+2"/>
    <s v="75+2"/>
    <s v="71+2"/>
    <s v="71+2"/>
    <s v="71+2"/>
    <s v="71+2"/>
    <s v="70+2"/>
    <s v="64+2"/>
    <s v="64+2"/>
    <s v="64+2"/>
    <s v="70+2"/>
    <s v="53+2"/>
    <s v="53+2"/>
    <s v="53+2"/>
    <s v="53+2"/>
    <s v="53+2"/>
    <s v="52+2"/>
    <s v="52+2"/>
    <s v="52+2"/>
    <s v="52+2"/>
    <s v="52+2"/>
    <n v="40"/>
    <n v="80"/>
    <n v="80"/>
    <n v="68"/>
    <n v="72"/>
    <n v="76"/>
    <n v="69"/>
    <n v="60"/>
    <n v="55"/>
    <n v="76"/>
    <n v="79"/>
    <n v="78"/>
    <n v="76"/>
    <n v="76"/>
    <n v="74"/>
    <n v="79"/>
    <n v="84"/>
    <n v="74"/>
    <n v="72"/>
    <n v="66"/>
    <n v="70"/>
    <n v="24"/>
    <n v="80"/>
    <n v="60"/>
    <n v="71"/>
    <n v="76"/>
    <n v="51"/>
    <n v="29"/>
    <n v="26"/>
    <n v="12"/>
    <n v="15"/>
    <n v="9"/>
    <n v="14"/>
    <n v="11"/>
    <n v="28500000"/>
  </r>
  <r>
    <n v="1645"/>
    <n v="237604"/>
    <s v="A. Franco"/>
    <n v="21"/>
    <s v="https://cdn.sofifa.org/players/4/19/237604.png"/>
    <s v="Argentina"/>
    <s v="https://cdn.sofifa.org/flags/52.png"/>
    <n v="75"/>
    <n v="85"/>
    <s v="Independiente"/>
    <s v="https://cdn.sofifa.org/teams/2/light/110093.png"/>
    <n v="9500000"/>
    <n v="13000"/>
    <n v="1592"/>
    <s v="Right"/>
    <n v="1"/>
    <n v="2"/>
    <n v="2"/>
    <s v="Medium/ High"/>
    <x v="0"/>
    <s v="No"/>
    <s v="CB"/>
    <x v="2"/>
    <n v="2"/>
    <s v="Jan 1, 2017"/>
    <m/>
    <n v="2022"/>
    <x v="3"/>
    <x v="3"/>
    <x v="3"/>
    <s v="50+2"/>
    <s v="50+2"/>
    <s v="50+2"/>
    <s v="47+2"/>
    <s v="49+2"/>
    <s v="49+2"/>
    <s v="49+2"/>
    <s v="47+2"/>
    <s v="48+2"/>
    <s v="48+2"/>
    <s v="48+2"/>
    <s v="50+2"/>
    <s v="53+2"/>
    <s v="53+2"/>
    <s v="53+2"/>
    <s v="50+2"/>
    <s v="65+2"/>
    <s v="67+2"/>
    <s v="67+2"/>
    <s v="67+2"/>
    <s v="65+2"/>
    <s v="68+2"/>
    <s v="74+2"/>
    <s v="74+2"/>
    <s v="74+2"/>
    <s v="68+2"/>
    <n v="35"/>
    <n v="27"/>
    <n v="78"/>
    <n v="62"/>
    <n v="35"/>
    <n v="36"/>
    <n v="31"/>
    <n v="35"/>
    <n v="31"/>
    <n v="68"/>
    <n v="67"/>
    <n v="60"/>
    <n v="41"/>
    <n v="72"/>
    <n v="74"/>
    <n v="45"/>
    <n v="75"/>
    <n v="79"/>
    <n v="77"/>
    <n v="28"/>
    <n v="71"/>
    <n v="75"/>
    <n v="35"/>
    <n v="40"/>
    <n v="42"/>
    <n v="61"/>
    <n v="78"/>
    <n v="78"/>
    <n v="71"/>
    <n v="6"/>
    <n v="8"/>
    <n v="12"/>
    <n v="7"/>
    <n v="13"/>
    <n v="15200000"/>
  </r>
  <r>
    <n v="2521"/>
    <n v="228819"/>
    <s v="M. Vargas"/>
    <n v="21"/>
    <s v="https://cdn.sofifa.org/players/4/19/228819.png"/>
    <s v="Argentina"/>
    <s v="https://cdn.sofifa.org/flags/52.png"/>
    <n v="74"/>
    <n v="85"/>
    <s v="Vélez Sarsfield"/>
    <s v="https://cdn.sofifa.org/teams/2/light/101088.png"/>
    <n v="9500000"/>
    <n v="12000"/>
    <n v="1836"/>
    <s v="Right"/>
    <n v="1"/>
    <n v="3"/>
    <n v="4"/>
    <s v="High/ Medium"/>
    <x v="0"/>
    <s v="No"/>
    <s v="LW"/>
    <x v="0"/>
    <n v="26"/>
    <s v="May 1, 2015"/>
    <m/>
    <n v="2020"/>
    <x v="1"/>
    <x v="1"/>
    <x v="4"/>
    <s v="67+2"/>
    <s v="67+2"/>
    <s v="67+2"/>
    <s v="74+2"/>
    <s v="72+2"/>
    <s v="72+2"/>
    <s v="72+2"/>
    <s v="74+2"/>
    <s v="73+2"/>
    <s v="73+2"/>
    <s v="73+2"/>
    <s v="74+2"/>
    <s v="68+2"/>
    <s v="68+2"/>
    <s v="68+2"/>
    <s v="74+2"/>
    <s v="60+2"/>
    <s v="55+2"/>
    <s v="55+2"/>
    <s v="55+2"/>
    <s v="60+2"/>
    <s v="56+2"/>
    <s v="45+2"/>
    <s v="45+2"/>
    <s v="45+2"/>
    <s v="56+2"/>
    <n v="72"/>
    <n v="70"/>
    <n v="39"/>
    <n v="71"/>
    <n v="59"/>
    <n v="78"/>
    <n v="56"/>
    <n v="53"/>
    <n v="69"/>
    <n v="78"/>
    <n v="90"/>
    <n v="80"/>
    <n v="85"/>
    <n v="63"/>
    <n v="87"/>
    <n v="70"/>
    <n v="67"/>
    <n v="86"/>
    <n v="48"/>
    <n v="64"/>
    <n v="42"/>
    <n v="28"/>
    <n v="67"/>
    <n v="73"/>
    <n v="69"/>
    <n v="74"/>
    <n v="43"/>
    <n v="40"/>
    <n v="35"/>
    <n v="10"/>
    <n v="13"/>
    <n v="14"/>
    <n v="10"/>
    <n v="7"/>
    <n v="16200000"/>
  </r>
  <r>
    <n v="2830"/>
    <n v="231521"/>
    <s v="E. Palacios"/>
    <n v="19"/>
    <s v="https://cdn.sofifa.org/players/4/19/231521.png"/>
    <s v="Argentina"/>
    <s v="https://cdn.sofifa.org/flags/52.png"/>
    <n v="73"/>
    <n v="85"/>
    <s v="River Plate"/>
    <s v="https://cdn.sofifa.org/teams/2/light/1876.png"/>
    <n v="7000000"/>
    <n v="9000"/>
    <n v="1915"/>
    <s v="Right"/>
    <n v="1"/>
    <n v="4"/>
    <n v="4"/>
    <s v="High/ High"/>
    <x v="1"/>
    <s v="No"/>
    <s v="LCM"/>
    <x v="0"/>
    <n v="15"/>
    <s v="Nov 8, 2015"/>
    <m/>
    <n v="2021"/>
    <x v="4"/>
    <x v="4"/>
    <x v="4"/>
    <s v="70+2"/>
    <s v="70+2"/>
    <s v="70+2"/>
    <s v="73+2"/>
    <s v="73+2"/>
    <s v="73+2"/>
    <s v="73+2"/>
    <s v="73+2"/>
    <s v="73+2"/>
    <s v="73+2"/>
    <s v="73+2"/>
    <s v="72+2"/>
    <s v="72+2"/>
    <s v="72+2"/>
    <s v="72+2"/>
    <s v="72+2"/>
    <s v="68+2"/>
    <s v="67+2"/>
    <s v="67+2"/>
    <s v="67+2"/>
    <s v="68+2"/>
    <s v="67+2"/>
    <s v="62+2"/>
    <s v="62+2"/>
    <s v="62+2"/>
    <s v="67+2"/>
    <n v="64"/>
    <n v="68"/>
    <n v="57"/>
    <n v="74"/>
    <n v="47"/>
    <n v="75"/>
    <n v="58"/>
    <n v="42"/>
    <n v="70"/>
    <n v="75"/>
    <n v="76"/>
    <n v="78"/>
    <n v="81"/>
    <n v="70"/>
    <n v="76"/>
    <n v="78"/>
    <n v="72"/>
    <n v="78"/>
    <n v="59"/>
    <n v="77"/>
    <n v="58"/>
    <n v="60"/>
    <n v="73"/>
    <n v="73"/>
    <n v="54"/>
    <n v="72"/>
    <n v="59"/>
    <n v="64"/>
    <n v="61"/>
    <n v="10"/>
    <n v="5"/>
    <n v="8"/>
    <n v="9"/>
    <n v="6"/>
    <n v="11200000"/>
  </r>
  <r>
    <n v="3146"/>
    <n v="236007"/>
    <s v="E. Barco"/>
    <n v="19"/>
    <s v="https://cdn.sofifa.org/players/4/19/236007.png"/>
    <s v="Argentina"/>
    <s v="https://cdn.sofifa.org/flags/52.png"/>
    <n v="73"/>
    <n v="88"/>
    <s v="Atlanta United"/>
    <s v="https://cdn.sofifa.org/teams/2/light/112885.png"/>
    <n v="8500000"/>
    <n v="4000"/>
    <n v="1709"/>
    <s v="Right"/>
    <n v="1"/>
    <n v="4"/>
    <n v="3"/>
    <s v="High/ Low"/>
    <x v="0"/>
    <s v="No"/>
    <s v="LM"/>
    <x v="0"/>
    <n v="8"/>
    <s v="Feb 7, 2018"/>
    <m/>
    <n v="2021"/>
    <x v="1"/>
    <x v="1"/>
    <x v="4"/>
    <s v="65+2"/>
    <s v="65+2"/>
    <s v="65+2"/>
    <s v="73+2"/>
    <s v="72+2"/>
    <s v="72+2"/>
    <s v="72+2"/>
    <s v="73+2"/>
    <s v="72+2"/>
    <s v="72+2"/>
    <s v="72+2"/>
    <s v="72+2"/>
    <s v="65+2"/>
    <s v="65+2"/>
    <s v="65+2"/>
    <s v="72+2"/>
    <s v="56+2"/>
    <s v="50+2"/>
    <s v="50+2"/>
    <s v="50+2"/>
    <s v="56+2"/>
    <s v="51+2"/>
    <s v="38+2"/>
    <s v="38+2"/>
    <s v="38+2"/>
    <s v="51+2"/>
    <n v="61"/>
    <n v="66"/>
    <n v="33"/>
    <n v="74"/>
    <n v="43"/>
    <n v="82"/>
    <n v="60"/>
    <n v="61"/>
    <n v="54"/>
    <n v="73"/>
    <n v="90"/>
    <n v="78"/>
    <n v="83"/>
    <n v="69"/>
    <n v="85"/>
    <n v="71"/>
    <n v="41"/>
    <n v="68"/>
    <n v="40"/>
    <n v="61"/>
    <n v="46"/>
    <n v="33"/>
    <n v="68"/>
    <n v="73"/>
    <n v="75"/>
    <n v="75"/>
    <n v="20"/>
    <n v="26"/>
    <n v="39"/>
    <n v="7"/>
    <n v="7"/>
    <n v="5"/>
    <n v="10"/>
    <n v="7"/>
    <n v="18100000"/>
  </r>
  <r>
    <n v="3674"/>
    <n v="235926"/>
    <s v="M. Zaracho"/>
    <n v="20"/>
    <s v="https://cdn.sofifa.org/players/4/19/235926.png"/>
    <s v="Argentina"/>
    <s v="https://cdn.sofifa.org/flags/52.png"/>
    <n v="72"/>
    <n v="85"/>
    <s v="Racing Club"/>
    <s v="https://cdn.sofifa.org/teams/2/light/101085.png"/>
    <n v="6000000"/>
    <n v="11000"/>
    <n v="1860"/>
    <s v="Right"/>
    <n v="1"/>
    <n v="3"/>
    <n v="3"/>
    <s v="High/ Medium"/>
    <x v="0"/>
    <s v="No"/>
    <s v="RM"/>
    <x v="0"/>
    <n v="28"/>
    <s v="Jul 1, 2016"/>
    <m/>
    <n v="2021"/>
    <x v="5"/>
    <x v="5"/>
    <x v="5"/>
    <s v="64+2"/>
    <s v="64+2"/>
    <s v="64+2"/>
    <s v="70+2"/>
    <s v="68+2"/>
    <s v="68+2"/>
    <s v="68+2"/>
    <s v="70+2"/>
    <s v="70+2"/>
    <s v="70+2"/>
    <s v="70+2"/>
    <s v="70+2"/>
    <s v="66+2"/>
    <s v="66+2"/>
    <s v="66+2"/>
    <s v="70+2"/>
    <s v="63+2"/>
    <s v="60+2"/>
    <s v="60+2"/>
    <s v="60+2"/>
    <s v="63+2"/>
    <s v="61+2"/>
    <s v="55+2"/>
    <s v="55+2"/>
    <s v="55+2"/>
    <s v="61+2"/>
    <n v="65"/>
    <n v="60"/>
    <n v="49"/>
    <n v="70"/>
    <n v="58"/>
    <n v="77"/>
    <n v="65"/>
    <n v="58"/>
    <n v="67"/>
    <n v="72"/>
    <n v="89"/>
    <n v="86"/>
    <n v="90"/>
    <n v="57"/>
    <n v="90"/>
    <n v="61"/>
    <n v="59"/>
    <n v="73"/>
    <n v="55"/>
    <n v="62"/>
    <n v="55"/>
    <n v="45"/>
    <n v="61"/>
    <n v="70"/>
    <n v="57"/>
    <n v="69"/>
    <n v="60"/>
    <n v="56"/>
    <n v="44"/>
    <n v="8"/>
    <n v="14"/>
    <n v="12"/>
    <n v="6"/>
    <n v="9"/>
    <n v="12800000"/>
  </r>
  <r>
    <n v="3723"/>
    <n v="237221"/>
    <s v="J. Foyth"/>
    <n v="20"/>
    <s v="https://cdn.sofifa.org/players/4/19/237221.png"/>
    <s v="Argentina"/>
    <s v="https://cdn.sofifa.org/flags/52.png"/>
    <n v="72"/>
    <n v="85"/>
    <s v="Tottenham Hotspur"/>
    <s v="https://cdn.sofifa.org/teams/2/light/18.png"/>
    <n v="5500000"/>
    <n v="33000"/>
    <n v="1750"/>
    <s v="Right"/>
    <n v="1"/>
    <n v="3"/>
    <n v="3"/>
    <s v="Medium/ High"/>
    <x v="1"/>
    <s v="Yes"/>
    <s v="CB"/>
    <x v="2"/>
    <n v="6"/>
    <s v="Aug 30, 2017"/>
    <m/>
    <n v="2022"/>
    <x v="6"/>
    <x v="6"/>
    <x v="6"/>
    <s v="59+2"/>
    <s v="59+2"/>
    <s v="59+2"/>
    <s v="59+2"/>
    <s v="60+2"/>
    <s v="60+2"/>
    <s v="60+2"/>
    <s v="59+2"/>
    <s v="60+2"/>
    <s v="60+2"/>
    <s v="60+2"/>
    <s v="60+2"/>
    <s v="61+2"/>
    <s v="61+2"/>
    <s v="61+2"/>
    <s v="60+2"/>
    <s v="67+2"/>
    <s v="67+2"/>
    <s v="67+2"/>
    <s v="67+2"/>
    <s v="67+2"/>
    <s v="68+2"/>
    <s v="71+2"/>
    <s v="71+2"/>
    <s v="71+2"/>
    <s v="68+2"/>
    <n v="41"/>
    <n v="43"/>
    <n v="73"/>
    <n v="71"/>
    <n v="43"/>
    <n v="66"/>
    <n v="41"/>
    <n v="47"/>
    <n v="49"/>
    <n v="69"/>
    <n v="71"/>
    <n v="71"/>
    <n v="72"/>
    <n v="73"/>
    <n v="72"/>
    <n v="56"/>
    <n v="72"/>
    <n v="65"/>
    <n v="71"/>
    <n v="39"/>
    <n v="58"/>
    <n v="72"/>
    <n v="46"/>
    <n v="52"/>
    <n v="47"/>
    <n v="57"/>
    <n v="70"/>
    <n v="75"/>
    <n v="72"/>
    <n v="8"/>
    <n v="15"/>
    <n v="7"/>
    <n v="14"/>
    <n v="9"/>
    <n v="13600000"/>
  </r>
  <r>
    <n v="813"/>
    <n v="207421"/>
    <s v="L. Trossard"/>
    <n v="23"/>
    <s v="https://cdn.sofifa.org/players/4/19/207421.png"/>
    <s v="Belgium"/>
    <s v="https://cdn.sofifa.org/flags/7.png"/>
    <n v="78"/>
    <n v="84"/>
    <s v="KRC Genk"/>
    <s v="https://cdn.sofifa.org/teams/2/light/673.png"/>
    <n v="14000000"/>
    <n v="17000"/>
    <n v="1970"/>
    <s v="Right"/>
    <n v="1"/>
    <n v="4"/>
    <n v="4"/>
    <s v="High/ Medium"/>
    <x v="1"/>
    <s v="No"/>
    <s v="LM"/>
    <x v="0"/>
    <n v="14"/>
    <s v="Jan 1, 2012"/>
    <m/>
    <n v="2021"/>
    <x v="7"/>
    <x v="7"/>
    <x v="7"/>
    <s v="75+2"/>
    <s v="75+2"/>
    <s v="75+2"/>
    <s v="78+2"/>
    <s v="77+2"/>
    <s v="77+2"/>
    <s v="77+2"/>
    <s v="78+2"/>
    <s v="77+2"/>
    <s v="77+2"/>
    <s v="77+2"/>
    <s v="77+2"/>
    <s v="69+2"/>
    <s v="69+2"/>
    <s v="69+2"/>
    <s v="77+2"/>
    <s v="56+2"/>
    <s v="52+2"/>
    <s v="52+2"/>
    <s v="52+2"/>
    <s v="56+2"/>
    <s v="52+2"/>
    <s v="45+2"/>
    <s v="45+2"/>
    <s v="45+2"/>
    <s v="52+2"/>
    <n v="75"/>
    <n v="80"/>
    <n v="64"/>
    <n v="76"/>
    <n v="76"/>
    <n v="83"/>
    <n v="81"/>
    <n v="69"/>
    <n v="68"/>
    <n v="78"/>
    <n v="92"/>
    <n v="76"/>
    <n v="93"/>
    <n v="70"/>
    <n v="87"/>
    <n v="77"/>
    <n v="89"/>
    <n v="73"/>
    <n v="60"/>
    <n v="81"/>
    <n v="47"/>
    <n v="18"/>
    <n v="75"/>
    <n v="71"/>
    <n v="75"/>
    <n v="84"/>
    <n v="40"/>
    <n v="31"/>
    <n v="18"/>
    <n v="14"/>
    <n v="8"/>
    <n v="11"/>
    <n v="7"/>
    <n v="7"/>
    <n v="23800000"/>
  </r>
  <r>
    <n v="3892"/>
    <n v="242664"/>
    <s v="A. Saelemaekers"/>
    <n v="19"/>
    <s v="https://cdn.sofifa.org/players/4/19/242664.png"/>
    <s v="Belgium"/>
    <s v="https://cdn.sofifa.org/flags/7.png"/>
    <n v="72"/>
    <n v="84"/>
    <s v="RSC Anderlecht"/>
    <s v="https://cdn.sofifa.org/teams/2/light/229.png"/>
    <n v="5500000"/>
    <n v="7000"/>
    <n v="1899"/>
    <s v="Right"/>
    <n v="1"/>
    <n v="4"/>
    <n v="3"/>
    <s v="High/ High"/>
    <x v="0"/>
    <s v="No"/>
    <s v="RB"/>
    <x v="2"/>
    <n v="56"/>
    <s v="Oct 25, 2017"/>
    <m/>
    <n v="2022"/>
    <x v="0"/>
    <x v="0"/>
    <x v="4"/>
    <s v="61+2"/>
    <s v="61+2"/>
    <s v="61+2"/>
    <s v="69+2"/>
    <s v="66+2"/>
    <s v="66+2"/>
    <s v="66+2"/>
    <s v="69+2"/>
    <s v="69+2"/>
    <s v="69+2"/>
    <s v="69+2"/>
    <s v="71+2"/>
    <s v="69+2"/>
    <s v="69+2"/>
    <s v="69+2"/>
    <s v="71+2"/>
    <s v="69+2"/>
    <s v="66+2"/>
    <s v="66+2"/>
    <s v="66+2"/>
    <s v="69+2"/>
    <s v="67+2"/>
    <s v="61+2"/>
    <s v="61+2"/>
    <s v="61+2"/>
    <s v="67+2"/>
    <n v="80"/>
    <n v="46"/>
    <n v="45"/>
    <n v="72"/>
    <n v="63"/>
    <n v="73"/>
    <n v="71"/>
    <n v="65"/>
    <n v="73"/>
    <n v="73"/>
    <n v="79"/>
    <n v="81"/>
    <n v="81"/>
    <n v="65"/>
    <n v="72"/>
    <n v="58"/>
    <n v="75"/>
    <n v="76"/>
    <n v="53"/>
    <n v="62"/>
    <n v="67"/>
    <n v="61"/>
    <n v="64"/>
    <n v="69"/>
    <n v="41"/>
    <n v="60"/>
    <n v="59"/>
    <n v="64"/>
    <n v="63"/>
    <n v="9"/>
    <n v="6"/>
    <n v="9"/>
    <n v="12"/>
    <n v="12"/>
    <n v="9400000"/>
  </r>
  <r>
    <n v="807"/>
    <n v="208450"/>
    <s v="Andreas Pereira"/>
    <n v="22"/>
    <s v="https://cdn.sofifa.org/players/4/19/208450.png"/>
    <s v="Brazil"/>
    <s v="https://cdn.sofifa.org/flags/54.png"/>
    <n v="78"/>
    <n v="84"/>
    <s v="Manchester United"/>
    <s v="https://cdn.sofifa.org/teams/2/light/11.png"/>
    <n v="14000000"/>
    <n v="91000"/>
    <n v="2100"/>
    <s v="Right"/>
    <n v="1"/>
    <n v="4"/>
    <n v="4"/>
    <s v="Medium/ Medium"/>
    <x v="1"/>
    <s v="Yes"/>
    <s v="CM"/>
    <x v="0"/>
    <n v="15"/>
    <s v="Jan 1, 2013"/>
    <m/>
    <n v="2019"/>
    <x v="4"/>
    <x v="4"/>
    <x v="8"/>
    <s v="73+2"/>
    <s v="73+2"/>
    <s v="73+2"/>
    <s v="77+2"/>
    <s v="76+2"/>
    <s v="76+2"/>
    <s v="76+2"/>
    <s v="77+2"/>
    <s v="77+2"/>
    <s v="77+2"/>
    <s v="77+2"/>
    <s v="77+2"/>
    <s v="76+2"/>
    <s v="76+2"/>
    <s v="76+2"/>
    <s v="77+2"/>
    <s v="73+2"/>
    <s v="72+2"/>
    <s v="72+2"/>
    <s v="72+2"/>
    <s v="73+2"/>
    <s v="71+2"/>
    <s v="67+2"/>
    <s v="67+2"/>
    <s v="67+2"/>
    <s v="71+2"/>
    <n v="78"/>
    <n v="74"/>
    <n v="56"/>
    <n v="80"/>
    <n v="72"/>
    <n v="81"/>
    <n v="80"/>
    <n v="80"/>
    <n v="77"/>
    <n v="81"/>
    <n v="78"/>
    <n v="74"/>
    <n v="78"/>
    <n v="74"/>
    <n v="78"/>
    <n v="73"/>
    <n v="62"/>
    <n v="75"/>
    <n v="68"/>
    <n v="77"/>
    <n v="69"/>
    <n v="68"/>
    <n v="71"/>
    <n v="78"/>
    <n v="70"/>
    <n v="74"/>
    <n v="67"/>
    <n v="65"/>
    <n v="63"/>
    <n v="15"/>
    <n v="14"/>
    <n v="7"/>
    <n v="10"/>
    <n v="7"/>
    <n v="28700000"/>
  </r>
  <r>
    <n v="1124"/>
    <n v="232381"/>
    <s v="Wesley"/>
    <n v="21"/>
    <s v="https://cdn.sofifa.org/players/4/19/232381.png"/>
    <s v="Brazil"/>
    <s v="https://cdn.sofifa.org/flags/54.png"/>
    <n v="77"/>
    <n v="85"/>
    <s v="Club Brugge KV"/>
    <s v="https://cdn.sofifa.org/teams/2/light/231.png"/>
    <n v="13500000"/>
    <n v="20000"/>
    <n v="1831"/>
    <s v="Right"/>
    <n v="1"/>
    <n v="3"/>
    <n v="3"/>
    <s v="High/ High"/>
    <x v="2"/>
    <s v="No"/>
    <s v="LS"/>
    <x v="1"/>
    <n v="7"/>
    <s v="Jan 29, 2016"/>
    <m/>
    <n v="2023"/>
    <x v="8"/>
    <x v="8"/>
    <x v="9"/>
    <s v="75+2"/>
    <s v="75+2"/>
    <s v="75+2"/>
    <s v="72+2"/>
    <s v="74+2"/>
    <s v="74+2"/>
    <s v="74+2"/>
    <s v="72+2"/>
    <s v="72+2"/>
    <s v="72+2"/>
    <s v="72+2"/>
    <s v="72+2"/>
    <s v="68+2"/>
    <s v="68+2"/>
    <s v="68+2"/>
    <s v="72+2"/>
    <s v="55+2"/>
    <s v="57+2"/>
    <s v="57+2"/>
    <s v="57+2"/>
    <s v="55+2"/>
    <s v="52+2"/>
    <s v="52+2"/>
    <s v="52+2"/>
    <s v="52+2"/>
    <s v="52+2"/>
    <n v="65"/>
    <n v="75"/>
    <n v="73"/>
    <n v="75"/>
    <n v="71"/>
    <n v="76"/>
    <n v="57"/>
    <n v="49"/>
    <n v="67"/>
    <n v="78"/>
    <n v="68"/>
    <n v="79"/>
    <n v="50"/>
    <n v="71"/>
    <n v="45"/>
    <n v="81"/>
    <n v="66"/>
    <n v="74"/>
    <n v="95"/>
    <n v="67"/>
    <n v="80"/>
    <n v="37"/>
    <n v="74"/>
    <n v="68"/>
    <n v="60"/>
    <n v="75"/>
    <n v="35"/>
    <n v="27"/>
    <n v="15"/>
    <n v="12"/>
    <n v="13"/>
    <n v="14"/>
    <n v="8"/>
    <n v="6"/>
    <n v="23000000"/>
  </r>
  <r>
    <n v="1231"/>
    <n v="238359"/>
    <s v="Wendel"/>
    <n v="20"/>
    <s v="https://cdn.sofifa.org/players/4/19/238359.png"/>
    <s v="Brazil"/>
    <s v="https://cdn.sofifa.org/flags/54.png"/>
    <n v="76"/>
    <n v="86"/>
    <s v="Sporting CP"/>
    <s v="https://cdn.sofifa.org/teams/2/light/237.png"/>
    <n v="12500000"/>
    <n v="10000"/>
    <n v="2058"/>
    <s v="Right"/>
    <n v="1"/>
    <n v="3"/>
    <n v="3"/>
    <s v="High/ Medium"/>
    <x v="0"/>
    <s v="No"/>
    <s v="RCM"/>
    <x v="0"/>
    <n v="37"/>
    <s v="Jan 6, 2018"/>
    <m/>
    <n v="2023"/>
    <x v="2"/>
    <x v="2"/>
    <x v="4"/>
    <s v="72+2"/>
    <s v="72+2"/>
    <s v="72+2"/>
    <s v="74+2"/>
    <s v="74+2"/>
    <s v="74+2"/>
    <s v="74+2"/>
    <s v="74+2"/>
    <s v="75+2"/>
    <s v="75+2"/>
    <s v="75+2"/>
    <s v="74+2"/>
    <s v="75+2"/>
    <s v="75+2"/>
    <s v="75+2"/>
    <s v="74+2"/>
    <s v="73+2"/>
    <s v="73+2"/>
    <s v="73+2"/>
    <s v="73+2"/>
    <s v="73+2"/>
    <s v="72+2"/>
    <s v="70+2"/>
    <s v="70+2"/>
    <s v="70+2"/>
    <s v="72+2"/>
    <n v="66"/>
    <n v="64"/>
    <n v="57"/>
    <n v="77"/>
    <n v="68"/>
    <n v="79"/>
    <n v="70"/>
    <n v="64"/>
    <n v="73"/>
    <n v="78"/>
    <n v="76"/>
    <n v="80"/>
    <n v="78"/>
    <n v="75"/>
    <n v="69"/>
    <n v="85"/>
    <n v="62"/>
    <n v="77"/>
    <n v="68"/>
    <n v="83"/>
    <n v="68"/>
    <n v="74"/>
    <n v="69"/>
    <n v="74"/>
    <n v="66"/>
    <n v="80"/>
    <n v="72"/>
    <n v="75"/>
    <n v="66"/>
    <n v="14"/>
    <n v="5"/>
    <n v="13"/>
    <n v="6"/>
    <n v="7"/>
    <n v="27500000"/>
  </r>
  <r>
    <n v="1740"/>
    <n v="233299"/>
    <s v="Felipe Vizeu"/>
    <n v="21"/>
    <s v="https://cdn.sofifa.org/players/4/19/233299.png"/>
    <s v="Brazil"/>
    <s v="https://cdn.sofifa.org/flags/54.png"/>
    <n v="75"/>
    <n v="87"/>
    <s v="Udinese"/>
    <s v="https://cdn.sofifa.org/teams/2/light/55.png"/>
    <n v="12000000"/>
    <n v="21000"/>
    <n v="1746"/>
    <s v="Left"/>
    <n v="1"/>
    <n v="3"/>
    <n v="3"/>
    <s v="High/ Medium"/>
    <x v="0"/>
    <s v="No"/>
    <s v="ST"/>
    <x v="1"/>
    <n v="9"/>
    <s v="Jul 17, 2018"/>
    <m/>
    <n v="2023"/>
    <x v="3"/>
    <x v="3"/>
    <x v="10"/>
    <s v="73+2"/>
    <s v="73+2"/>
    <s v="73+2"/>
    <s v="67+2"/>
    <s v="70+2"/>
    <s v="70+2"/>
    <s v="70+2"/>
    <s v="67+2"/>
    <s v="67+2"/>
    <s v="67+2"/>
    <s v="67+2"/>
    <s v="66+2"/>
    <s v="60+2"/>
    <s v="60+2"/>
    <s v="60+2"/>
    <s v="66+2"/>
    <s v="50+2"/>
    <s v="48+2"/>
    <s v="48+2"/>
    <s v="48+2"/>
    <s v="50+2"/>
    <s v="49+2"/>
    <s v="46+2"/>
    <s v="46+2"/>
    <s v="46+2"/>
    <s v="49+2"/>
    <n v="45"/>
    <n v="74"/>
    <n v="78"/>
    <n v="60"/>
    <n v="75"/>
    <n v="67"/>
    <n v="57"/>
    <n v="45"/>
    <n v="52"/>
    <n v="73"/>
    <n v="70"/>
    <n v="79"/>
    <n v="67"/>
    <n v="72"/>
    <n v="65"/>
    <n v="78"/>
    <n v="66"/>
    <n v="66"/>
    <n v="79"/>
    <n v="63"/>
    <n v="55"/>
    <n v="25"/>
    <n v="77"/>
    <n v="60"/>
    <n v="68"/>
    <n v="73"/>
    <n v="20"/>
    <n v="24"/>
    <n v="38"/>
    <n v="6"/>
    <n v="10"/>
    <n v="9"/>
    <n v="12"/>
    <n v="11"/>
    <n v="24000000"/>
  </r>
  <r>
    <n v="3823"/>
    <n v="234701"/>
    <s v="Maycon"/>
    <n v="20"/>
    <s v="https://cdn.sofifa.org/players/4/19/234701.png"/>
    <s v="Brazil"/>
    <s v="https://cdn.sofifa.org/flags/54.png"/>
    <n v="72"/>
    <n v="84"/>
    <s v="Shakhtar Donetsk"/>
    <s v="https://cdn.sofifa.org/teams/2/light/101059.png"/>
    <n v="5500000"/>
    <n v="1000"/>
    <n v="1949"/>
    <s v="Left"/>
    <n v="1"/>
    <n v="2"/>
    <n v="3"/>
    <s v="High/ Medium"/>
    <x v="0"/>
    <s v="No"/>
    <s v="CAM"/>
    <x v="0"/>
    <n v="27"/>
    <s v="Jul 1, 2018"/>
    <m/>
    <n v="2023"/>
    <x v="7"/>
    <x v="7"/>
    <x v="8"/>
    <s v="67+2"/>
    <s v="67+2"/>
    <s v="67+2"/>
    <s v="68+2"/>
    <s v="69+2"/>
    <s v="69+2"/>
    <s v="69+2"/>
    <s v="68+2"/>
    <s v="70+2"/>
    <s v="70+2"/>
    <s v="70+2"/>
    <s v="69+2"/>
    <s v="71+2"/>
    <s v="71+2"/>
    <s v="71+2"/>
    <s v="69+2"/>
    <s v="67+2"/>
    <s v="69+2"/>
    <s v="69+2"/>
    <s v="69+2"/>
    <s v="67+2"/>
    <s v="66+2"/>
    <s v="66+2"/>
    <s v="66+2"/>
    <s v="66+2"/>
    <s v="66+2"/>
    <n v="57"/>
    <n v="58"/>
    <n v="56"/>
    <n v="76"/>
    <n v="56"/>
    <n v="69"/>
    <n v="67"/>
    <n v="70"/>
    <n v="73"/>
    <n v="69"/>
    <n v="70"/>
    <n v="70"/>
    <n v="63"/>
    <n v="73"/>
    <n v="76"/>
    <n v="82"/>
    <n v="70"/>
    <n v="72"/>
    <n v="65"/>
    <n v="71"/>
    <n v="70"/>
    <n v="62"/>
    <n v="68"/>
    <n v="76"/>
    <n v="56"/>
    <n v="50"/>
    <n v="68"/>
    <n v="67"/>
    <n v="64"/>
    <n v="12"/>
    <n v="11"/>
    <n v="11"/>
    <n v="9"/>
    <n v="12"/>
    <n v="12700000"/>
  </r>
  <r>
    <n v="4272"/>
    <n v="239970"/>
    <s v="Paulinho"/>
    <n v="17"/>
    <s v="https://cdn.sofifa.org/players/4/19/239970.png"/>
    <s v="Brazil"/>
    <s v="https://cdn.sofifa.org/flags/54.png"/>
    <n v="71"/>
    <n v="86"/>
    <s v="Bayer 04 Leverkusen"/>
    <s v="https://cdn.sofifa.org/teams/2/light/32.png"/>
    <n v="4700000"/>
    <n v="15000"/>
    <n v="1788"/>
    <s v="Right"/>
    <n v="1"/>
    <n v="2"/>
    <n v="4"/>
    <s v="Medium/ Medium"/>
    <x v="0"/>
    <s v="No"/>
    <s v="RM"/>
    <x v="0"/>
    <n v="7"/>
    <s v="Jul 1, 2018"/>
    <m/>
    <n v="2023"/>
    <x v="4"/>
    <x v="4"/>
    <x v="3"/>
    <s v="64+2"/>
    <s v="64+2"/>
    <s v="64+2"/>
    <s v="69+2"/>
    <s v="68+2"/>
    <s v="68+2"/>
    <s v="68+2"/>
    <s v="69+2"/>
    <s v="69+2"/>
    <s v="69+2"/>
    <s v="69+2"/>
    <s v="69+2"/>
    <s v="65+2"/>
    <s v="65+2"/>
    <s v="65+2"/>
    <s v="69+2"/>
    <s v="56+2"/>
    <s v="53+2"/>
    <s v="53+2"/>
    <s v="53+2"/>
    <s v="56+2"/>
    <s v="53+2"/>
    <s v="46+2"/>
    <s v="46+2"/>
    <s v="46+2"/>
    <s v="53+2"/>
    <n v="63"/>
    <n v="58"/>
    <n v="45"/>
    <n v="68"/>
    <n v="57"/>
    <n v="76"/>
    <n v="71"/>
    <n v="54"/>
    <n v="65"/>
    <n v="74"/>
    <n v="83"/>
    <n v="78"/>
    <n v="79"/>
    <n v="64"/>
    <n v="85"/>
    <n v="64"/>
    <n v="70"/>
    <n v="72"/>
    <n v="71"/>
    <n v="64"/>
    <n v="45"/>
    <n v="41"/>
    <n v="62"/>
    <n v="66"/>
    <n v="58"/>
    <n v="70"/>
    <n v="24"/>
    <n v="37"/>
    <n v="31"/>
    <n v="13"/>
    <n v="13"/>
    <n v="10"/>
    <n v="15"/>
    <n v="12"/>
    <n v="10900000"/>
  </r>
  <r>
    <n v="735"/>
    <n v="231281"/>
    <s v="T. Alexander-Arnold"/>
    <n v="19"/>
    <s v="https://cdn.sofifa.org/players/4/19/231281.png"/>
    <s v="England"/>
    <s v="https://cdn.sofifa.org/flags/14.png"/>
    <n v="78"/>
    <n v="88"/>
    <s v="Liverpool"/>
    <s v="https://cdn.sofifa.org/teams/2/light/9.png"/>
    <n v="14000000"/>
    <n v="36000"/>
    <n v="2025"/>
    <s v="Right"/>
    <n v="1"/>
    <n v="3"/>
    <n v="3"/>
    <s v="High/ Medium"/>
    <x v="1"/>
    <s v="Yes"/>
    <s v="RB"/>
    <x v="2"/>
    <n v="14"/>
    <s v="Oct 7, 2015"/>
    <m/>
    <n v="2021"/>
    <x v="2"/>
    <x v="2"/>
    <x v="6"/>
    <s v="66+2"/>
    <s v="66+2"/>
    <s v="66+2"/>
    <s v="71+2"/>
    <s v="69+2"/>
    <s v="69+2"/>
    <s v="69+2"/>
    <s v="71+2"/>
    <s v="71+2"/>
    <s v="71+2"/>
    <s v="71+2"/>
    <s v="73+2"/>
    <s v="72+2"/>
    <s v="72+2"/>
    <s v="72+2"/>
    <s v="73+2"/>
    <s v="76+2"/>
    <s v="74+2"/>
    <s v="74+2"/>
    <s v="74+2"/>
    <s v="76+2"/>
    <s v="75+2"/>
    <s v="71+2"/>
    <s v="71+2"/>
    <s v="71+2"/>
    <s v="75+2"/>
    <n v="83"/>
    <n v="56"/>
    <n v="59"/>
    <n v="76"/>
    <n v="41"/>
    <n v="72"/>
    <n v="74"/>
    <n v="74"/>
    <n v="75"/>
    <n v="72"/>
    <n v="82"/>
    <n v="79"/>
    <n v="74"/>
    <n v="75"/>
    <n v="74"/>
    <n v="70"/>
    <n v="66"/>
    <n v="79"/>
    <n v="62"/>
    <n v="63"/>
    <n v="73"/>
    <n v="76"/>
    <n v="62"/>
    <n v="72"/>
    <n v="55"/>
    <n v="74"/>
    <n v="75"/>
    <n v="76"/>
    <n v="74"/>
    <n v="14"/>
    <n v="15"/>
    <n v="14"/>
    <n v="6"/>
    <n v="7"/>
    <n v="29400000"/>
  </r>
  <r>
    <n v="742"/>
    <n v="229984"/>
    <s v="B. Chilwell"/>
    <n v="21"/>
    <s v="https://cdn.sofifa.org/players/4/19/229984.png"/>
    <s v="England"/>
    <s v="https://cdn.sofifa.org/flags/14.png"/>
    <n v="78"/>
    <n v="85"/>
    <s v="Leicester City"/>
    <s v="https://cdn.sofifa.org/teams/2/light/95.png"/>
    <n v="12500000"/>
    <n v="43000"/>
    <n v="1976"/>
    <s v="Left"/>
    <n v="1"/>
    <n v="3"/>
    <n v="3"/>
    <s v="High/ High"/>
    <x v="0"/>
    <s v="Yes"/>
    <s v="LB"/>
    <x v="2"/>
    <n v="19"/>
    <s v="Aug 26, 2015"/>
    <m/>
    <n v="2024"/>
    <x v="4"/>
    <x v="4"/>
    <x v="3"/>
    <s v="66+2"/>
    <s v="66+2"/>
    <s v="66+2"/>
    <s v="70+2"/>
    <s v="69+2"/>
    <s v="69+2"/>
    <s v="69+2"/>
    <s v="70+2"/>
    <s v="69+2"/>
    <s v="69+2"/>
    <s v="69+2"/>
    <s v="73+2"/>
    <s v="71+2"/>
    <s v="71+2"/>
    <s v="71+2"/>
    <s v="73+2"/>
    <s v="77+2"/>
    <s v="73+2"/>
    <s v="73+2"/>
    <s v="73+2"/>
    <s v="77+2"/>
    <s v="76+2"/>
    <s v="73+2"/>
    <s v="73+2"/>
    <s v="73+2"/>
    <s v="76+2"/>
    <n v="76"/>
    <n v="43"/>
    <n v="64"/>
    <n v="73"/>
    <n v="42"/>
    <n v="76"/>
    <n v="67"/>
    <n v="64"/>
    <n v="68"/>
    <n v="77"/>
    <n v="81"/>
    <n v="82"/>
    <n v="70"/>
    <n v="75"/>
    <n v="71"/>
    <n v="69"/>
    <n v="77"/>
    <n v="84"/>
    <n v="68"/>
    <n v="38"/>
    <n v="68"/>
    <n v="74"/>
    <n v="74"/>
    <n v="66"/>
    <n v="52"/>
    <n v="68"/>
    <n v="74"/>
    <n v="76"/>
    <n v="79"/>
    <n v="10"/>
    <n v="7"/>
    <n v="14"/>
    <n v="7"/>
    <n v="10"/>
    <n v="26300000"/>
  </r>
  <r>
    <n v="922"/>
    <n v="220697"/>
    <s v="J. Maddison"/>
    <n v="21"/>
    <s v="https://cdn.sofifa.org/players/4/19/220697.png"/>
    <s v="England"/>
    <s v="https://cdn.sofifa.org/flags/14.png"/>
    <n v="77"/>
    <n v="85"/>
    <s v="Leicester City"/>
    <s v="https://cdn.sofifa.org/teams/2/light/95.png"/>
    <n v="13000000"/>
    <n v="45000"/>
    <n v="1908"/>
    <s v="Right"/>
    <n v="1"/>
    <n v="4"/>
    <n v="4"/>
    <s v="High/ Medium"/>
    <x v="1"/>
    <s v="No"/>
    <s v="CAM"/>
    <x v="0"/>
    <n v="22"/>
    <s v="Jun 20, 2018"/>
    <m/>
    <n v="2023"/>
    <x v="0"/>
    <x v="0"/>
    <x v="11"/>
    <s v="67+2"/>
    <s v="67+2"/>
    <s v="67+2"/>
    <s v="75+2"/>
    <s v="74+2"/>
    <s v="74+2"/>
    <s v="74+2"/>
    <s v="75+2"/>
    <s v="76+2"/>
    <s v="76+2"/>
    <s v="76+2"/>
    <s v="75+2"/>
    <s v="72+2"/>
    <s v="72+2"/>
    <s v="72+2"/>
    <s v="75+2"/>
    <s v="60+2"/>
    <s v="58+2"/>
    <s v="58+2"/>
    <s v="58+2"/>
    <s v="60+2"/>
    <s v="56+2"/>
    <s v="45+2"/>
    <s v="45+2"/>
    <s v="45+2"/>
    <s v="56+2"/>
    <n v="74"/>
    <n v="69"/>
    <n v="30"/>
    <n v="78"/>
    <n v="69"/>
    <n v="77"/>
    <n v="78"/>
    <n v="79"/>
    <n v="72"/>
    <n v="82"/>
    <n v="77"/>
    <n v="74"/>
    <n v="85"/>
    <n v="68"/>
    <n v="78"/>
    <n v="83"/>
    <n v="54"/>
    <n v="67"/>
    <n v="40"/>
    <n v="73"/>
    <n v="56"/>
    <n v="45"/>
    <n v="69"/>
    <n v="81"/>
    <n v="74"/>
    <n v="76"/>
    <n v="37"/>
    <n v="40"/>
    <n v="34"/>
    <n v="11"/>
    <n v="14"/>
    <n v="14"/>
    <n v="12"/>
    <n v="14"/>
    <n v="27300000"/>
  </r>
  <r>
    <n v="938"/>
    <n v="224294"/>
    <s v="L. Cook"/>
    <n v="21"/>
    <s v="https://cdn.sofifa.org/players/4/19/224294.png"/>
    <s v="England"/>
    <s v="https://cdn.sofifa.org/flags/14.png"/>
    <n v="77"/>
    <n v="84"/>
    <s v="Bournemouth"/>
    <s v="https://cdn.sofifa.org/teams/2/light/1943.png"/>
    <n v="12500000"/>
    <n v="44000"/>
    <n v="2006"/>
    <s v="Right"/>
    <n v="1"/>
    <n v="4"/>
    <n v="3"/>
    <s v="Medium/ Medium"/>
    <x v="0"/>
    <s v="Yes"/>
    <s v="CM"/>
    <x v="0"/>
    <n v="16"/>
    <s v="Jul 8, 2016"/>
    <m/>
    <n v="2022"/>
    <x v="0"/>
    <x v="0"/>
    <x v="8"/>
    <s v="66+2"/>
    <s v="66+2"/>
    <s v="66+2"/>
    <s v="72+2"/>
    <s v="71+2"/>
    <s v="71+2"/>
    <s v="71+2"/>
    <s v="72+2"/>
    <s v="74+2"/>
    <s v="74+2"/>
    <s v="74+2"/>
    <s v="73+2"/>
    <s v="75+2"/>
    <s v="75+2"/>
    <s v="75+2"/>
    <s v="73+2"/>
    <s v="72+2"/>
    <s v="73+2"/>
    <s v="73+2"/>
    <s v="73+2"/>
    <s v="72+2"/>
    <s v="70+2"/>
    <s v="67+2"/>
    <s v="67+2"/>
    <s v="67+2"/>
    <s v="70+2"/>
    <n v="67"/>
    <n v="57"/>
    <n v="50"/>
    <n v="79"/>
    <n v="57"/>
    <n v="78"/>
    <n v="66"/>
    <n v="65"/>
    <n v="80"/>
    <n v="80"/>
    <n v="74"/>
    <n v="68"/>
    <n v="75"/>
    <n v="74"/>
    <n v="84"/>
    <n v="64"/>
    <n v="68"/>
    <n v="78"/>
    <n v="63"/>
    <n v="62"/>
    <n v="79"/>
    <n v="69"/>
    <n v="68"/>
    <n v="75"/>
    <n v="61"/>
    <n v="74"/>
    <n v="64"/>
    <n v="71"/>
    <n v="69"/>
    <n v="6"/>
    <n v="15"/>
    <n v="12"/>
    <n v="15"/>
    <n v="13"/>
    <n v="26300000"/>
  </r>
  <r>
    <n v="1004"/>
    <n v="233049"/>
    <s v="J. Sancho"/>
    <n v="18"/>
    <s v="https://cdn.sofifa.org/players/4/19/233049.png"/>
    <s v="England"/>
    <s v="https://cdn.sofifa.org/flags/14.png"/>
    <n v="77"/>
    <n v="89"/>
    <s v="Borussia Dortmund"/>
    <s v="https://cdn.sofifa.org/teams/2/light/22.png"/>
    <n v="14500000"/>
    <n v="22000"/>
    <n v="1785"/>
    <s v="Right"/>
    <n v="1"/>
    <n v="3"/>
    <n v="5"/>
    <s v="Medium/ Medium"/>
    <x v="1"/>
    <s v="No"/>
    <s v="RM"/>
    <x v="0"/>
    <n v="7"/>
    <s v="Aug 31, 2017"/>
    <m/>
    <n v="2022"/>
    <x v="2"/>
    <x v="2"/>
    <x v="12"/>
    <s v="69+2"/>
    <s v="69+2"/>
    <s v="69+2"/>
    <s v="77+2"/>
    <s v="75+2"/>
    <s v="75+2"/>
    <s v="75+2"/>
    <s v="77+2"/>
    <s v="75+2"/>
    <s v="75+2"/>
    <s v="75+2"/>
    <s v="76+2"/>
    <s v="67+2"/>
    <s v="67+2"/>
    <s v="67+2"/>
    <s v="76+2"/>
    <s v="58+2"/>
    <s v="52+2"/>
    <s v="52+2"/>
    <s v="52+2"/>
    <s v="58+2"/>
    <s v="54+2"/>
    <s v="42+2"/>
    <s v="42+2"/>
    <s v="42+2"/>
    <s v="54+2"/>
    <n v="68"/>
    <n v="70"/>
    <n v="38"/>
    <n v="74"/>
    <n v="65"/>
    <n v="86"/>
    <n v="75"/>
    <n v="48"/>
    <n v="54"/>
    <n v="85"/>
    <n v="88"/>
    <n v="86"/>
    <n v="90"/>
    <n v="76"/>
    <n v="87"/>
    <n v="64"/>
    <n v="49"/>
    <n v="66"/>
    <n v="52"/>
    <n v="48"/>
    <n v="39"/>
    <n v="26"/>
    <n v="68"/>
    <n v="75"/>
    <n v="57"/>
    <n v="64"/>
    <n v="30"/>
    <n v="33"/>
    <n v="36"/>
    <n v="7"/>
    <n v="11"/>
    <n v="10"/>
    <n v="11"/>
    <n v="13"/>
    <n v="27600000"/>
  </r>
  <r>
    <n v="1085"/>
    <n v="213666"/>
    <s v="R. Loftus-Cheek"/>
    <n v="22"/>
    <s v="https://cdn.sofifa.org/players/4/19/213666.png"/>
    <s v="England"/>
    <s v="https://cdn.sofifa.org/flags/14.png"/>
    <n v="77"/>
    <n v="85"/>
    <s v="Chelsea"/>
    <s v="https://cdn.sofifa.org/teams/2/light/5.png"/>
    <n v="13000000"/>
    <n v="76000"/>
    <n v="1947"/>
    <s v="Right"/>
    <n v="1"/>
    <n v="3"/>
    <n v="4"/>
    <s v="Medium/ Low"/>
    <x v="0"/>
    <s v="Yes"/>
    <s v="CM"/>
    <x v="0"/>
    <n v="12"/>
    <s v="Jun 3, 2013"/>
    <m/>
    <n v="2021"/>
    <x v="8"/>
    <x v="8"/>
    <x v="13"/>
    <s v="70+2"/>
    <s v="70+2"/>
    <s v="70+2"/>
    <s v="73+2"/>
    <s v="74+2"/>
    <s v="74+2"/>
    <s v="74+2"/>
    <s v="73+2"/>
    <s v="76+2"/>
    <s v="76+2"/>
    <s v="76+2"/>
    <s v="75+2"/>
    <s v="76+2"/>
    <s v="76+2"/>
    <s v="76+2"/>
    <s v="75+2"/>
    <s v="68+2"/>
    <s v="71+2"/>
    <s v="71+2"/>
    <s v="71+2"/>
    <s v="68+2"/>
    <s v="66+2"/>
    <s v="66+2"/>
    <s v="66+2"/>
    <s v="66+2"/>
    <s v="66+2"/>
    <n v="62"/>
    <n v="63"/>
    <n v="58"/>
    <n v="83"/>
    <n v="54"/>
    <n v="82"/>
    <n v="58"/>
    <n v="57"/>
    <n v="81"/>
    <n v="81"/>
    <n v="68"/>
    <n v="74"/>
    <n v="73"/>
    <n v="64"/>
    <n v="67"/>
    <n v="64"/>
    <n v="59"/>
    <n v="75"/>
    <n v="80"/>
    <n v="60"/>
    <n v="79"/>
    <n v="57"/>
    <n v="79"/>
    <n v="79"/>
    <n v="45"/>
    <n v="78"/>
    <n v="59"/>
    <n v="67"/>
    <n v="61"/>
    <n v="11"/>
    <n v="7"/>
    <n v="12"/>
    <n v="15"/>
    <n v="13"/>
    <n v="26700000"/>
  </r>
  <r>
    <n v="1105"/>
    <n v="206516"/>
    <s v="W. Hughes"/>
    <n v="23"/>
    <s v="https://cdn.sofifa.org/players/4/19/206516.png"/>
    <s v="England"/>
    <s v="https://cdn.sofifa.org/flags/14.png"/>
    <n v="77"/>
    <n v="84"/>
    <s v="Watford"/>
    <s v="https://cdn.sofifa.org/teams/2/light/1795.png"/>
    <n v="12500000"/>
    <n v="45000"/>
    <n v="1949"/>
    <s v="Left"/>
    <n v="1"/>
    <n v="3"/>
    <n v="4"/>
    <s v="Medium/ Medium"/>
    <x v="1"/>
    <s v="Yes"/>
    <s v="RM"/>
    <x v="0"/>
    <n v="19"/>
    <s v="Jun 24, 2017"/>
    <m/>
    <n v="2022"/>
    <x v="9"/>
    <x v="9"/>
    <x v="14"/>
    <s v="68+2"/>
    <s v="68+2"/>
    <s v="68+2"/>
    <s v="73+2"/>
    <s v="73+2"/>
    <s v="73+2"/>
    <s v="73+2"/>
    <s v="73+2"/>
    <s v="75+2"/>
    <s v="75+2"/>
    <s v="75+2"/>
    <s v="74+2"/>
    <s v="76+2"/>
    <s v="76+2"/>
    <s v="76+2"/>
    <s v="74+2"/>
    <s v="71+2"/>
    <s v="72+2"/>
    <s v="72+2"/>
    <s v="72+2"/>
    <s v="71+2"/>
    <s v="70+2"/>
    <s v="67+2"/>
    <s v="67+2"/>
    <s v="67+2"/>
    <s v="70+2"/>
    <n v="69"/>
    <n v="67"/>
    <n v="58"/>
    <n v="79"/>
    <n v="48"/>
    <n v="78"/>
    <n v="60"/>
    <n v="60"/>
    <n v="73"/>
    <n v="80"/>
    <n v="67"/>
    <n v="59"/>
    <n v="71"/>
    <n v="77"/>
    <n v="75"/>
    <n v="60"/>
    <n v="51"/>
    <n v="74"/>
    <n v="59"/>
    <n v="62"/>
    <n v="70"/>
    <n v="65"/>
    <n v="72"/>
    <n v="84"/>
    <n v="66"/>
    <n v="78"/>
    <n v="69"/>
    <n v="72"/>
    <n v="69"/>
    <n v="7"/>
    <n v="15"/>
    <n v="12"/>
    <n v="9"/>
    <n v="12"/>
    <n v="26300000"/>
  </r>
  <r>
    <n v="1129"/>
    <n v="222400"/>
    <s v="H. Winks"/>
    <n v="22"/>
    <s v="https://cdn.sofifa.org/players/4/19/222400.png"/>
    <s v="England"/>
    <s v="https://cdn.sofifa.org/flags/14.png"/>
    <n v="77"/>
    <n v="85"/>
    <s v="Tottenham Hotspur"/>
    <s v="https://cdn.sofifa.org/teams/2/light/18.png"/>
    <n v="13000000"/>
    <n v="66000"/>
    <n v="1940"/>
    <s v="Right"/>
    <n v="1"/>
    <n v="3"/>
    <n v="3"/>
    <s v="High/ Medium"/>
    <x v="0"/>
    <s v="Yes"/>
    <s v="CM"/>
    <x v="0"/>
    <n v="17"/>
    <s v="Jul 1, 2014"/>
    <m/>
    <n v="2023"/>
    <x v="0"/>
    <x v="0"/>
    <x v="14"/>
    <s v="65+2"/>
    <s v="65+2"/>
    <s v="65+2"/>
    <s v="72+2"/>
    <s v="71+2"/>
    <s v="71+2"/>
    <s v="71+2"/>
    <s v="72+2"/>
    <s v="74+2"/>
    <s v="74+2"/>
    <s v="74+2"/>
    <s v="74+2"/>
    <s v="76+2"/>
    <s v="76+2"/>
    <s v="76+2"/>
    <s v="74+2"/>
    <s v="72+2"/>
    <s v="73+2"/>
    <s v="73+2"/>
    <s v="73+2"/>
    <s v="72+2"/>
    <s v="70+2"/>
    <s v="66+2"/>
    <s v="66+2"/>
    <s v="66+2"/>
    <s v="70+2"/>
    <n v="65"/>
    <n v="54"/>
    <n v="50"/>
    <n v="83"/>
    <n v="50"/>
    <n v="77"/>
    <n v="71"/>
    <n v="60"/>
    <n v="78"/>
    <n v="80"/>
    <n v="75"/>
    <n v="70"/>
    <n v="73"/>
    <n v="76"/>
    <n v="78"/>
    <n v="63"/>
    <n v="51"/>
    <n v="78"/>
    <n v="63"/>
    <n v="62"/>
    <n v="58"/>
    <n v="69"/>
    <n v="64"/>
    <n v="80"/>
    <n v="51"/>
    <n v="80"/>
    <n v="70"/>
    <n v="71"/>
    <n v="64"/>
    <n v="8"/>
    <n v="11"/>
    <n v="14"/>
    <n v="13"/>
    <n v="10"/>
    <n v="26700000"/>
  </r>
  <r>
    <n v="1469"/>
    <n v="206517"/>
    <s v="J. Grealish"/>
    <n v="22"/>
    <s v="https://cdn.sofifa.org/players/4/19/206517.png"/>
    <s v="England"/>
    <s v="https://cdn.sofifa.org/flags/14.png"/>
    <n v="76"/>
    <n v="84"/>
    <s v="Aston Villa"/>
    <s v="https://cdn.sofifa.org/teams/2/light/2.png"/>
    <n v="11500000"/>
    <n v="18000"/>
    <n v="1799"/>
    <s v="Right"/>
    <n v="1"/>
    <n v="3"/>
    <n v="4"/>
    <s v="Medium/ Medium"/>
    <x v="1"/>
    <s v="No"/>
    <s v="LCM"/>
    <x v="0"/>
    <n v="10"/>
    <s v="Mar 1, 2012"/>
    <m/>
    <n v="2023"/>
    <x v="0"/>
    <x v="0"/>
    <x v="15"/>
    <s v="64+2"/>
    <s v="64+2"/>
    <s v="64+2"/>
    <s v="73+2"/>
    <s v="71+2"/>
    <s v="71+2"/>
    <s v="71+2"/>
    <s v="73+2"/>
    <s v="74+2"/>
    <s v="74+2"/>
    <s v="74+2"/>
    <s v="73+2"/>
    <s v="70+2"/>
    <s v="70+2"/>
    <s v="70+2"/>
    <s v="73+2"/>
    <s v="60+2"/>
    <s v="58+2"/>
    <s v="58+2"/>
    <s v="58+2"/>
    <s v="60+2"/>
    <s v="55+2"/>
    <s v="45+2"/>
    <s v="45+2"/>
    <s v="45+2"/>
    <s v="55+2"/>
    <n v="69"/>
    <n v="60"/>
    <n v="36"/>
    <n v="78"/>
    <n v="66"/>
    <n v="80"/>
    <n v="71"/>
    <n v="65"/>
    <n v="71"/>
    <n v="81"/>
    <n v="77"/>
    <n v="72"/>
    <n v="84"/>
    <n v="65"/>
    <n v="82"/>
    <n v="62"/>
    <n v="34"/>
    <n v="72"/>
    <n v="48"/>
    <n v="69"/>
    <n v="48"/>
    <n v="41"/>
    <n v="68"/>
    <n v="77"/>
    <n v="58"/>
    <n v="75"/>
    <n v="40"/>
    <n v="38"/>
    <n v="36"/>
    <n v="11"/>
    <n v="6"/>
    <n v="11"/>
    <n v="10"/>
    <n v="13"/>
    <n v="24200000"/>
  </r>
  <r>
    <n v="1814"/>
    <n v="230005"/>
    <s v="T. Davies"/>
    <n v="20"/>
    <s v="https://cdn.sofifa.org/players/4/19/230005.png"/>
    <s v="England"/>
    <s v="https://cdn.sofifa.org/flags/14.png"/>
    <n v="75"/>
    <n v="84"/>
    <s v="Everton"/>
    <s v="https://cdn.sofifa.org/teams/2/light/7.png"/>
    <n v="10000000"/>
    <n v="54000"/>
    <n v="1927"/>
    <s v="Right"/>
    <n v="1"/>
    <n v="3"/>
    <n v="3"/>
    <s v="High/ Medium"/>
    <x v="1"/>
    <s v="Yes"/>
    <s v="CM"/>
    <x v="0"/>
    <n v="26"/>
    <s v="Sep 20, 2015"/>
    <m/>
    <n v="2022"/>
    <x v="9"/>
    <x v="9"/>
    <x v="1"/>
    <s v="67+2"/>
    <s v="67+2"/>
    <s v="67+2"/>
    <s v="71+2"/>
    <s v="71+2"/>
    <s v="71+2"/>
    <s v="71+2"/>
    <s v="71+2"/>
    <s v="73+2"/>
    <s v="73+2"/>
    <s v="73+2"/>
    <s v="72+2"/>
    <s v="73+2"/>
    <s v="73+2"/>
    <s v="73+2"/>
    <s v="72+2"/>
    <s v="69+2"/>
    <s v="71+2"/>
    <s v="71+2"/>
    <s v="71+2"/>
    <s v="69+2"/>
    <s v="68+2"/>
    <s v="67+2"/>
    <s v="67+2"/>
    <s v="67+2"/>
    <s v="68+2"/>
    <n v="66"/>
    <n v="64"/>
    <n v="57"/>
    <n v="80"/>
    <n v="42"/>
    <n v="76"/>
    <n v="58"/>
    <n v="61"/>
    <n v="74"/>
    <n v="77"/>
    <n v="69"/>
    <n v="66"/>
    <n v="74"/>
    <n v="69"/>
    <n v="72"/>
    <n v="70"/>
    <n v="56"/>
    <n v="74"/>
    <n v="68"/>
    <n v="58"/>
    <n v="83"/>
    <n v="63"/>
    <n v="70"/>
    <n v="76"/>
    <n v="49"/>
    <n v="75"/>
    <n v="64"/>
    <n v="69"/>
    <n v="66"/>
    <n v="11"/>
    <n v="12"/>
    <n v="9"/>
    <n v="14"/>
    <n v="10"/>
    <n v="21000000"/>
  </r>
  <r>
    <n v="2586"/>
    <n v="229880"/>
    <s v="A. Wan-Bissaka"/>
    <n v="20"/>
    <s v="https://cdn.sofifa.org/players/4/19/229880.png"/>
    <s v="England"/>
    <s v="https://cdn.sofifa.org/flags/14.png"/>
    <n v="74"/>
    <n v="84"/>
    <s v="Crystal Palace"/>
    <s v="https://cdn.sofifa.org/teams/2/light/1799.png"/>
    <n v="8000000"/>
    <n v="28000"/>
    <n v="1834"/>
    <s v="Right"/>
    <n v="1"/>
    <n v="2"/>
    <n v="3"/>
    <s v="Medium/ High"/>
    <x v="1"/>
    <s v="Yes"/>
    <s v="RB"/>
    <x v="2"/>
    <n v="29"/>
    <s v="Jul 2, 2015"/>
    <m/>
    <n v="2022"/>
    <x v="3"/>
    <x v="3"/>
    <x v="16"/>
    <s v="60+2"/>
    <s v="60+2"/>
    <s v="60+2"/>
    <s v="66+2"/>
    <s v="64+2"/>
    <s v="64+2"/>
    <s v="64+2"/>
    <s v="66+2"/>
    <s v="64+2"/>
    <s v="64+2"/>
    <s v="64+2"/>
    <s v="67+2"/>
    <s v="63+2"/>
    <s v="63+2"/>
    <s v="63+2"/>
    <s v="67+2"/>
    <s v="72+2"/>
    <s v="68+2"/>
    <s v="68+2"/>
    <s v="68+2"/>
    <s v="72+2"/>
    <s v="73+2"/>
    <s v="71+2"/>
    <s v="71+2"/>
    <s v="71+2"/>
    <s v="73+2"/>
    <n v="64"/>
    <n v="44"/>
    <n v="60"/>
    <n v="66"/>
    <n v="43"/>
    <n v="73"/>
    <n v="47"/>
    <n v="45"/>
    <n v="52"/>
    <n v="67"/>
    <n v="86"/>
    <n v="87"/>
    <n v="83"/>
    <n v="65"/>
    <n v="71"/>
    <n v="51"/>
    <n v="60"/>
    <n v="70"/>
    <n v="67"/>
    <n v="46"/>
    <n v="63"/>
    <n v="71"/>
    <n v="62"/>
    <n v="60"/>
    <n v="56"/>
    <n v="61"/>
    <n v="78"/>
    <n v="76"/>
    <n v="82"/>
    <n v="9"/>
    <n v="8"/>
    <n v="6"/>
    <n v="8"/>
    <n v="8"/>
    <n v="16800000"/>
  </r>
  <r>
    <n v="2903"/>
    <n v="237692"/>
    <s v="P. Foden"/>
    <n v="18"/>
    <s v="https://cdn.sofifa.org/players/4/19/237692.png"/>
    <s v="England"/>
    <s v="https://cdn.sofifa.org/flags/14.png"/>
    <n v="73"/>
    <n v="88"/>
    <s v="Manchester City"/>
    <s v="https://cdn.sofifa.org/teams/2/light/10.png"/>
    <n v="8000000"/>
    <n v="36000"/>
    <n v="1835"/>
    <s v="Left"/>
    <n v="1"/>
    <n v="3"/>
    <n v="3"/>
    <s v="Medium/ Medium"/>
    <x v="1"/>
    <s v="Yes"/>
    <s v="CAM"/>
    <x v="0"/>
    <n v="47"/>
    <s v="Jul 1, 2016"/>
    <m/>
    <n v="2024"/>
    <x v="5"/>
    <x v="5"/>
    <x v="17"/>
    <s v="65+2"/>
    <s v="65+2"/>
    <s v="65+2"/>
    <s v="71+2"/>
    <s v="70+2"/>
    <s v="70+2"/>
    <s v="70+2"/>
    <s v="71+2"/>
    <s v="72+2"/>
    <s v="72+2"/>
    <s v="72+2"/>
    <s v="71+2"/>
    <s v="70+2"/>
    <s v="70+2"/>
    <s v="70+2"/>
    <s v="71+2"/>
    <s v="64+2"/>
    <s v="64+2"/>
    <s v="64+2"/>
    <s v="64+2"/>
    <s v="64+2"/>
    <s v="62+2"/>
    <s v="56+2"/>
    <s v="56+2"/>
    <s v="56+2"/>
    <s v="62+2"/>
    <n v="64"/>
    <n v="61"/>
    <n v="47"/>
    <n v="76"/>
    <n v="43"/>
    <n v="73"/>
    <n v="68"/>
    <n v="53"/>
    <n v="70"/>
    <n v="76"/>
    <n v="78"/>
    <n v="71"/>
    <n v="86"/>
    <n v="68"/>
    <n v="86"/>
    <n v="70"/>
    <n v="50"/>
    <n v="70"/>
    <n v="45"/>
    <n v="61"/>
    <n v="62"/>
    <n v="58"/>
    <n v="68"/>
    <n v="74"/>
    <n v="44"/>
    <n v="73"/>
    <n v="56"/>
    <n v="58"/>
    <n v="47"/>
    <n v="8"/>
    <n v="15"/>
    <n v="6"/>
    <n v="10"/>
    <n v="13"/>
    <n v="19800000"/>
  </r>
  <r>
    <n v="3183"/>
    <n v="230899"/>
    <s v="A. Lookman"/>
    <n v="20"/>
    <s v="https://cdn.sofifa.org/players/4/19/230899.png"/>
    <s v="England"/>
    <s v="https://cdn.sofifa.org/flags/14.png"/>
    <n v="73"/>
    <n v="85"/>
    <s v="Everton"/>
    <s v="https://cdn.sofifa.org/teams/2/light/7.png"/>
    <n v="7000000"/>
    <n v="46000"/>
    <n v="1761"/>
    <s v="Right"/>
    <n v="1"/>
    <n v="4"/>
    <n v="3"/>
    <s v="High/ Medium"/>
    <x v="1"/>
    <s v="Yes"/>
    <s v="LM"/>
    <x v="0"/>
    <n v="31"/>
    <s v="Jan 5, 2017"/>
    <m/>
    <n v="2021"/>
    <x v="0"/>
    <x v="0"/>
    <x v="0"/>
    <s v="69+2"/>
    <s v="69+2"/>
    <s v="69+2"/>
    <s v="74+2"/>
    <s v="73+2"/>
    <s v="73+2"/>
    <s v="73+2"/>
    <s v="74+2"/>
    <s v="72+2"/>
    <s v="72+2"/>
    <s v="72+2"/>
    <s v="71+2"/>
    <s v="62+2"/>
    <s v="62+2"/>
    <s v="62+2"/>
    <s v="71+2"/>
    <s v="54+2"/>
    <s v="48+2"/>
    <s v="48+2"/>
    <s v="48+2"/>
    <s v="54+2"/>
    <s v="50+2"/>
    <s v="42+2"/>
    <s v="42+2"/>
    <s v="42+2"/>
    <s v="50+2"/>
    <n v="65"/>
    <n v="74"/>
    <n v="49"/>
    <n v="70"/>
    <n v="58"/>
    <n v="85"/>
    <n v="48"/>
    <n v="52"/>
    <n v="44"/>
    <n v="77"/>
    <n v="86"/>
    <n v="80"/>
    <n v="88"/>
    <n v="63"/>
    <n v="80"/>
    <n v="72"/>
    <n v="65"/>
    <n v="63"/>
    <n v="51"/>
    <n v="69"/>
    <n v="65"/>
    <n v="33"/>
    <n v="68"/>
    <n v="64"/>
    <n v="65"/>
    <n v="64"/>
    <n v="24"/>
    <n v="24"/>
    <n v="25"/>
    <n v="12"/>
    <n v="12"/>
    <n v="9"/>
    <n v="15"/>
    <n v="6"/>
    <n v="14700000"/>
  </r>
  <r>
    <n v="4719"/>
    <n v="225782"/>
    <s v="A. Maitland-Niles"/>
    <n v="20"/>
    <s v="https://cdn.sofifa.org/players/4/19/225782.png"/>
    <s v="England"/>
    <s v="https://cdn.sofifa.org/flags/14.png"/>
    <n v="71"/>
    <n v="84"/>
    <s v="Arsenal"/>
    <s v="https://cdn.sofifa.org/teams/2/light/1.png"/>
    <n v="4500000"/>
    <n v="38000"/>
    <n v="1836"/>
    <s v="Right"/>
    <n v="1"/>
    <n v="3"/>
    <n v="3"/>
    <s v="Medium/ Medium"/>
    <x v="1"/>
    <s v="Yes"/>
    <s v="CM"/>
    <x v="0"/>
    <n v="15"/>
    <s v="Oct 24, 2014"/>
    <m/>
    <n v="2019"/>
    <x v="4"/>
    <x v="4"/>
    <x v="8"/>
    <s v="64+2"/>
    <s v="64+2"/>
    <s v="64+2"/>
    <s v="70+2"/>
    <s v="69+2"/>
    <s v="69+2"/>
    <s v="69+2"/>
    <s v="70+2"/>
    <s v="70+2"/>
    <s v="70+2"/>
    <s v="70+2"/>
    <s v="70+2"/>
    <s v="69+2"/>
    <s v="69+2"/>
    <s v="69+2"/>
    <s v="70+2"/>
    <s v="68+2"/>
    <s v="67+2"/>
    <s v="67+2"/>
    <s v="67+2"/>
    <s v="68+2"/>
    <s v="66+2"/>
    <s v="61+2"/>
    <s v="61+2"/>
    <s v="61+2"/>
    <s v="66+2"/>
    <n v="64"/>
    <n v="56"/>
    <n v="38"/>
    <n v="74"/>
    <n v="44"/>
    <n v="73"/>
    <n v="60"/>
    <n v="36"/>
    <n v="69"/>
    <n v="72"/>
    <n v="82"/>
    <n v="85"/>
    <n v="76"/>
    <n v="69"/>
    <n v="70"/>
    <n v="65"/>
    <n v="55"/>
    <n v="69"/>
    <n v="66"/>
    <n v="62"/>
    <n v="58"/>
    <n v="66"/>
    <n v="66"/>
    <n v="70"/>
    <n v="54"/>
    <n v="77"/>
    <n v="57"/>
    <n v="66"/>
    <n v="60"/>
    <n v="15"/>
    <n v="9"/>
    <n v="7"/>
    <n v="10"/>
    <n v="13"/>
    <n v="11400000"/>
  </r>
  <r>
    <n v="572"/>
    <n v="227234"/>
    <s v="L. Tousart"/>
    <n v="21"/>
    <s v="https://cdn.sofifa.org/players/4/19/227234.png"/>
    <s v="France"/>
    <s v="https://cdn.sofifa.org/flags/18.png"/>
    <n v="79"/>
    <n v="84"/>
    <s v="Olympique Lyonnais"/>
    <s v="https://cdn.sofifa.org/teams/2/light/66.png"/>
    <n v="14500000"/>
    <n v="43000"/>
    <n v="1949"/>
    <s v="Right"/>
    <n v="2"/>
    <n v="3"/>
    <n v="3"/>
    <s v="Medium/ High"/>
    <x v="0"/>
    <s v="No"/>
    <s v="RDM"/>
    <x v="0"/>
    <n v="29"/>
    <s v="Aug 31, 2015"/>
    <m/>
    <n v="2023"/>
    <x v="9"/>
    <x v="9"/>
    <x v="18"/>
    <s v="63+2"/>
    <s v="63+2"/>
    <s v="63+2"/>
    <s v="64+2"/>
    <s v="65+2"/>
    <s v="65+2"/>
    <s v="65+2"/>
    <s v="64+2"/>
    <s v="66+2"/>
    <s v="66+2"/>
    <s v="66+2"/>
    <s v="67+2"/>
    <s v="71+2"/>
    <s v="71+2"/>
    <s v="71+2"/>
    <s v="67+2"/>
    <s v="75+2"/>
    <s v="77+2"/>
    <s v="77+2"/>
    <s v="77+2"/>
    <s v="75+2"/>
    <s v="75+2"/>
    <s v="79+2"/>
    <s v="79+2"/>
    <s v="79+2"/>
    <s v="75+2"/>
    <n v="60"/>
    <n v="42"/>
    <n v="76"/>
    <n v="76"/>
    <n v="43"/>
    <n v="69"/>
    <n v="36"/>
    <n v="45"/>
    <n v="73"/>
    <n v="73"/>
    <n v="69"/>
    <n v="69"/>
    <n v="64"/>
    <n v="76"/>
    <n v="68"/>
    <n v="73"/>
    <n v="81"/>
    <n v="85"/>
    <n v="82"/>
    <n v="54"/>
    <n v="85"/>
    <n v="82"/>
    <n v="51"/>
    <n v="67"/>
    <n v="48"/>
    <n v="71"/>
    <n v="77"/>
    <n v="82"/>
    <n v="76"/>
    <n v="11"/>
    <n v="15"/>
    <n v="16"/>
    <n v="10"/>
    <n v="15"/>
    <n v="28600000"/>
  </r>
  <r>
    <n v="576"/>
    <n v="225711"/>
    <s v="A. Diallo"/>
    <n v="22"/>
    <s v="https://cdn.sofifa.org/players/4/19/225711.png"/>
    <s v="France"/>
    <s v="https://cdn.sofifa.org/flags/18.png"/>
    <n v="79"/>
    <n v="86"/>
    <s v="Borussia Dortmund"/>
    <s v="https://cdn.sofifa.org/teams/2/light/22.png"/>
    <n v="15000000"/>
    <n v="43000"/>
    <n v="1876"/>
    <s v="Left"/>
    <n v="2"/>
    <n v="3"/>
    <n v="3"/>
    <s v="High/ Medium"/>
    <x v="1"/>
    <s v="No"/>
    <s v="LCB"/>
    <x v="2"/>
    <n v="4"/>
    <s v="Jul 1, 2018"/>
    <m/>
    <n v="2023"/>
    <x v="9"/>
    <x v="9"/>
    <x v="19"/>
    <s v="61+2"/>
    <s v="61+2"/>
    <s v="61+2"/>
    <s v="66+2"/>
    <s v="64+2"/>
    <s v="64+2"/>
    <s v="64+2"/>
    <s v="66+2"/>
    <s v="67+2"/>
    <s v="67+2"/>
    <s v="67+2"/>
    <s v="70+2"/>
    <s v="71+2"/>
    <s v="71+2"/>
    <s v="71+2"/>
    <s v="70+2"/>
    <s v="75+2"/>
    <s v="76+2"/>
    <s v="76+2"/>
    <s v="76+2"/>
    <s v="75+2"/>
    <s v="76+2"/>
    <s v="77+2"/>
    <s v="77+2"/>
    <s v="77+2"/>
    <s v="76+2"/>
    <n v="66"/>
    <n v="38"/>
    <n v="81"/>
    <n v="76"/>
    <n v="39"/>
    <n v="73"/>
    <n v="46"/>
    <n v="32"/>
    <n v="78"/>
    <n v="76"/>
    <n v="75"/>
    <n v="77"/>
    <n v="75"/>
    <n v="78"/>
    <n v="69"/>
    <n v="43"/>
    <n v="84"/>
    <n v="76"/>
    <n v="78"/>
    <n v="24"/>
    <n v="76"/>
    <n v="77"/>
    <n v="56"/>
    <n v="68"/>
    <n v="41"/>
    <n v="81"/>
    <n v="75"/>
    <n v="80"/>
    <n v="78"/>
    <n v="12"/>
    <n v="7"/>
    <n v="7"/>
    <n v="7"/>
    <n v="8"/>
    <n v="28500000"/>
  </r>
  <r>
    <n v="734"/>
    <n v="231691"/>
    <s v="A. Lafont"/>
    <n v="19"/>
    <s v="https://cdn.sofifa.org/players/4/19/231691.png"/>
    <s v="France"/>
    <s v="https://cdn.sofifa.org/flags/18.png"/>
    <n v="78"/>
    <n v="90"/>
    <s v="Fiorentina"/>
    <s v="https://cdn.sofifa.org/teams/2/light/110374.png"/>
    <n v="14000000"/>
    <n v="12000"/>
    <n v="1200"/>
    <s v="Right"/>
    <n v="2"/>
    <n v="3"/>
    <n v="1"/>
    <s v="Medium/ Medium"/>
    <x v="1"/>
    <s v="No"/>
    <s v="GK"/>
    <x v="3"/>
    <n v="1"/>
    <s v="Jul 2, 2018"/>
    <m/>
    <n v="2023"/>
    <x v="10"/>
    <x v="10"/>
    <x v="10"/>
    <m/>
    <m/>
    <m/>
    <m/>
    <m/>
    <m/>
    <m/>
    <m/>
    <m/>
    <m/>
    <m/>
    <m/>
    <m/>
    <m/>
    <m/>
    <m/>
    <m/>
    <m/>
    <m/>
    <m/>
    <m/>
    <m/>
    <m/>
    <m/>
    <m/>
    <m/>
    <n v="13"/>
    <n v="6"/>
    <n v="13"/>
    <n v="54"/>
    <n v="9"/>
    <n v="14"/>
    <n v="13"/>
    <n v="12"/>
    <n v="38"/>
    <n v="10"/>
    <n v="48"/>
    <n v="45"/>
    <n v="55"/>
    <n v="69"/>
    <n v="53"/>
    <n v="23"/>
    <n v="73"/>
    <n v="40"/>
    <n v="70"/>
    <n v="9"/>
    <n v="20"/>
    <n v="17"/>
    <n v="4"/>
    <n v="47"/>
    <n v="16"/>
    <n v="59"/>
    <n v="20"/>
    <n v="14"/>
    <n v="12"/>
    <n v="79"/>
    <n v="77"/>
    <n v="71"/>
    <n v="76"/>
    <n v="80"/>
    <n v="26600000"/>
  </r>
  <r>
    <n v="745"/>
    <n v="228618"/>
    <s v="F. Mendy"/>
    <n v="23"/>
    <s v="https://cdn.sofifa.org/players/4/19/228618.png"/>
    <s v="France"/>
    <s v="https://cdn.sofifa.org/flags/18.png"/>
    <n v="78"/>
    <n v="86"/>
    <s v="Olympique Lyonnais"/>
    <s v="https://cdn.sofifa.org/teams/2/light/66.png"/>
    <n v="13000000"/>
    <n v="47000"/>
    <n v="2061"/>
    <s v="Left"/>
    <n v="1"/>
    <n v="5"/>
    <n v="4"/>
    <s v="High/ Medium"/>
    <x v="0"/>
    <s v="No"/>
    <s v="LB"/>
    <x v="2"/>
    <n v="22"/>
    <s v="Jul 1, 2017"/>
    <m/>
    <n v="2023"/>
    <x v="4"/>
    <x v="4"/>
    <x v="11"/>
    <s v="72+2"/>
    <s v="72+2"/>
    <s v="72+2"/>
    <s v="76+2"/>
    <s v="75+2"/>
    <s v="75+2"/>
    <s v="75+2"/>
    <s v="76+2"/>
    <s v="75+2"/>
    <s v="75+2"/>
    <s v="75+2"/>
    <s v="77+2"/>
    <s v="75+2"/>
    <s v="75+2"/>
    <s v="75+2"/>
    <s v="77+2"/>
    <s v="77+2"/>
    <s v="75+2"/>
    <s v="75+2"/>
    <s v="75+2"/>
    <s v="77+2"/>
    <s v="76+2"/>
    <s v="74+2"/>
    <s v="74+2"/>
    <s v="74+2"/>
    <s v="76+2"/>
    <n v="74"/>
    <n v="62"/>
    <n v="69"/>
    <n v="76"/>
    <n v="43"/>
    <n v="81"/>
    <n v="71"/>
    <n v="35"/>
    <n v="75"/>
    <n v="78"/>
    <n v="88"/>
    <n v="86"/>
    <n v="78"/>
    <n v="78"/>
    <n v="78"/>
    <n v="69"/>
    <n v="78"/>
    <n v="82"/>
    <n v="76"/>
    <n v="64"/>
    <n v="77"/>
    <n v="75"/>
    <n v="75"/>
    <n v="73"/>
    <n v="49"/>
    <n v="78"/>
    <n v="69"/>
    <n v="75"/>
    <n v="76"/>
    <n v="7"/>
    <n v="16"/>
    <n v="9"/>
    <n v="10"/>
    <n v="9"/>
    <n v="27300000"/>
  </r>
  <r>
    <n v="974"/>
    <n v="216643"/>
    <s v="L. Dubois"/>
    <n v="23"/>
    <s v="https://cdn.sofifa.org/players/4/19/216643.png"/>
    <s v="France"/>
    <s v="https://cdn.sofifa.org/flags/18.png"/>
    <n v="77"/>
    <n v="84"/>
    <s v="Olympique Lyonnais"/>
    <s v="https://cdn.sofifa.org/teams/2/light/66.png"/>
    <n v="10500000"/>
    <n v="44000"/>
    <n v="1994"/>
    <s v="Right"/>
    <n v="1"/>
    <n v="4"/>
    <n v="3"/>
    <s v="High/ Medium"/>
    <x v="1"/>
    <s v="No"/>
    <s v="RB"/>
    <x v="2"/>
    <n v="14"/>
    <s v="Jul 1, 2018"/>
    <m/>
    <n v="2022"/>
    <x v="4"/>
    <x v="4"/>
    <x v="11"/>
    <s v="66+2"/>
    <s v="66+2"/>
    <s v="66+2"/>
    <s v="71+2"/>
    <s v="69+2"/>
    <s v="69+2"/>
    <s v="69+2"/>
    <s v="71+2"/>
    <s v="71+2"/>
    <s v="71+2"/>
    <s v="71+2"/>
    <s v="72+2"/>
    <s v="73+2"/>
    <s v="73+2"/>
    <s v="73+2"/>
    <s v="72+2"/>
    <s v="76+2"/>
    <s v="75+2"/>
    <s v="75+2"/>
    <s v="75+2"/>
    <s v="76+2"/>
    <s v="75+2"/>
    <s v="72+2"/>
    <s v="72+2"/>
    <s v="72+2"/>
    <s v="75+2"/>
    <n v="81"/>
    <n v="51"/>
    <n v="55"/>
    <n v="79"/>
    <n v="76"/>
    <n v="76"/>
    <n v="68"/>
    <n v="56"/>
    <n v="77"/>
    <n v="78"/>
    <n v="71"/>
    <n v="68"/>
    <n v="69"/>
    <n v="70"/>
    <n v="72"/>
    <n v="72"/>
    <n v="59"/>
    <n v="74"/>
    <n v="65"/>
    <n v="69"/>
    <n v="60"/>
    <n v="75"/>
    <n v="69"/>
    <n v="64"/>
    <n v="46"/>
    <n v="70"/>
    <n v="78"/>
    <n v="80"/>
    <n v="82"/>
    <n v="13"/>
    <n v="8"/>
    <n v="8"/>
    <n v="9"/>
    <n v="16"/>
    <n v="22100000"/>
  </r>
  <r>
    <n v="1036"/>
    <n v="226166"/>
    <s v="N. Mukiele"/>
    <n v="20"/>
    <s v="https://cdn.sofifa.org/players/4/19/226166.png"/>
    <s v="France"/>
    <s v="https://cdn.sofifa.org/flags/18.png"/>
    <n v="77"/>
    <n v="86"/>
    <s v="RB Leipzig"/>
    <s v="https://cdn.sofifa.org/teams/2/light/112172.png"/>
    <n v="12000000"/>
    <n v="30000"/>
    <n v="1906"/>
    <s v="Right"/>
    <n v="1"/>
    <n v="3"/>
    <n v="3"/>
    <s v="High/ High"/>
    <x v="0"/>
    <s v="No"/>
    <s v="RB"/>
    <x v="2"/>
    <n v="22"/>
    <s v="Jul 1, 2018"/>
    <m/>
    <n v="2023"/>
    <x v="9"/>
    <x v="9"/>
    <x v="14"/>
    <s v="60+2"/>
    <s v="60+2"/>
    <s v="60+2"/>
    <s v="66+2"/>
    <s v="64+2"/>
    <s v="64+2"/>
    <s v="64+2"/>
    <s v="66+2"/>
    <s v="65+2"/>
    <s v="65+2"/>
    <s v="65+2"/>
    <s v="68+2"/>
    <s v="67+2"/>
    <s v="67+2"/>
    <s v="67+2"/>
    <s v="68+2"/>
    <s v="75+2"/>
    <s v="73+2"/>
    <s v="73+2"/>
    <s v="73+2"/>
    <s v="75+2"/>
    <s v="75+2"/>
    <s v="76+2"/>
    <s v="76+2"/>
    <s v="76+2"/>
    <s v="75+2"/>
    <n v="74"/>
    <n v="30"/>
    <n v="69"/>
    <n v="74"/>
    <n v="35"/>
    <n v="72"/>
    <n v="68"/>
    <n v="33"/>
    <n v="67"/>
    <n v="73"/>
    <n v="78"/>
    <n v="84"/>
    <n v="69"/>
    <n v="69"/>
    <n v="64"/>
    <n v="57"/>
    <n v="86"/>
    <n v="69"/>
    <n v="79"/>
    <n v="52"/>
    <n v="72"/>
    <n v="76"/>
    <n v="59"/>
    <n v="60"/>
    <n v="45"/>
    <n v="71"/>
    <n v="75"/>
    <n v="79"/>
    <n v="81"/>
    <n v="10"/>
    <n v="7"/>
    <n v="14"/>
    <n v="11"/>
    <n v="15"/>
    <n v="22800000"/>
  </r>
  <r>
    <n v="1072"/>
    <n v="212886"/>
    <s v="W. Cyprien"/>
    <n v="23"/>
    <s v="https://cdn.sofifa.org/players/4/19/212886.png"/>
    <s v="France"/>
    <s v="https://cdn.sofifa.org/flags/18.png"/>
    <n v="77"/>
    <n v="84"/>
    <s v="OGC Nice"/>
    <s v="https://cdn.sofifa.org/teams/2/light/72.png"/>
    <n v="12500000"/>
    <n v="28000"/>
    <n v="2155"/>
    <s v="Right"/>
    <n v="2"/>
    <n v="3"/>
    <n v="4"/>
    <s v="High/ Medium"/>
    <x v="0"/>
    <s v="No"/>
    <s v="LCM"/>
    <x v="0"/>
    <n v="25"/>
    <s v="Jul 27, 2016"/>
    <m/>
    <n v="2021"/>
    <x v="2"/>
    <x v="2"/>
    <x v="20"/>
    <s v="75+2"/>
    <s v="75+2"/>
    <s v="75+2"/>
    <s v="76+2"/>
    <s v="76+2"/>
    <s v="76+2"/>
    <s v="76+2"/>
    <s v="76+2"/>
    <s v="76+2"/>
    <s v="76+2"/>
    <s v="76+2"/>
    <s v="76+2"/>
    <s v="76+2"/>
    <s v="76+2"/>
    <s v="76+2"/>
    <s v="76+2"/>
    <s v="75+2"/>
    <s v="75+2"/>
    <s v="75+2"/>
    <s v="75+2"/>
    <s v="75+2"/>
    <s v="74+2"/>
    <s v="74+2"/>
    <s v="74+2"/>
    <s v="74+2"/>
    <s v="74+2"/>
    <n v="74"/>
    <n v="77"/>
    <n v="67"/>
    <n v="78"/>
    <n v="64"/>
    <n v="78"/>
    <n v="78"/>
    <n v="82"/>
    <n v="74"/>
    <n v="78"/>
    <n v="76"/>
    <n v="77"/>
    <n v="80"/>
    <n v="70"/>
    <n v="75"/>
    <n v="82"/>
    <n v="78"/>
    <n v="79"/>
    <n v="78"/>
    <n v="79"/>
    <n v="78"/>
    <n v="76"/>
    <n v="72"/>
    <n v="76"/>
    <n v="53"/>
    <n v="79"/>
    <n v="74"/>
    <n v="77"/>
    <n v="68"/>
    <n v="8"/>
    <n v="16"/>
    <n v="8"/>
    <n v="11"/>
    <n v="14"/>
    <n v="26300000"/>
  </r>
  <r>
    <n v="1098"/>
    <n v="225713"/>
    <s v="J. Augustin"/>
    <n v="21"/>
    <s v="https://cdn.sofifa.org/players/4/19/225713.png"/>
    <s v="France"/>
    <s v="https://cdn.sofifa.org/flags/18.png"/>
    <n v="77"/>
    <n v="85"/>
    <s v="RB Leipzig"/>
    <s v="https://cdn.sofifa.org/teams/2/light/112172.png"/>
    <n v="13500000"/>
    <n v="39000"/>
    <n v="1791"/>
    <s v="Right"/>
    <n v="1"/>
    <n v="3"/>
    <n v="4"/>
    <s v="Medium/ Medium"/>
    <x v="1"/>
    <s v="No"/>
    <s v="ST"/>
    <x v="1"/>
    <n v="29"/>
    <s v="Jul 6, 2017"/>
    <m/>
    <n v="2022"/>
    <x v="4"/>
    <x v="4"/>
    <x v="6"/>
    <s v="76+2"/>
    <s v="76+2"/>
    <s v="76+2"/>
    <s v="76+2"/>
    <s v="77+2"/>
    <s v="77+2"/>
    <s v="77+2"/>
    <s v="76+2"/>
    <s v="74+2"/>
    <s v="74+2"/>
    <s v="74+2"/>
    <s v="74+2"/>
    <s v="64+2"/>
    <s v="64+2"/>
    <s v="64+2"/>
    <s v="74+2"/>
    <s v="54+2"/>
    <s v="48+2"/>
    <s v="48+2"/>
    <s v="48+2"/>
    <s v="54+2"/>
    <s v="50+2"/>
    <s v="43+2"/>
    <s v="43+2"/>
    <s v="43+2"/>
    <s v="50+2"/>
    <n v="66"/>
    <n v="83"/>
    <n v="58"/>
    <n v="68"/>
    <n v="69"/>
    <n v="80"/>
    <n v="52"/>
    <n v="38"/>
    <n v="48"/>
    <n v="81"/>
    <n v="85"/>
    <n v="88"/>
    <n v="79"/>
    <n v="71"/>
    <n v="78"/>
    <n v="78"/>
    <n v="67"/>
    <n v="66"/>
    <n v="66"/>
    <n v="63"/>
    <n v="47"/>
    <n v="22"/>
    <n v="83"/>
    <n v="65"/>
    <n v="67"/>
    <n v="62"/>
    <n v="36"/>
    <n v="24"/>
    <n v="17"/>
    <n v="14"/>
    <n v="6"/>
    <n v="8"/>
    <n v="12"/>
    <n v="6"/>
    <n v="25700000"/>
  </r>
  <r>
    <n v="1099"/>
    <n v="230578"/>
    <s v="M. Diakhaby"/>
    <n v="21"/>
    <s v="https://cdn.sofifa.org/players/4/19/230578.png"/>
    <s v="France"/>
    <s v="https://cdn.sofifa.org/flags/18.png"/>
    <n v="77"/>
    <n v="84"/>
    <s v="Valencia CF"/>
    <s v="https://cdn.sofifa.org/teams/2/light/461.png"/>
    <n v="11000000"/>
    <n v="22000"/>
    <n v="1624"/>
    <s v="Right"/>
    <n v="1"/>
    <n v="3"/>
    <n v="2"/>
    <s v="Medium/ Medium"/>
    <x v="1"/>
    <s v="No"/>
    <s v="CB"/>
    <x v="2"/>
    <n v="12"/>
    <s v="Jul 2, 2018"/>
    <m/>
    <n v="2023"/>
    <x v="10"/>
    <x v="10"/>
    <x v="0"/>
    <s v="54+2"/>
    <s v="54+2"/>
    <s v="54+2"/>
    <s v="50+2"/>
    <s v="52+2"/>
    <s v="52+2"/>
    <s v="52+2"/>
    <s v="50+2"/>
    <s v="52+2"/>
    <s v="52+2"/>
    <s v="52+2"/>
    <s v="53+2"/>
    <s v="58+2"/>
    <s v="58+2"/>
    <s v="58+2"/>
    <s v="53+2"/>
    <s v="64+2"/>
    <s v="69+2"/>
    <s v="69+2"/>
    <s v="69+2"/>
    <s v="64+2"/>
    <s v="66+2"/>
    <s v="75+2"/>
    <s v="75+2"/>
    <s v="75+2"/>
    <s v="66+2"/>
    <n v="28"/>
    <n v="36"/>
    <n v="85"/>
    <n v="68"/>
    <n v="31"/>
    <n v="50"/>
    <n v="34"/>
    <n v="26"/>
    <n v="52"/>
    <n v="57"/>
    <n v="57"/>
    <n v="59"/>
    <n v="46"/>
    <n v="70"/>
    <n v="33"/>
    <n v="45"/>
    <n v="83"/>
    <n v="75"/>
    <n v="82"/>
    <n v="29"/>
    <n v="76"/>
    <n v="78"/>
    <n v="47"/>
    <n v="45"/>
    <n v="49"/>
    <n v="73"/>
    <n v="75"/>
    <n v="77"/>
    <n v="70"/>
    <n v="15"/>
    <n v="11"/>
    <n v="10"/>
    <n v="14"/>
    <n v="11"/>
    <n v="25300000"/>
  </r>
  <r>
    <n v="1110"/>
    <n v="229558"/>
    <s v="D. Upamecano"/>
    <n v="19"/>
    <s v="https://cdn.sofifa.org/players/4/19/229558.png"/>
    <s v="France"/>
    <s v="https://cdn.sofifa.org/flags/18.png"/>
    <n v="77"/>
    <n v="88"/>
    <s v="RB Leipzig"/>
    <s v="https://cdn.sofifa.org/teams/2/light/112172.png"/>
    <n v="13000000"/>
    <n v="18000"/>
    <n v="1708"/>
    <s v="Right"/>
    <n v="1"/>
    <n v="3"/>
    <n v="2"/>
    <s v="Medium/ Medium"/>
    <x v="2"/>
    <s v="No"/>
    <s v="LCB"/>
    <x v="2"/>
    <n v="5"/>
    <s v="Jan 13, 2017"/>
    <m/>
    <n v="2021"/>
    <x v="9"/>
    <x v="9"/>
    <x v="18"/>
    <s v="55+2"/>
    <s v="55+2"/>
    <s v="55+2"/>
    <s v="57+2"/>
    <s v="56+2"/>
    <s v="56+2"/>
    <s v="56+2"/>
    <s v="57+2"/>
    <s v="58+2"/>
    <s v="58+2"/>
    <s v="58+2"/>
    <s v="60+2"/>
    <s v="62+2"/>
    <s v="62+2"/>
    <s v="62+2"/>
    <s v="60+2"/>
    <s v="68+2"/>
    <s v="71+2"/>
    <s v="71+2"/>
    <s v="71+2"/>
    <s v="68+2"/>
    <s v="70+2"/>
    <s v="76+2"/>
    <s v="76+2"/>
    <s v="76+2"/>
    <s v="70+2"/>
    <n v="47"/>
    <n v="39"/>
    <n v="71"/>
    <n v="72"/>
    <n v="21"/>
    <n v="59"/>
    <n v="32"/>
    <n v="28"/>
    <n v="66"/>
    <n v="64"/>
    <n v="73"/>
    <n v="85"/>
    <n v="61"/>
    <n v="67"/>
    <n v="62"/>
    <n v="44"/>
    <n v="86"/>
    <n v="61"/>
    <n v="88"/>
    <n v="24"/>
    <n v="81"/>
    <n v="75"/>
    <n v="35"/>
    <n v="56"/>
    <n v="39"/>
    <n v="68"/>
    <n v="68"/>
    <n v="84"/>
    <n v="75"/>
    <n v="6"/>
    <n v="7"/>
    <n v="8"/>
    <n v="15"/>
    <n v="9"/>
    <n v="24700000"/>
  </r>
  <r>
    <n v="1152"/>
    <n v="231633"/>
    <s v="I. Diop"/>
    <n v="21"/>
    <s v="https://cdn.sofifa.org/players/4/19/231633.png"/>
    <s v="France"/>
    <s v="https://cdn.sofifa.org/flags/18.png"/>
    <n v="77"/>
    <n v="86"/>
    <s v="West Ham United"/>
    <s v="https://cdn.sofifa.org/teams/2/light/19.png"/>
    <n v="12000000"/>
    <n v="46000"/>
    <n v="1638"/>
    <s v="Right"/>
    <n v="2"/>
    <n v="3"/>
    <n v="2"/>
    <s v="Medium/ Medium"/>
    <x v="1"/>
    <s v="No"/>
    <s v="LCB"/>
    <x v="2"/>
    <n v="23"/>
    <s v="Jun 20, 2018"/>
    <m/>
    <n v="2023"/>
    <x v="10"/>
    <x v="10"/>
    <x v="21"/>
    <s v="52+2"/>
    <s v="52+2"/>
    <s v="52+2"/>
    <s v="49+2"/>
    <s v="50+2"/>
    <s v="50+2"/>
    <s v="50+2"/>
    <s v="49+2"/>
    <s v="50+2"/>
    <s v="50+2"/>
    <s v="50+2"/>
    <s v="52+2"/>
    <s v="56+2"/>
    <s v="56+2"/>
    <s v="56+2"/>
    <s v="52+2"/>
    <s v="66+2"/>
    <s v="69+2"/>
    <s v="69+2"/>
    <s v="69+2"/>
    <s v="66+2"/>
    <s v="69+2"/>
    <s v="75+2"/>
    <s v="75+2"/>
    <s v="75+2"/>
    <s v="69+2"/>
    <n v="37"/>
    <n v="30"/>
    <n v="74"/>
    <n v="64"/>
    <n v="48"/>
    <n v="43"/>
    <n v="32"/>
    <n v="34"/>
    <n v="59"/>
    <n v="60"/>
    <n v="64"/>
    <n v="68"/>
    <n v="46"/>
    <n v="68"/>
    <n v="48"/>
    <n v="50"/>
    <n v="73"/>
    <n v="69"/>
    <n v="83"/>
    <n v="31"/>
    <n v="77"/>
    <n v="78"/>
    <n v="38"/>
    <n v="40"/>
    <n v="44"/>
    <n v="72"/>
    <n v="76"/>
    <n v="78"/>
    <n v="80"/>
    <n v="10"/>
    <n v="7"/>
    <n v="6"/>
    <n v="14"/>
    <n v="9"/>
    <n v="25200000"/>
  </r>
  <r>
    <n v="1403"/>
    <n v="211591"/>
    <s v="M. Dembélé"/>
    <n v="21"/>
    <s v="https://cdn.sofifa.org/players/4/19/211591.png"/>
    <s v="France"/>
    <s v="https://cdn.sofifa.org/flags/18.png"/>
    <n v="76"/>
    <n v="85"/>
    <s v="Olympique Lyonnais"/>
    <s v="https://cdn.sofifa.org/teams/2/light/66.png"/>
    <n v="12000000"/>
    <n v="43000"/>
    <n v="1809"/>
    <s v="Right"/>
    <n v="1"/>
    <n v="2"/>
    <n v="4"/>
    <s v="Medium/ Low"/>
    <x v="0"/>
    <s v="No"/>
    <s v="ST"/>
    <x v="1"/>
    <n v="9"/>
    <s v="Aug 31, 2018"/>
    <m/>
    <n v="2023"/>
    <x v="3"/>
    <x v="3"/>
    <x v="14"/>
    <s v="75+2"/>
    <s v="75+2"/>
    <s v="75+2"/>
    <s v="71+2"/>
    <s v="73+2"/>
    <s v="73+2"/>
    <s v="73+2"/>
    <s v="71+2"/>
    <s v="70+2"/>
    <s v="70+2"/>
    <s v="70+2"/>
    <s v="69+2"/>
    <s v="61+2"/>
    <s v="61+2"/>
    <s v="61+2"/>
    <s v="69+2"/>
    <s v="50+2"/>
    <s v="48+2"/>
    <s v="48+2"/>
    <s v="48+2"/>
    <s v="50+2"/>
    <s v="48+2"/>
    <s v="47+2"/>
    <s v="47+2"/>
    <s v="47+2"/>
    <s v="48+2"/>
    <n v="50"/>
    <n v="76"/>
    <n v="73"/>
    <n v="68"/>
    <n v="67"/>
    <n v="75"/>
    <n v="69"/>
    <n v="35"/>
    <n v="41"/>
    <n v="77"/>
    <n v="79"/>
    <n v="84"/>
    <n v="77"/>
    <n v="71"/>
    <n v="64"/>
    <n v="75"/>
    <n v="81"/>
    <n v="69"/>
    <n v="86"/>
    <n v="62"/>
    <n v="69"/>
    <n v="22"/>
    <n v="75"/>
    <n v="64"/>
    <n v="82"/>
    <n v="76"/>
    <n v="39"/>
    <n v="14"/>
    <n v="16"/>
    <n v="7"/>
    <n v="13"/>
    <n v="11"/>
    <n v="10"/>
    <n v="8"/>
    <n v="25200000"/>
  </r>
  <r>
    <n v="1524"/>
    <n v="232411"/>
    <s v="C. Nkunku"/>
    <n v="20"/>
    <s v="https://cdn.sofifa.org/players/4/19/232411.png"/>
    <s v="France"/>
    <s v="https://cdn.sofifa.org/flags/18.png"/>
    <n v="76"/>
    <n v="84"/>
    <s v="Paris Saint-Germain"/>
    <s v="https://cdn.sofifa.org/teams/2/light/73.png"/>
    <n v="11500000"/>
    <n v="46000"/>
    <n v="2042"/>
    <s v="Right"/>
    <n v="1"/>
    <n v="3"/>
    <n v="3"/>
    <s v="Medium/ High"/>
    <x v="1"/>
    <s v="No"/>
    <s v="CM"/>
    <x v="0"/>
    <n v="24"/>
    <s v="Dec 23, 2015"/>
    <m/>
    <n v="2020"/>
    <x v="4"/>
    <x v="4"/>
    <x v="16"/>
    <s v="73+2"/>
    <s v="73+2"/>
    <s v="73+2"/>
    <s v="76+2"/>
    <s v="76+2"/>
    <s v="76+2"/>
    <s v="76+2"/>
    <s v="76+2"/>
    <s v="76+2"/>
    <s v="76+2"/>
    <s v="76+2"/>
    <s v="75+2"/>
    <s v="74+2"/>
    <s v="74+2"/>
    <s v="74+2"/>
    <s v="75+2"/>
    <s v="72+2"/>
    <s v="71+2"/>
    <s v="71+2"/>
    <s v="71+2"/>
    <s v="72+2"/>
    <s v="71+2"/>
    <s v="68+2"/>
    <s v="68+2"/>
    <s v="68+2"/>
    <s v="71+2"/>
    <n v="69"/>
    <n v="76"/>
    <n v="59"/>
    <n v="79"/>
    <n v="59"/>
    <n v="82"/>
    <n v="77"/>
    <n v="69"/>
    <n v="72"/>
    <n v="80"/>
    <n v="76"/>
    <n v="75"/>
    <n v="78"/>
    <n v="70"/>
    <n v="79"/>
    <n v="79"/>
    <n v="59"/>
    <n v="71"/>
    <n v="63"/>
    <n v="74"/>
    <n v="62"/>
    <n v="69"/>
    <n v="73"/>
    <n v="73"/>
    <n v="65"/>
    <n v="72"/>
    <n v="69"/>
    <n v="72"/>
    <n v="70"/>
    <n v="5"/>
    <n v="6"/>
    <n v="10"/>
    <n v="15"/>
    <n v="7"/>
    <n v="23600000"/>
  </r>
  <r>
    <n v="1857"/>
    <n v="238476"/>
    <s v="D. Zagadou"/>
    <n v="19"/>
    <s v="https://cdn.sofifa.org/players/4/19/238476.png"/>
    <s v="France"/>
    <s v="https://cdn.sofifa.org/flags/18.png"/>
    <n v="75"/>
    <n v="85"/>
    <s v="Borussia Dortmund"/>
    <s v="https://cdn.sofifa.org/teams/2/light/22.png"/>
    <n v="9000000"/>
    <n v="16000"/>
    <n v="1559"/>
    <s v="Left"/>
    <n v="1"/>
    <n v="3"/>
    <n v="2"/>
    <s v="Medium/ Medium"/>
    <x v="2"/>
    <s v="No"/>
    <s v="CB"/>
    <x v="2"/>
    <n v="2"/>
    <s v="Jul 1, 2017"/>
    <m/>
    <n v="2022"/>
    <x v="11"/>
    <x v="11"/>
    <x v="22"/>
    <s v="51+2"/>
    <s v="51+2"/>
    <s v="51+2"/>
    <s v="48+2"/>
    <s v="49+2"/>
    <s v="49+2"/>
    <s v="49+2"/>
    <s v="48+2"/>
    <s v="50+2"/>
    <s v="50+2"/>
    <s v="50+2"/>
    <s v="52+2"/>
    <s v="55+2"/>
    <s v="55+2"/>
    <s v="55+2"/>
    <s v="52+2"/>
    <s v="64+2"/>
    <s v="67+2"/>
    <s v="67+2"/>
    <s v="67+2"/>
    <s v="64+2"/>
    <s v="67+2"/>
    <s v="74+2"/>
    <s v="74+2"/>
    <s v="74+2"/>
    <s v="67+2"/>
    <n v="46"/>
    <n v="26"/>
    <n v="77"/>
    <n v="71"/>
    <n v="25"/>
    <n v="49"/>
    <n v="37"/>
    <n v="25"/>
    <n v="55"/>
    <n v="54"/>
    <n v="52"/>
    <n v="69"/>
    <n v="47"/>
    <n v="70"/>
    <n v="34"/>
    <n v="56"/>
    <n v="64"/>
    <n v="61"/>
    <n v="87"/>
    <n v="24"/>
    <n v="75"/>
    <n v="70"/>
    <n v="31"/>
    <n v="42"/>
    <n v="30"/>
    <n v="68"/>
    <n v="71"/>
    <n v="81"/>
    <n v="75"/>
    <n v="9"/>
    <n v="13"/>
    <n v="5"/>
    <n v="14"/>
    <n v="14"/>
    <n v="17100000"/>
  </r>
  <r>
    <n v="1878"/>
    <n v="227222"/>
    <s v="F. Guilbert"/>
    <n v="23"/>
    <s v="https://cdn.sofifa.org/players/4/19/227222.png"/>
    <s v="France"/>
    <s v="https://cdn.sofifa.org/flags/18.png"/>
    <n v="75"/>
    <n v="84"/>
    <s v="Stade Malherbe Caen"/>
    <s v="https://cdn.sofifa.org/teams/2/light/210.png"/>
    <n v="9000000"/>
    <n v="17000"/>
    <n v="1862"/>
    <s v="Right"/>
    <n v="1"/>
    <n v="2"/>
    <n v="3"/>
    <s v="High/ Medium"/>
    <x v="0"/>
    <s v="No"/>
    <s v="RB"/>
    <x v="2"/>
    <n v="21"/>
    <s v="Jul 28, 2017"/>
    <m/>
    <n v="2021"/>
    <x v="4"/>
    <x v="4"/>
    <x v="1"/>
    <s v="62+2"/>
    <s v="62+2"/>
    <s v="62+2"/>
    <s v="64+2"/>
    <s v="63+2"/>
    <s v="63+2"/>
    <s v="63+2"/>
    <s v="64+2"/>
    <s v="63+2"/>
    <s v="63+2"/>
    <s v="63+2"/>
    <s v="66+2"/>
    <s v="66+2"/>
    <s v="66+2"/>
    <s v="66+2"/>
    <s v="66+2"/>
    <s v="73+2"/>
    <s v="70+2"/>
    <s v="70+2"/>
    <s v="70+2"/>
    <s v="73+2"/>
    <s v="73+2"/>
    <s v="73+2"/>
    <s v="73+2"/>
    <s v="73+2"/>
    <s v="73+2"/>
    <n v="73"/>
    <n v="40"/>
    <n v="74"/>
    <n v="72"/>
    <n v="32"/>
    <n v="66"/>
    <n v="58"/>
    <n v="42"/>
    <n v="64"/>
    <n v="71"/>
    <n v="70"/>
    <n v="75"/>
    <n v="61"/>
    <n v="68"/>
    <n v="73"/>
    <n v="65"/>
    <n v="80"/>
    <n v="78"/>
    <n v="76"/>
    <n v="45"/>
    <n v="62"/>
    <n v="73"/>
    <n v="63"/>
    <n v="56"/>
    <n v="44"/>
    <n v="69"/>
    <n v="68"/>
    <n v="78"/>
    <n v="77"/>
    <n v="8"/>
    <n v="14"/>
    <n v="16"/>
    <n v="13"/>
    <n v="7"/>
    <n v="19800000"/>
  </r>
  <r>
    <n v="1955"/>
    <n v="231102"/>
    <s v="L. Blas"/>
    <n v="20"/>
    <s v="https://cdn.sofifa.org/players/4/19/231102.png"/>
    <s v="France"/>
    <s v="https://cdn.sofifa.org/flags/18.png"/>
    <n v="75"/>
    <n v="84"/>
    <s v="En Avant de Guingamp"/>
    <s v="https://cdn.sofifa.org/teams/2/light/62.png"/>
    <n v="10500000"/>
    <n v="16000"/>
    <n v="1938"/>
    <s v="Left"/>
    <n v="1"/>
    <n v="3"/>
    <n v="3"/>
    <s v="High/ Low"/>
    <x v="1"/>
    <s v="No"/>
    <s v="LDM"/>
    <x v="0"/>
    <n v="7"/>
    <s v="Jul 1, 2015"/>
    <m/>
    <n v="2021"/>
    <x v="2"/>
    <x v="2"/>
    <x v="11"/>
    <s v="69+2"/>
    <s v="69+2"/>
    <s v="69+2"/>
    <s v="74+2"/>
    <s v="72+2"/>
    <s v="72+2"/>
    <s v="72+2"/>
    <s v="74+2"/>
    <s v="73+2"/>
    <s v="73+2"/>
    <s v="73+2"/>
    <s v="73+2"/>
    <s v="71+2"/>
    <s v="71+2"/>
    <s v="71+2"/>
    <s v="73+2"/>
    <s v="65+2"/>
    <s v="63+2"/>
    <s v="63+2"/>
    <s v="63+2"/>
    <s v="65+2"/>
    <s v="63+2"/>
    <s v="57+2"/>
    <s v="57+2"/>
    <s v="57+2"/>
    <s v="63+2"/>
    <n v="77"/>
    <n v="67"/>
    <n v="58"/>
    <n v="77"/>
    <n v="70"/>
    <n v="79"/>
    <n v="69"/>
    <n v="52"/>
    <n v="74"/>
    <n v="79"/>
    <n v="84"/>
    <n v="71"/>
    <n v="79"/>
    <n v="62"/>
    <n v="74"/>
    <n v="72"/>
    <n v="62"/>
    <n v="63"/>
    <n v="60"/>
    <n v="72"/>
    <n v="64"/>
    <n v="57"/>
    <n v="69"/>
    <n v="69"/>
    <n v="65"/>
    <n v="68"/>
    <n v="27"/>
    <n v="62"/>
    <n v="60"/>
    <n v="12"/>
    <n v="9"/>
    <n v="14"/>
    <n v="14"/>
    <n v="15"/>
    <n v="23100000"/>
  </r>
  <r>
    <n v="1956"/>
    <n v="235454"/>
    <s v="M. Sarr"/>
    <n v="19"/>
    <s v="https://cdn.sofifa.org/players/4/19/235454.png"/>
    <s v="France"/>
    <s v="https://cdn.sofifa.org/flags/18.png"/>
    <n v="75"/>
    <n v="84"/>
    <s v="OGC Nice"/>
    <s v="https://cdn.sofifa.org/teams/2/light/72.png"/>
    <n v="8500000"/>
    <n v="11000"/>
    <n v="1876"/>
    <s v="Left"/>
    <n v="1"/>
    <n v="4"/>
    <n v="2"/>
    <s v="Low/ High"/>
    <x v="2"/>
    <s v="No"/>
    <s v="LCB"/>
    <x v="2"/>
    <n v="23"/>
    <s v="Jul 1, 2016"/>
    <m/>
    <n v="2021"/>
    <x v="3"/>
    <x v="3"/>
    <x v="11"/>
    <s v="61+2"/>
    <s v="61+2"/>
    <s v="61+2"/>
    <s v="64+2"/>
    <s v="62+2"/>
    <s v="62+2"/>
    <s v="62+2"/>
    <s v="64+2"/>
    <s v="64+2"/>
    <s v="64+2"/>
    <s v="64+2"/>
    <s v="66+2"/>
    <s v="67+2"/>
    <s v="67+2"/>
    <s v="67+2"/>
    <s v="66+2"/>
    <s v="72+2"/>
    <s v="72+2"/>
    <s v="72+2"/>
    <s v="72+2"/>
    <s v="72+2"/>
    <s v="73+2"/>
    <s v="74+2"/>
    <s v="74+2"/>
    <s v="74+2"/>
    <s v="73+2"/>
    <n v="68"/>
    <n v="49"/>
    <n v="73"/>
    <n v="74"/>
    <n v="37"/>
    <n v="62"/>
    <n v="68"/>
    <n v="40"/>
    <n v="69"/>
    <n v="67"/>
    <n v="74"/>
    <n v="72"/>
    <n v="74"/>
    <n v="72"/>
    <n v="70"/>
    <n v="50"/>
    <n v="78"/>
    <n v="79"/>
    <n v="79"/>
    <n v="40"/>
    <n v="68"/>
    <n v="74"/>
    <n v="59"/>
    <n v="63"/>
    <n v="44"/>
    <n v="78"/>
    <n v="72"/>
    <n v="77"/>
    <n v="75"/>
    <n v="6"/>
    <n v="9"/>
    <n v="14"/>
    <n v="12"/>
    <n v="8"/>
    <n v="17900000"/>
  </r>
  <r>
    <n v="2231"/>
    <n v="233550"/>
    <s v="S. Grandsir"/>
    <n v="21"/>
    <s v="https://cdn.sofifa.org/players/4/19/233550.png"/>
    <s v="France"/>
    <s v="https://cdn.sofifa.org/flags/18.png"/>
    <n v="74"/>
    <n v="85"/>
    <s v="AS Monaco"/>
    <s v="https://cdn.sofifa.org/teams/2/light/69.png"/>
    <n v="9500000"/>
    <n v="36000"/>
    <n v="1869"/>
    <s v="Right"/>
    <n v="1"/>
    <n v="4"/>
    <n v="3"/>
    <s v="Medium/ Medium"/>
    <x v="0"/>
    <s v="No"/>
    <s v="RM"/>
    <x v="0"/>
    <n v="29"/>
    <s v="Jul 1, 2018"/>
    <m/>
    <n v="2023"/>
    <x v="1"/>
    <x v="1"/>
    <x v="5"/>
    <s v="66+2"/>
    <s v="66+2"/>
    <s v="66+2"/>
    <s v="72+2"/>
    <s v="69+2"/>
    <s v="69+2"/>
    <s v="69+2"/>
    <s v="72+2"/>
    <s v="70+2"/>
    <s v="70+2"/>
    <s v="70+2"/>
    <s v="72+2"/>
    <s v="66+2"/>
    <s v="66+2"/>
    <s v="66+2"/>
    <s v="72+2"/>
    <s v="62+2"/>
    <s v="58+2"/>
    <s v="58+2"/>
    <s v="58+2"/>
    <s v="62+2"/>
    <s v="60+2"/>
    <s v="53+2"/>
    <s v="53+2"/>
    <s v="53+2"/>
    <s v="60+2"/>
    <n v="75"/>
    <n v="59"/>
    <n v="58"/>
    <n v="73"/>
    <n v="56"/>
    <n v="76"/>
    <n v="74"/>
    <n v="40"/>
    <n v="72"/>
    <n v="71"/>
    <n v="89"/>
    <n v="87"/>
    <n v="90"/>
    <n v="66"/>
    <n v="89"/>
    <n v="71"/>
    <n v="69"/>
    <n v="69"/>
    <n v="58"/>
    <n v="57"/>
    <n v="67"/>
    <n v="45"/>
    <n v="64"/>
    <n v="66"/>
    <n v="50"/>
    <n v="62"/>
    <n v="44"/>
    <n v="39"/>
    <n v="47"/>
    <n v="12"/>
    <n v="13"/>
    <n v="7"/>
    <n v="11"/>
    <n v="5"/>
    <n v="20000000"/>
  </r>
  <r>
    <n v="2292"/>
    <n v="237678"/>
    <s v="I. Konaté"/>
    <n v="19"/>
    <s v="https://cdn.sofifa.org/players/4/19/237678.png"/>
    <s v="France"/>
    <s v="https://cdn.sofifa.org/flags/18.png"/>
    <n v="74"/>
    <n v="84"/>
    <s v="RB Leipzig"/>
    <s v="https://cdn.sofifa.org/teams/2/light/112172.png"/>
    <n v="7500000"/>
    <n v="15000"/>
    <n v="1609"/>
    <s v="Right"/>
    <n v="1"/>
    <n v="3"/>
    <n v="3"/>
    <s v="Medium/ Medium"/>
    <x v="0"/>
    <s v="No"/>
    <s v="RCB"/>
    <x v="2"/>
    <n v="6"/>
    <s v="Jul 1, 2017"/>
    <m/>
    <n v="2022"/>
    <x v="10"/>
    <x v="10"/>
    <x v="23"/>
    <s v="49+2"/>
    <s v="49+2"/>
    <s v="49+2"/>
    <s v="54+2"/>
    <s v="52+2"/>
    <s v="52+2"/>
    <s v="52+2"/>
    <s v="54+2"/>
    <s v="55+2"/>
    <s v="55+2"/>
    <s v="55+2"/>
    <s v="57+2"/>
    <s v="59+2"/>
    <s v="59+2"/>
    <s v="59+2"/>
    <s v="57+2"/>
    <s v="67+2"/>
    <s v="69+2"/>
    <s v="69+2"/>
    <s v="69+2"/>
    <s v="67+2"/>
    <s v="68+2"/>
    <s v="72+2"/>
    <s v="72+2"/>
    <s v="72+2"/>
    <s v="68+2"/>
    <n v="35"/>
    <n v="17"/>
    <n v="64"/>
    <n v="70"/>
    <n v="28"/>
    <n v="66"/>
    <n v="28"/>
    <n v="23"/>
    <n v="62"/>
    <n v="66"/>
    <n v="72"/>
    <n v="84"/>
    <n v="65"/>
    <n v="68"/>
    <n v="53"/>
    <n v="34"/>
    <n v="74"/>
    <n v="65"/>
    <n v="78"/>
    <n v="25"/>
    <n v="73"/>
    <n v="73"/>
    <n v="33"/>
    <n v="41"/>
    <n v="41"/>
    <n v="66"/>
    <n v="69"/>
    <n v="77"/>
    <n v="76"/>
    <n v="9"/>
    <n v="7"/>
    <n v="9"/>
    <n v="9"/>
    <n v="15"/>
    <n v="14300000"/>
  </r>
  <r>
    <n v="2784"/>
    <n v="241486"/>
    <s v="J. Koundé"/>
    <n v="19"/>
    <s v="https://cdn.sofifa.org/players/4/19/241486.png"/>
    <s v="France"/>
    <s v="https://cdn.sofifa.org/flags/18.png"/>
    <n v="73"/>
    <n v="86"/>
    <s v="FC Girondins de Bordeaux"/>
    <s v="https://cdn.sofifa.org/teams/2/light/59.png"/>
    <n v="6500000"/>
    <n v="12000"/>
    <n v="1597"/>
    <s v="Right"/>
    <n v="1"/>
    <n v="3"/>
    <n v="2"/>
    <s v="Medium/ Medium"/>
    <x v="0"/>
    <s v="No"/>
    <s v="RCB"/>
    <x v="2"/>
    <n v="4"/>
    <s v="Oct 10, 2017"/>
    <m/>
    <n v="2021"/>
    <x v="4"/>
    <x v="4"/>
    <x v="1"/>
    <s v="50+2"/>
    <s v="50+2"/>
    <s v="50+2"/>
    <s v="49+2"/>
    <s v="50+2"/>
    <s v="50+2"/>
    <s v="50+2"/>
    <s v="49+2"/>
    <s v="51+2"/>
    <s v="51+2"/>
    <s v="51+2"/>
    <s v="52+2"/>
    <s v="55+2"/>
    <s v="55+2"/>
    <s v="55+2"/>
    <s v="52+2"/>
    <s v="64+2"/>
    <s v="67+2"/>
    <s v="67+2"/>
    <s v="67+2"/>
    <s v="64+2"/>
    <s v="67+2"/>
    <s v="71+2"/>
    <s v="71+2"/>
    <s v="71+2"/>
    <s v="67+2"/>
    <n v="26"/>
    <n v="29"/>
    <n v="74"/>
    <n v="66"/>
    <n v="32"/>
    <n v="49"/>
    <n v="27"/>
    <n v="26"/>
    <n v="57"/>
    <n v="66"/>
    <n v="72"/>
    <n v="70"/>
    <n v="64"/>
    <n v="72"/>
    <n v="72"/>
    <n v="41"/>
    <n v="78"/>
    <n v="68"/>
    <n v="66"/>
    <n v="23"/>
    <n v="66"/>
    <n v="73"/>
    <n v="28"/>
    <n v="33"/>
    <n v="43"/>
    <n v="57"/>
    <n v="74"/>
    <n v="74"/>
    <n v="72"/>
    <n v="11"/>
    <n v="10"/>
    <n v="8"/>
    <n v="14"/>
    <n v="13"/>
    <n v="16399999.999999998"/>
  </r>
  <r>
    <n v="2875"/>
    <n v="234612"/>
    <s v="J. Ikoné"/>
    <n v="20"/>
    <s v="https://cdn.sofifa.org/players/4/19/234612.png"/>
    <s v="France"/>
    <s v="https://cdn.sofifa.org/flags/18.png"/>
    <n v="73"/>
    <n v="84"/>
    <s v="LOSC Lille"/>
    <s v="https://cdn.sofifa.org/teams/2/light/65.png"/>
    <n v="7000000"/>
    <n v="18000"/>
    <n v="1762"/>
    <s v="Left"/>
    <n v="1"/>
    <n v="4"/>
    <n v="3"/>
    <s v="High/ Medium"/>
    <x v="0"/>
    <s v="No"/>
    <s v="CAM"/>
    <x v="0"/>
    <n v="12"/>
    <s v="Jul 2, 2018"/>
    <m/>
    <n v="2023"/>
    <x v="0"/>
    <x v="0"/>
    <x v="11"/>
    <s v="67+2"/>
    <s v="67+2"/>
    <s v="67+2"/>
    <s v="73+2"/>
    <s v="71+2"/>
    <s v="71+2"/>
    <s v="71+2"/>
    <s v="73+2"/>
    <s v="71+2"/>
    <s v="71+2"/>
    <s v="71+2"/>
    <s v="72+2"/>
    <s v="64+2"/>
    <s v="64+2"/>
    <s v="64+2"/>
    <s v="72+2"/>
    <s v="56+2"/>
    <s v="52+2"/>
    <s v="52+2"/>
    <s v="52+2"/>
    <s v="56+2"/>
    <s v="53+2"/>
    <s v="43+2"/>
    <s v="43+2"/>
    <s v="43+2"/>
    <s v="53+2"/>
    <n v="65"/>
    <n v="62"/>
    <n v="39"/>
    <n v="69"/>
    <n v="54"/>
    <n v="76"/>
    <n v="62"/>
    <n v="53"/>
    <n v="61"/>
    <n v="75"/>
    <n v="90"/>
    <n v="89"/>
    <n v="91"/>
    <n v="74"/>
    <n v="76"/>
    <n v="74"/>
    <n v="34"/>
    <n v="62"/>
    <n v="53"/>
    <n v="62"/>
    <n v="65"/>
    <n v="25"/>
    <n v="69"/>
    <n v="65"/>
    <n v="65"/>
    <n v="62"/>
    <n v="28"/>
    <n v="36"/>
    <n v="36"/>
    <n v="9"/>
    <n v="8"/>
    <n v="13"/>
    <n v="8"/>
    <n v="14"/>
    <n v="15400000"/>
  </r>
  <r>
    <n v="2936"/>
    <n v="233866"/>
    <s v="O. Edouard"/>
    <n v="20"/>
    <s v="https://cdn.sofifa.org/players/4/19/233866.png"/>
    <s v="France"/>
    <s v="https://cdn.sofifa.org/flags/18.png"/>
    <n v="73"/>
    <n v="84"/>
    <s v="Celtic"/>
    <s v="https://cdn.sofifa.org/teams/2/light/78.png"/>
    <n v="7000000"/>
    <n v="32000"/>
    <n v="1849"/>
    <s v="Right"/>
    <n v="1"/>
    <n v="3"/>
    <n v="3"/>
    <s v="High/ Medium"/>
    <x v="0"/>
    <s v="No"/>
    <s v="ST"/>
    <x v="1"/>
    <n v="22"/>
    <s v="Jul 1, 2018"/>
    <m/>
    <n v="2022"/>
    <x v="6"/>
    <x v="6"/>
    <x v="18"/>
    <s v="72+2"/>
    <s v="72+2"/>
    <s v="72+2"/>
    <s v="71+2"/>
    <s v="72+2"/>
    <s v="72+2"/>
    <s v="72+2"/>
    <s v="71+2"/>
    <s v="70+2"/>
    <s v="70+2"/>
    <s v="70+2"/>
    <s v="70+2"/>
    <s v="63+2"/>
    <s v="63+2"/>
    <s v="63+2"/>
    <s v="70+2"/>
    <s v="56+2"/>
    <s v="54+2"/>
    <s v="54+2"/>
    <s v="54+2"/>
    <s v="56+2"/>
    <s v="54+2"/>
    <s v="52+2"/>
    <s v="52+2"/>
    <s v="52+2"/>
    <s v="54+2"/>
    <n v="52"/>
    <n v="73"/>
    <n v="68"/>
    <n v="68"/>
    <n v="64"/>
    <n v="76"/>
    <n v="69"/>
    <n v="55"/>
    <n v="48"/>
    <n v="74"/>
    <n v="88"/>
    <n v="82"/>
    <n v="72"/>
    <n v="66"/>
    <n v="73"/>
    <n v="73"/>
    <n v="67"/>
    <n v="72"/>
    <n v="76"/>
    <n v="65"/>
    <n v="64"/>
    <n v="35"/>
    <n v="70"/>
    <n v="68"/>
    <n v="69"/>
    <n v="68"/>
    <n v="44"/>
    <n v="40"/>
    <n v="28"/>
    <n v="7"/>
    <n v="6"/>
    <n v="13"/>
    <n v="11"/>
    <n v="13"/>
    <n v="14000000"/>
  </r>
  <r>
    <n v="3021"/>
    <n v="236461"/>
    <s v="J. Mateta"/>
    <n v="21"/>
    <s v="https://cdn.sofifa.org/players/4/19/236461.png"/>
    <s v="France"/>
    <s v="https://cdn.sofifa.org/flags/18.png"/>
    <n v="73"/>
    <n v="84"/>
    <s v="1. FSV Mainz 05"/>
    <s v="https://cdn.sofifa.org/teams/2/light/169.png"/>
    <n v="7000000"/>
    <n v="18000"/>
    <n v="1686"/>
    <s v="Right"/>
    <n v="1"/>
    <n v="4"/>
    <n v="3"/>
    <s v="High/ Medium"/>
    <x v="0"/>
    <s v="No"/>
    <s v="RS"/>
    <x v="1"/>
    <n v="9"/>
    <s v="Jul 1, 2018"/>
    <m/>
    <n v="2022"/>
    <x v="10"/>
    <x v="10"/>
    <x v="13"/>
    <s v="72+2"/>
    <s v="72+2"/>
    <s v="72+2"/>
    <s v="66+2"/>
    <s v="69+2"/>
    <s v="69+2"/>
    <s v="69+2"/>
    <s v="66+2"/>
    <s v="66+2"/>
    <s v="66+2"/>
    <s v="66+2"/>
    <s v="65+2"/>
    <s v="58+2"/>
    <s v="58+2"/>
    <s v="58+2"/>
    <s v="65+2"/>
    <s v="48+2"/>
    <s v="47+2"/>
    <s v="47+2"/>
    <s v="47+2"/>
    <s v="48+2"/>
    <s v="47+2"/>
    <s v="46+2"/>
    <s v="46+2"/>
    <s v="46+2"/>
    <s v="47+2"/>
    <n v="39"/>
    <n v="74"/>
    <n v="76"/>
    <n v="64"/>
    <n v="63"/>
    <n v="71"/>
    <n v="53"/>
    <n v="32"/>
    <n v="41"/>
    <n v="67"/>
    <n v="74"/>
    <n v="86"/>
    <n v="63"/>
    <n v="65"/>
    <n v="46"/>
    <n v="70"/>
    <n v="75"/>
    <n v="73"/>
    <n v="85"/>
    <n v="64"/>
    <n v="67"/>
    <n v="24"/>
    <n v="72"/>
    <n v="58"/>
    <n v="65"/>
    <n v="61"/>
    <n v="24"/>
    <n v="26"/>
    <n v="22"/>
    <n v="8"/>
    <n v="8"/>
    <n v="7"/>
    <n v="13"/>
    <n v="11"/>
    <n v="14000000"/>
  </r>
  <r>
    <n v="3618"/>
    <n v="239744"/>
    <s v="M. Cuisance"/>
    <n v="18"/>
    <s v="https://cdn.sofifa.org/players/4/19/239744.png"/>
    <s v="France"/>
    <s v="https://cdn.sofifa.org/flags/18.png"/>
    <n v="72"/>
    <n v="85"/>
    <s v="Borussia Mönchengladbach"/>
    <s v="https://cdn.sofifa.org/teams/2/light/23.png"/>
    <n v="5500000"/>
    <n v="9000"/>
    <n v="1928"/>
    <s v="Left"/>
    <n v="1"/>
    <n v="3"/>
    <n v="4"/>
    <s v="Medium/ Medium"/>
    <x v="0"/>
    <s v="No"/>
    <s v="CM"/>
    <x v="0"/>
    <n v="27"/>
    <s v="Jul 1, 2017"/>
    <m/>
    <n v="2023"/>
    <x v="2"/>
    <x v="2"/>
    <x v="11"/>
    <s v="65+2"/>
    <s v="65+2"/>
    <s v="65+2"/>
    <s v="72+2"/>
    <s v="70+2"/>
    <s v="70+2"/>
    <s v="70+2"/>
    <s v="72+2"/>
    <s v="72+2"/>
    <s v="72+2"/>
    <s v="72+2"/>
    <s v="72+2"/>
    <s v="70+2"/>
    <s v="70+2"/>
    <s v="70+2"/>
    <s v="72+2"/>
    <s v="64+2"/>
    <s v="62+2"/>
    <s v="62+2"/>
    <s v="62+2"/>
    <s v="64+2"/>
    <s v="62+2"/>
    <s v="55+2"/>
    <s v="55+2"/>
    <s v="55+2"/>
    <s v="62+2"/>
    <n v="79"/>
    <n v="59"/>
    <n v="49"/>
    <n v="78"/>
    <n v="63"/>
    <n v="75"/>
    <n v="85"/>
    <n v="75"/>
    <n v="73"/>
    <n v="74"/>
    <n v="79"/>
    <n v="66"/>
    <n v="84"/>
    <n v="66"/>
    <n v="74"/>
    <n v="78"/>
    <n v="59"/>
    <n v="64"/>
    <n v="47"/>
    <n v="78"/>
    <n v="57"/>
    <n v="48"/>
    <n v="61"/>
    <n v="76"/>
    <n v="61"/>
    <n v="62"/>
    <n v="49"/>
    <n v="59"/>
    <n v="55"/>
    <n v="9"/>
    <n v="14"/>
    <n v="11"/>
    <n v="8"/>
    <n v="15"/>
    <n v="12800000"/>
  </r>
  <r>
    <n v="3776"/>
    <n v="236987"/>
    <s v="B. Kamara"/>
    <n v="18"/>
    <s v="https://cdn.sofifa.org/players/4/19/236987.png"/>
    <s v="France"/>
    <s v="https://cdn.sofifa.org/flags/18.png"/>
    <n v="72"/>
    <n v="88"/>
    <s v="Olympique de Marseille"/>
    <s v="https://cdn.sofifa.org/teams/2/light/219.png"/>
    <n v="6000000"/>
    <n v="11000"/>
    <n v="1759"/>
    <s v="Right"/>
    <n v="1"/>
    <n v="3"/>
    <n v="3"/>
    <s v="Medium/ Medium"/>
    <x v="1"/>
    <s v="No"/>
    <s v="CB"/>
    <x v="2"/>
    <n v="4"/>
    <s v="Jul 1, 2017"/>
    <m/>
    <n v="2020"/>
    <x v="4"/>
    <x v="4"/>
    <x v="15"/>
    <s v="54+2"/>
    <s v="54+2"/>
    <s v="54+2"/>
    <s v="58+2"/>
    <s v="57+2"/>
    <s v="57+2"/>
    <s v="57+2"/>
    <s v="58+2"/>
    <s v="60+2"/>
    <s v="60+2"/>
    <s v="60+2"/>
    <s v="63+2"/>
    <s v="66+2"/>
    <s v="66+2"/>
    <s v="66+2"/>
    <s v="63+2"/>
    <s v="69+2"/>
    <s v="71+2"/>
    <s v="71+2"/>
    <s v="71+2"/>
    <s v="69+2"/>
    <s v="69+2"/>
    <s v="70+2"/>
    <s v="70+2"/>
    <s v="70+2"/>
    <s v="69+2"/>
    <n v="58"/>
    <n v="30"/>
    <n v="68"/>
    <n v="74"/>
    <n v="28"/>
    <n v="62"/>
    <n v="52"/>
    <n v="43"/>
    <n v="75"/>
    <n v="73"/>
    <n v="70"/>
    <n v="70"/>
    <n v="56"/>
    <n v="67"/>
    <n v="69"/>
    <n v="52"/>
    <n v="67"/>
    <n v="76"/>
    <n v="72"/>
    <n v="32"/>
    <n v="76"/>
    <n v="68"/>
    <n v="37"/>
    <n v="62"/>
    <n v="63"/>
    <n v="54"/>
    <n v="68"/>
    <n v="74"/>
    <n v="72"/>
    <n v="8"/>
    <n v="12"/>
    <n v="8"/>
    <n v="6"/>
    <n v="11"/>
    <n v="15200000"/>
  </r>
  <r>
    <n v="4263"/>
    <n v="234333"/>
    <s v="M. Maolida"/>
    <n v="19"/>
    <s v="https://cdn.sofifa.org/players/4/19/234333.png"/>
    <s v="France"/>
    <s v="https://cdn.sofifa.org/flags/18.png"/>
    <n v="71"/>
    <n v="85"/>
    <s v="OGC Nice"/>
    <s v="https://cdn.sofifa.org/teams/2/light/72.png"/>
    <n v="5000000"/>
    <n v="11000"/>
    <n v="1671"/>
    <s v="Right"/>
    <n v="1"/>
    <n v="4"/>
    <n v="4"/>
    <s v="High/ Medium"/>
    <x v="1"/>
    <s v="No"/>
    <s v="ST"/>
    <x v="1"/>
    <n v="26"/>
    <s v="Aug 13, 2018"/>
    <m/>
    <n v="2023"/>
    <x v="3"/>
    <x v="3"/>
    <x v="12"/>
    <s v="69+2"/>
    <s v="69+2"/>
    <s v="69+2"/>
    <s v="71+2"/>
    <s v="71+2"/>
    <s v="71+2"/>
    <s v="71+2"/>
    <s v="71+2"/>
    <s v="70+2"/>
    <s v="70+2"/>
    <s v="70+2"/>
    <s v="70+2"/>
    <s v="62+2"/>
    <s v="62+2"/>
    <s v="62+2"/>
    <s v="70+2"/>
    <s v="49+2"/>
    <s v="46+2"/>
    <s v="46+2"/>
    <s v="46+2"/>
    <s v="49+2"/>
    <s v="46+2"/>
    <s v="38+2"/>
    <s v="38+2"/>
    <s v="38+2"/>
    <s v="46+2"/>
    <n v="55"/>
    <n v="70"/>
    <n v="57"/>
    <n v="68"/>
    <n v="60"/>
    <n v="78"/>
    <n v="61"/>
    <n v="36"/>
    <n v="57"/>
    <n v="74"/>
    <n v="84"/>
    <n v="84"/>
    <n v="77"/>
    <n v="64"/>
    <n v="74"/>
    <n v="69"/>
    <n v="60"/>
    <n v="60"/>
    <n v="61"/>
    <n v="59"/>
    <n v="39"/>
    <n v="24"/>
    <n v="72"/>
    <n v="67"/>
    <n v="55"/>
    <n v="72"/>
    <n v="21"/>
    <n v="17"/>
    <n v="21"/>
    <n v="9"/>
    <n v="10"/>
    <n v="7"/>
    <n v="13"/>
    <n v="8"/>
    <n v="12600000"/>
  </r>
  <r>
    <n v="4590"/>
    <n v="236496"/>
    <s v="M. Guendouzi"/>
    <n v="19"/>
    <s v="https://cdn.sofifa.org/players/4/19/236496.png"/>
    <s v="France"/>
    <s v="https://cdn.sofifa.org/flags/18.png"/>
    <n v="71"/>
    <n v="84"/>
    <s v="Arsenal"/>
    <s v="https://cdn.sofifa.org/teams/2/light/1.png"/>
    <n v="4000000"/>
    <n v="20000"/>
    <n v="1860"/>
    <s v="Right"/>
    <n v="1"/>
    <n v="3"/>
    <n v="3"/>
    <s v="Medium/ High"/>
    <x v="1"/>
    <s v="No"/>
    <s v="CDM"/>
    <x v="0"/>
    <n v="29"/>
    <s v="Jul 11, 2018"/>
    <m/>
    <n v="2023"/>
    <x v="9"/>
    <x v="9"/>
    <x v="15"/>
    <s v="62+2"/>
    <s v="62+2"/>
    <s v="62+2"/>
    <s v="65+2"/>
    <s v="64+2"/>
    <s v="64+2"/>
    <s v="64+2"/>
    <s v="65+2"/>
    <s v="67+2"/>
    <s v="67+2"/>
    <s v="67+2"/>
    <s v="66+2"/>
    <s v="69+2"/>
    <s v="69+2"/>
    <s v="69+2"/>
    <s v="66+2"/>
    <s v="67+2"/>
    <s v="69+2"/>
    <s v="69+2"/>
    <s v="69+2"/>
    <s v="67+2"/>
    <s v="66+2"/>
    <s v="66+2"/>
    <s v="66+2"/>
    <s v="66+2"/>
    <s v="66+2"/>
    <n v="67"/>
    <n v="56"/>
    <n v="64"/>
    <n v="74"/>
    <n v="49"/>
    <n v="69"/>
    <n v="68"/>
    <n v="55"/>
    <n v="75"/>
    <n v="68"/>
    <n v="66"/>
    <n v="60"/>
    <n v="64"/>
    <n v="67"/>
    <n v="65"/>
    <n v="69"/>
    <n v="66"/>
    <n v="69"/>
    <n v="63"/>
    <n v="65"/>
    <n v="73"/>
    <n v="71"/>
    <n v="51"/>
    <n v="73"/>
    <n v="49"/>
    <n v="73"/>
    <n v="62"/>
    <n v="69"/>
    <n v="64"/>
    <n v="6"/>
    <n v="13"/>
    <n v="6"/>
    <n v="13"/>
    <n v="11"/>
    <n v="10000000"/>
  </r>
  <r>
    <n v="583"/>
    <n v="222028"/>
    <s v="J. Weigl"/>
    <n v="22"/>
    <s v="https://cdn.sofifa.org/players/4/19/222028.png"/>
    <s v="Germany"/>
    <s v="https://cdn.sofifa.org/flags/21.png"/>
    <n v="79"/>
    <n v="84"/>
    <s v="Borussia Dortmund"/>
    <s v="https://cdn.sofifa.org/teams/2/light/22.png"/>
    <n v="14500000"/>
    <n v="43000"/>
    <n v="1918"/>
    <s v="Right"/>
    <n v="3"/>
    <n v="3"/>
    <n v="3"/>
    <s v="Medium/ Medium"/>
    <x v="1"/>
    <s v="No"/>
    <s v="CDM"/>
    <x v="0"/>
    <n v="33"/>
    <s v="Jul 1, 2015"/>
    <m/>
    <n v="2021"/>
    <x v="9"/>
    <x v="9"/>
    <x v="16"/>
    <s v="61+3"/>
    <s v="61+3"/>
    <s v="61+3"/>
    <s v="68+3"/>
    <s v="67+3"/>
    <s v="67+3"/>
    <s v="67+3"/>
    <s v="68+3"/>
    <s v="72+3"/>
    <s v="72+3"/>
    <s v="72+3"/>
    <s v="71+3"/>
    <s v="76+3"/>
    <s v="76+3"/>
    <s v="76+3"/>
    <s v="71+3"/>
    <s v="75+3"/>
    <s v="78+3"/>
    <s v="78+3"/>
    <s v="78+3"/>
    <s v="75+3"/>
    <s v="74+3"/>
    <s v="73+3"/>
    <s v="73+3"/>
    <s v="73+3"/>
    <s v="74+3"/>
    <n v="58"/>
    <n v="41"/>
    <n v="63"/>
    <n v="85"/>
    <n v="56"/>
    <n v="74"/>
    <n v="63"/>
    <n v="46"/>
    <n v="80"/>
    <n v="79"/>
    <n v="72"/>
    <n v="59"/>
    <n v="77"/>
    <n v="80"/>
    <n v="65"/>
    <n v="48"/>
    <n v="67"/>
    <n v="80"/>
    <n v="63"/>
    <n v="52"/>
    <n v="64"/>
    <n v="84"/>
    <n v="56"/>
    <n v="77"/>
    <n v="50"/>
    <n v="80"/>
    <n v="74"/>
    <n v="78"/>
    <n v="73"/>
    <n v="6"/>
    <n v="14"/>
    <n v="16"/>
    <n v="11"/>
    <n v="7"/>
    <n v="25700000"/>
  </r>
  <r>
    <n v="751"/>
    <n v="226168"/>
    <s v="M. Eggestein"/>
    <n v="21"/>
    <s v="https://cdn.sofifa.org/players/4/19/226168.png"/>
    <s v="Germany"/>
    <s v="https://cdn.sofifa.org/flags/21.png"/>
    <n v="78"/>
    <n v="84"/>
    <s v="SV Werder Bremen"/>
    <s v="https://cdn.sofifa.org/teams/2/light/38.png"/>
    <n v="14000000"/>
    <n v="22000"/>
    <n v="1982"/>
    <s v="Right"/>
    <n v="1"/>
    <n v="4"/>
    <n v="3"/>
    <s v="High/ High"/>
    <x v="1"/>
    <s v="No"/>
    <s v="RCM"/>
    <x v="0"/>
    <n v="35"/>
    <s v="Nov 29, 2014"/>
    <m/>
    <n v="2020"/>
    <x v="2"/>
    <x v="2"/>
    <x v="20"/>
    <s v="70+2"/>
    <s v="70+2"/>
    <s v="70+2"/>
    <s v="72+2"/>
    <s v="73+2"/>
    <s v="73+2"/>
    <s v="73+2"/>
    <s v="72+2"/>
    <s v="74+2"/>
    <s v="74+2"/>
    <s v="74+2"/>
    <s v="74+2"/>
    <s v="77+2"/>
    <s v="77+2"/>
    <s v="77+2"/>
    <s v="74+2"/>
    <s v="73+2"/>
    <s v="75+2"/>
    <s v="75+2"/>
    <s v="75+2"/>
    <s v="73+2"/>
    <s v="72+2"/>
    <s v="70+2"/>
    <s v="70+2"/>
    <s v="70+2"/>
    <s v="72+2"/>
    <n v="65"/>
    <n v="61"/>
    <n v="65"/>
    <n v="79"/>
    <n v="46"/>
    <n v="77"/>
    <n v="58"/>
    <n v="48"/>
    <n v="77"/>
    <n v="79"/>
    <n v="66"/>
    <n v="69"/>
    <n v="74"/>
    <n v="76"/>
    <n v="67"/>
    <n v="77"/>
    <n v="53"/>
    <n v="96"/>
    <n v="74"/>
    <n v="80"/>
    <n v="68"/>
    <n v="68"/>
    <n v="69"/>
    <n v="74"/>
    <n v="45"/>
    <n v="75"/>
    <n v="72"/>
    <n v="75"/>
    <n v="63"/>
    <n v="15"/>
    <n v="10"/>
    <n v="13"/>
    <n v="15"/>
    <n v="8"/>
    <n v="26600000"/>
  </r>
  <r>
    <n v="753"/>
    <n v="225309"/>
    <s v="N. Amiri"/>
    <n v="21"/>
    <s v="https://cdn.sofifa.org/players/4/19/225309.png"/>
    <s v="Germany"/>
    <s v="https://cdn.sofifa.org/flags/21.png"/>
    <n v="78"/>
    <n v="85"/>
    <s v="TSG 1899 Hoffenheim"/>
    <s v="https://cdn.sofifa.org/teams/2/light/10029.png"/>
    <n v="14500000"/>
    <n v="27000"/>
    <n v="1973"/>
    <s v="Right"/>
    <n v="1"/>
    <n v="3"/>
    <n v="4"/>
    <s v="Medium/ Medium"/>
    <x v="0"/>
    <s v="No"/>
    <s v="CAM"/>
    <x v="0"/>
    <n v="18"/>
    <s v="Aug 1, 2014"/>
    <m/>
    <n v="2020"/>
    <x v="2"/>
    <x v="2"/>
    <x v="11"/>
    <s v="69+2"/>
    <s v="69+2"/>
    <s v="69+2"/>
    <s v="75+2"/>
    <s v="74+2"/>
    <s v="74+2"/>
    <s v="74+2"/>
    <s v="75+2"/>
    <s v="76+2"/>
    <s v="76+2"/>
    <s v="76+2"/>
    <s v="76+2"/>
    <s v="75+2"/>
    <s v="75+2"/>
    <s v="75+2"/>
    <s v="76+2"/>
    <s v="68+2"/>
    <s v="67+2"/>
    <s v="67+2"/>
    <s v="67+2"/>
    <s v="68+2"/>
    <s v="64+2"/>
    <s v="58+2"/>
    <s v="58+2"/>
    <s v="58+2"/>
    <s v="64+2"/>
    <n v="73"/>
    <n v="65"/>
    <n v="43"/>
    <n v="79"/>
    <n v="65"/>
    <n v="85"/>
    <n v="76"/>
    <n v="71"/>
    <n v="73"/>
    <n v="81"/>
    <n v="77"/>
    <n v="68"/>
    <n v="79"/>
    <n v="75"/>
    <n v="76"/>
    <n v="70"/>
    <n v="66"/>
    <n v="77"/>
    <n v="66"/>
    <n v="70"/>
    <n v="48"/>
    <n v="62"/>
    <n v="69"/>
    <n v="78"/>
    <n v="65"/>
    <n v="69"/>
    <n v="53"/>
    <n v="57"/>
    <n v="46"/>
    <n v="12"/>
    <n v="12"/>
    <n v="14"/>
    <n v="12"/>
    <n v="10"/>
    <n v="27600000"/>
  </r>
  <r>
    <n v="792"/>
    <n v="212977"/>
    <s v="N. Stark"/>
    <n v="23"/>
    <s v="https://cdn.sofifa.org/players/4/19/212977.png"/>
    <s v="Germany"/>
    <s v="https://cdn.sofifa.org/flags/21.png"/>
    <n v="78"/>
    <n v="84"/>
    <s v="Hertha BSC"/>
    <s v="https://cdn.sofifa.org/teams/2/light/166.png"/>
    <n v="12000000"/>
    <n v="24000"/>
    <n v="1881"/>
    <s v="Right"/>
    <n v="1"/>
    <n v="3"/>
    <n v="2"/>
    <s v="High/ Medium"/>
    <x v="0"/>
    <s v="No"/>
    <s v="CB"/>
    <x v="2"/>
    <n v="5"/>
    <s v="Aug 24, 2015"/>
    <m/>
    <n v="2022"/>
    <x v="8"/>
    <x v="8"/>
    <x v="2"/>
    <s v="65+2"/>
    <s v="65+2"/>
    <s v="65+2"/>
    <s v="64+2"/>
    <s v="65+2"/>
    <s v="65+2"/>
    <s v="65+2"/>
    <s v="64+2"/>
    <s v="66+2"/>
    <s v="66+2"/>
    <s v="66+2"/>
    <s v="66+2"/>
    <s v="69+2"/>
    <s v="69+2"/>
    <s v="69+2"/>
    <s v="66+2"/>
    <s v="72+2"/>
    <s v="74+2"/>
    <s v="74+2"/>
    <s v="74+2"/>
    <s v="72+2"/>
    <s v="74+2"/>
    <s v="77+2"/>
    <s v="77+2"/>
    <s v="77+2"/>
    <s v="74+2"/>
    <n v="54"/>
    <n v="50"/>
    <n v="83"/>
    <n v="76"/>
    <n v="48"/>
    <n v="65"/>
    <n v="43"/>
    <n v="35"/>
    <n v="67"/>
    <n v="70"/>
    <n v="74"/>
    <n v="79"/>
    <n v="63"/>
    <n v="73"/>
    <n v="62"/>
    <n v="63"/>
    <n v="64"/>
    <n v="70"/>
    <n v="79"/>
    <n v="55"/>
    <n v="74"/>
    <n v="79"/>
    <n v="52"/>
    <n v="71"/>
    <n v="39"/>
    <n v="69"/>
    <n v="78"/>
    <n v="79"/>
    <n v="76"/>
    <n v="7"/>
    <n v="15"/>
    <n v="10"/>
    <n v="15"/>
    <n v="13"/>
    <n v="22800000"/>
  </r>
  <r>
    <n v="1016"/>
    <n v="229476"/>
    <s v="W. Anton"/>
    <n v="21"/>
    <s v="https://cdn.sofifa.org/players/4/19/229476.png"/>
    <s v="Germany"/>
    <s v="https://cdn.sofifa.org/flags/21.png"/>
    <n v="77"/>
    <n v="84"/>
    <s v="Hannover 96"/>
    <s v="https://cdn.sofifa.org/teams/2/light/485.png"/>
    <n v="11000000"/>
    <n v="22000"/>
    <n v="1795"/>
    <s v="Right"/>
    <n v="1"/>
    <n v="3"/>
    <n v="3"/>
    <s v="Medium/ Medium"/>
    <x v="1"/>
    <s v="No"/>
    <s v="RCB"/>
    <x v="2"/>
    <n v="31"/>
    <s v="May 15, 2015"/>
    <m/>
    <n v="2021"/>
    <x v="6"/>
    <x v="6"/>
    <x v="20"/>
    <s v="60+2"/>
    <s v="60+2"/>
    <s v="60+2"/>
    <s v="59+2"/>
    <s v="61+2"/>
    <s v="61+2"/>
    <s v="61+2"/>
    <s v="59+2"/>
    <s v="62+2"/>
    <s v="62+2"/>
    <s v="62+2"/>
    <s v="62+2"/>
    <s v="66+2"/>
    <s v="66+2"/>
    <s v="66+2"/>
    <s v="62+2"/>
    <s v="69+2"/>
    <s v="73+2"/>
    <s v="73+2"/>
    <s v="73+2"/>
    <s v="69+2"/>
    <s v="71+2"/>
    <s v="76+2"/>
    <s v="76+2"/>
    <s v="76+2"/>
    <s v="71+2"/>
    <n v="42"/>
    <n v="42"/>
    <n v="74"/>
    <n v="71"/>
    <n v="38"/>
    <n v="66"/>
    <n v="37"/>
    <n v="39"/>
    <n v="69"/>
    <n v="70"/>
    <n v="54"/>
    <n v="73"/>
    <n v="62"/>
    <n v="75"/>
    <n v="56"/>
    <n v="55"/>
    <n v="71"/>
    <n v="72"/>
    <n v="78"/>
    <n v="45"/>
    <n v="76"/>
    <n v="78"/>
    <n v="52"/>
    <n v="57"/>
    <n v="48"/>
    <n v="72"/>
    <n v="79"/>
    <n v="79"/>
    <n v="76"/>
    <n v="11"/>
    <n v="12"/>
    <n v="12"/>
    <n v="13"/>
    <n v="13"/>
    <n v="22000000"/>
  </r>
  <r>
    <n v="1107"/>
    <n v="226229"/>
    <s v="T. Kehrer"/>
    <n v="21"/>
    <s v="https://cdn.sofifa.org/players/4/19/226229.png"/>
    <s v="Germany"/>
    <s v="https://cdn.sofifa.org/flags/21.png"/>
    <n v="77"/>
    <n v="84"/>
    <s v="Paris Saint-Germain"/>
    <s v="https://cdn.sofifa.org/teams/2/light/73.png"/>
    <n v="11000000"/>
    <n v="43000"/>
    <n v="1806"/>
    <s v="Left"/>
    <n v="1"/>
    <n v="5"/>
    <n v="3"/>
    <s v="Medium/ High"/>
    <x v="1"/>
    <s v="No"/>
    <s v="RB"/>
    <x v="2"/>
    <n v="4"/>
    <s v="Aug 16, 2018"/>
    <m/>
    <n v="2023"/>
    <x v="9"/>
    <x v="9"/>
    <x v="12"/>
    <s v="59+2"/>
    <s v="59+2"/>
    <s v="59+2"/>
    <s v="59+2"/>
    <s v="59+2"/>
    <s v="59+2"/>
    <s v="59+2"/>
    <s v="59+2"/>
    <s v="59+2"/>
    <s v="59+2"/>
    <s v="59+2"/>
    <s v="61+2"/>
    <s v="62+2"/>
    <s v="62+2"/>
    <s v="62+2"/>
    <s v="61+2"/>
    <s v="71+2"/>
    <s v="70+2"/>
    <s v="70+2"/>
    <s v="70+2"/>
    <s v="71+2"/>
    <s v="73+2"/>
    <s v="75+2"/>
    <s v="75+2"/>
    <s v="75+2"/>
    <s v="73+2"/>
    <n v="56"/>
    <n v="37"/>
    <n v="76"/>
    <n v="63"/>
    <n v="32"/>
    <n v="63"/>
    <n v="45"/>
    <n v="38"/>
    <n v="58"/>
    <n v="64"/>
    <n v="74"/>
    <n v="76"/>
    <n v="69"/>
    <n v="76"/>
    <n v="65"/>
    <n v="65"/>
    <n v="78"/>
    <n v="74"/>
    <n v="70"/>
    <n v="40"/>
    <n v="80"/>
    <n v="75"/>
    <n v="48"/>
    <n v="56"/>
    <n v="36"/>
    <n v="68"/>
    <n v="72"/>
    <n v="81"/>
    <n v="85"/>
    <n v="9"/>
    <n v="9"/>
    <n v="14"/>
    <n v="10"/>
    <n v="12"/>
    <n v="22600000"/>
  </r>
  <r>
    <n v="1506"/>
    <n v="232144"/>
    <s v="F. Uduokhai"/>
    <n v="20"/>
    <s v="https://cdn.sofifa.org/players/4/19/232144.png"/>
    <s v="Germany"/>
    <s v="https://cdn.sofifa.org/flags/21.png"/>
    <n v="76"/>
    <n v="84"/>
    <s v="VfL Wolfsburg"/>
    <s v="https://cdn.sofifa.org/teams/2/light/175.png"/>
    <n v="10000000"/>
    <n v="26000"/>
    <n v="1662"/>
    <s v="Left"/>
    <n v="1"/>
    <n v="3"/>
    <n v="2"/>
    <s v="Medium/ Medium"/>
    <x v="1"/>
    <s v="No"/>
    <s v="CB"/>
    <x v="2"/>
    <n v="17"/>
    <s v="Jul 1, 2017"/>
    <m/>
    <n v="2022"/>
    <x v="10"/>
    <x v="10"/>
    <x v="0"/>
    <s v="55+2"/>
    <s v="55+2"/>
    <s v="55+2"/>
    <s v="53+2"/>
    <s v="55+2"/>
    <s v="55+2"/>
    <s v="55+2"/>
    <s v="53+2"/>
    <s v="56+2"/>
    <s v="56+2"/>
    <s v="56+2"/>
    <s v="56+2"/>
    <s v="60+2"/>
    <s v="60+2"/>
    <s v="60+2"/>
    <s v="56+2"/>
    <s v="67+2"/>
    <s v="71+2"/>
    <s v="71+2"/>
    <s v="71+2"/>
    <s v="67+2"/>
    <s v="69+2"/>
    <s v="75+2"/>
    <s v="75+2"/>
    <s v="75+2"/>
    <s v="69+2"/>
    <n v="35"/>
    <n v="33"/>
    <n v="78"/>
    <n v="71"/>
    <n v="18"/>
    <n v="49"/>
    <n v="34"/>
    <n v="31"/>
    <n v="59"/>
    <n v="70"/>
    <n v="63"/>
    <n v="74"/>
    <n v="64"/>
    <n v="75"/>
    <n v="60"/>
    <n v="62"/>
    <n v="68"/>
    <n v="64"/>
    <n v="77"/>
    <n v="35"/>
    <n v="69"/>
    <n v="78"/>
    <n v="35"/>
    <n v="46"/>
    <n v="38"/>
    <n v="70"/>
    <n v="77"/>
    <n v="79"/>
    <n v="71"/>
    <n v="6"/>
    <n v="10"/>
    <n v="10"/>
    <n v="9"/>
    <n v="14"/>
    <n v="19000000"/>
  </r>
  <r>
    <n v="1528"/>
    <n v="228579"/>
    <s v="B. Henrichs"/>
    <n v="21"/>
    <s v="https://cdn.sofifa.org/players/4/19/228579.png"/>
    <s v="Germany"/>
    <s v="https://cdn.sofifa.org/flags/21.png"/>
    <n v="76"/>
    <n v="84"/>
    <s v="AS Monaco"/>
    <s v="https://cdn.sofifa.org/teams/2/light/69.png"/>
    <n v="9500000"/>
    <n v="36000"/>
    <n v="1952"/>
    <s v="Right"/>
    <n v="2"/>
    <n v="4"/>
    <n v="4"/>
    <s v="High/ Medium"/>
    <x v="1"/>
    <s v="No"/>
    <s v="LB"/>
    <x v="2"/>
    <n v="39"/>
    <s v="Aug 28, 2018"/>
    <m/>
    <n v="2023"/>
    <x v="3"/>
    <x v="3"/>
    <x v="19"/>
    <s v="65+2"/>
    <s v="65+2"/>
    <s v="65+2"/>
    <s v="71+2"/>
    <s v="69+2"/>
    <s v="69+2"/>
    <s v="69+2"/>
    <s v="71+2"/>
    <s v="70+2"/>
    <s v="70+2"/>
    <s v="70+2"/>
    <s v="73+2"/>
    <s v="71+2"/>
    <s v="71+2"/>
    <s v="71+2"/>
    <s v="73+2"/>
    <s v="75+2"/>
    <s v="72+2"/>
    <s v="72+2"/>
    <s v="72+2"/>
    <s v="75+2"/>
    <s v="74+2"/>
    <s v="70+2"/>
    <s v="70+2"/>
    <s v="70+2"/>
    <s v="74+2"/>
    <n v="79"/>
    <n v="50"/>
    <n v="59"/>
    <n v="77"/>
    <n v="53"/>
    <n v="78"/>
    <n v="73"/>
    <n v="49"/>
    <n v="66"/>
    <n v="77"/>
    <n v="78"/>
    <n v="78"/>
    <n v="76"/>
    <n v="79"/>
    <n v="71"/>
    <n v="62"/>
    <n v="65"/>
    <n v="75"/>
    <n v="68"/>
    <n v="46"/>
    <n v="61"/>
    <n v="76"/>
    <n v="62"/>
    <n v="66"/>
    <n v="59"/>
    <n v="74"/>
    <n v="69"/>
    <n v="74"/>
    <n v="70"/>
    <n v="8"/>
    <n v="9"/>
    <n v="13"/>
    <n v="12"/>
    <n v="14"/>
    <n v="20000000"/>
  </r>
  <r>
    <n v="1958"/>
    <n v="234943"/>
    <s v="F. Neuhaus"/>
    <n v="21"/>
    <s v="https://cdn.sofifa.org/players/4/19/234943.png"/>
    <s v="Germany"/>
    <s v="https://cdn.sofifa.org/flags/21.png"/>
    <n v="75"/>
    <n v="85"/>
    <s v="Borussia Mönchengladbach"/>
    <s v="https://cdn.sofifa.org/teams/2/light/23.png"/>
    <n v="10500000"/>
    <n v="19000"/>
    <n v="1892"/>
    <s v="Right"/>
    <n v="1"/>
    <n v="3"/>
    <n v="3"/>
    <s v="Medium/ Medium"/>
    <x v="1"/>
    <s v="No"/>
    <s v="RCM"/>
    <x v="0"/>
    <n v="32"/>
    <s v="Jul 1, 2017"/>
    <m/>
    <n v="2022"/>
    <x v="3"/>
    <x v="3"/>
    <x v="14"/>
    <s v="66+2"/>
    <s v="66+2"/>
    <s v="66+2"/>
    <s v="71+2"/>
    <s v="71+2"/>
    <s v="71+2"/>
    <s v="71+2"/>
    <s v="71+2"/>
    <s v="74+2"/>
    <s v="74+2"/>
    <s v="74+2"/>
    <s v="72+2"/>
    <s v="73+2"/>
    <s v="73+2"/>
    <s v="73+2"/>
    <s v="72+2"/>
    <s v="68+2"/>
    <s v="68+2"/>
    <s v="68+2"/>
    <s v="68+2"/>
    <s v="68+2"/>
    <s v="66+2"/>
    <s v="62+2"/>
    <s v="62+2"/>
    <s v="62+2"/>
    <s v="66+2"/>
    <n v="59"/>
    <n v="59"/>
    <n v="54"/>
    <n v="77"/>
    <n v="61"/>
    <n v="77"/>
    <n v="66"/>
    <n v="41"/>
    <n v="74"/>
    <n v="78"/>
    <n v="74"/>
    <n v="67"/>
    <n v="78"/>
    <n v="77"/>
    <n v="75"/>
    <n v="68"/>
    <n v="54"/>
    <n v="75"/>
    <n v="58"/>
    <n v="73"/>
    <n v="57"/>
    <n v="59"/>
    <n v="64"/>
    <n v="78"/>
    <n v="49"/>
    <n v="74"/>
    <n v="64"/>
    <n v="59"/>
    <n v="64"/>
    <n v="6"/>
    <n v="11"/>
    <n v="10"/>
    <n v="11"/>
    <n v="15"/>
    <n v="20000000"/>
  </r>
  <r>
    <n v="2743"/>
    <n v="237629"/>
    <s v="A. Maier"/>
    <n v="19"/>
    <s v="https://cdn.sofifa.org/players/4/19/237629.png"/>
    <s v="Germany"/>
    <s v="https://cdn.sofifa.org/flags/21.png"/>
    <n v="73"/>
    <n v="86"/>
    <s v="Hertha BSC"/>
    <s v="https://cdn.sofifa.org/teams/2/light/166.png"/>
    <n v="7500000"/>
    <n v="10000"/>
    <n v="1781"/>
    <s v="Right"/>
    <n v="1"/>
    <n v="3"/>
    <n v="3"/>
    <s v="High/ Medium"/>
    <x v="0"/>
    <s v="No"/>
    <s v="LDM"/>
    <x v="0"/>
    <n v="23"/>
    <s v="Feb 4, 2017"/>
    <m/>
    <n v="2022"/>
    <x v="3"/>
    <x v="3"/>
    <x v="19"/>
    <s v="62+2"/>
    <s v="62+2"/>
    <s v="62+2"/>
    <s v="69+2"/>
    <s v="68+2"/>
    <s v="68+2"/>
    <s v="68+2"/>
    <s v="69+2"/>
    <s v="71+2"/>
    <s v="71+2"/>
    <s v="71+2"/>
    <s v="70+2"/>
    <s v="72+2"/>
    <s v="72+2"/>
    <s v="72+2"/>
    <s v="70+2"/>
    <s v="67+2"/>
    <s v="68+2"/>
    <s v="68+2"/>
    <s v="68+2"/>
    <s v="67+2"/>
    <s v="64+2"/>
    <s v="60+2"/>
    <s v="60+2"/>
    <s v="60+2"/>
    <s v="64+2"/>
    <n v="63"/>
    <n v="53"/>
    <n v="32"/>
    <n v="78"/>
    <n v="39"/>
    <n v="73"/>
    <n v="49"/>
    <n v="44"/>
    <n v="72"/>
    <n v="76"/>
    <n v="67"/>
    <n v="71"/>
    <n v="75"/>
    <n v="73"/>
    <n v="74"/>
    <n v="64"/>
    <n v="50"/>
    <n v="78"/>
    <n v="68"/>
    <n v="62"/>
    <n v="49"/>
    <n v="57"/>
    <n v="66"/>
    <n v="74"/>
    <n v="38"/>
    <n v="73"/>
    <n v="76"/>
    <n v="66"/>
    <n v="45"/>
    <n v="14"/>
    <n v="10"/>
    <n v="10"/>
    <n v="8"/>
    <n v="7"/>
    <n v="17400000"/>
  </r>
  <r>
    <n v="744"/>
    <n v="228881"/>
    <s v="D. Calabria"/>
    <n v="21"/>
    <s v="https://cdn.sofifa.org/players/4/19/228881.png"/>
    <s v="Italy"/>
    <s v="https://cdn.sofifa.org/flags/27.png"/>
    <n v="78"/>
    <n v="88"/>
    <s v="Milan"/>
    <s v="https://cdn.sofifa.org/teams/2/light/47.png"/>
    <n v="14500000"/>
    <n v="52000"/>
    <n v="1946"/>
    <s v="Right"/>
    <n v="1"/>
    <n v="3"/>
    <n v="3"/>
    <s v="Medium/ Medium"/>
    <x v="0"/>
    <s v="No"/>
    <s v="RB"/>
    <x v="2"/>
    <n v="2"/>
    <s v="Jul 1, 2015"/>
    <m/>
    <n v="2022"/>
    <x v="0"/>
    <x v="0"/>
    <x v="1"/>
    <s v="58+2"/>
    <s v="58+2"/>
    <s v="58+2"/>
    <s v="65+2"/>
    <s v="61+2"/>
    <s v="61+2"/>
    <s v="61+2"/>
    <s v="65+2"/>
    <s v="63+2"/>
    <s v="63+2"/>
    <s v="63+2"/>
    <s v="68+2"/>
    <s v="67+2"/>
    <s v="67+2"/>
    <s v="67+2"/>
    <s v="68+2"/>
    <s v="77+2"/>
    <s v="74+2"/>
    <s v="74+2"/>
    <s v="74+2"/>
    <s v="77+2"/>
    <s v="76+2"/>
    <s v="74+2"/>
    <s v="74+2"/>
    <s v="74+2"/>
    <s v="76+2"/>
    <n v="79"/>
    <n v="30"/>
    <n v="64"/>
    <n v="75"/>
    <n v="58"/>
    <n v="73"/>
    <n v="76"/>
    <n v="48"/>
    <n v="68"/>
    <n v="74"/>
    <n v="81"/>
    <n v="77"/>
    <n v="83"/>
    <n v="74"/>
    <n v="78"/>
    <n v="62"/>
    <n v="69"/>
    <n v="81"/>
    <n v="64"/>
    <n v="48"/>
    <n v="78"/>
    <n v="77"/>
    <n v="42"/>
    <n v="50"/>
    <n v="48"/>
    <n v="74"/>
    <n v="78"/>
    <n v="78"/>
    <n v="77"/>
    <n v="8"/>
    <n v="14"/>
    <n v="15"/>
    <n v="12"/>
    <n v="7"/>
    <n v="27600000"/>
  </r>
  <r>
    <n v="746"/>
    <n v="228251"/>
    <s v="L. Pellegrini"/>
    <n v="22"/>
    <s v="https://cdn.sofifa.org/players/4/19/228251.png"/>
    <s v="Italy"/>
    <s v="https://cdn.sofifa.org/flags/27.png"/>
    <n v="78"/>
    <n v="84"/>
    <s v="Roma"/>
    <s v="https://cdn.sofifa.org/teams/2/light/52.png"/>
    <n v="14000000"/>
    <n v="51000"/>
    <n v="2027"/>
    <s v="Right"/>
    <n v="2"/>
    <n v="3"/>
    <n v="3"/>
    <s v="Medium/ Medium"/>
    <x v="0"/>
    <s v="No"/>
    <s v="CM"/>
    <x v="0"/>
    <n v="7"/>
    <s v="Jul 1, 2017"/>
    <m/>
    <n v="2022"/>
    <x v="9"/>
    <x v="9"/>
    <x v="3"/>
    <s v="72+2"/>
    <s v="72+2"/>
    <s v="72+2"/>
    <s v="74+2"/>
    <s v="74+2"/>
    <s v="74+2"/>
    <s v="74+2"/>
    <s v="74+2"/>
    <s v="75+2"/>
    <s v="75+2"/>
    <s v="75+2"/>
    <s v="75+2"/>
    <s v="76+2"/>
    <s v="76+2"/>
    <s v="76+2"/>
    <s v="75+2"/>
    <s v="74+2"/>
    <s v="74+2"/>
    <s v="74+2"/>
    <s v="74+2"/>
    <s v="74+2"/>
    <s v="73+2"/>
    <s v="72+2"/>
    <s v="72+2"/>
    <s v="72+2"/>
    <s v="73+2"/>
    <n v="72"/>
    <n v="60"/>
    <n v="71"/>
    <n v="82"/>
    <n v="69"/>
    <n v="76"/>
    <n v="69"/>
    <n v="40"/>
    <n v="79"/>
    <n v="79"/>
    <n v="77"/>
    <n v="74"/>
    <n v="68"/>
    <n v="73"/>
    <n v="69"/>
    <n v="76"/>
    <n v="67"/>
    <n v="76"/>
    <n v="69"/>
    <n v="72"/>
    <n v="71"/>
    <n v="70"/>
    <n v="74"/>
    <n v="76"/>
    <n v="49"/>
    <n v="79"/>
    <n v="70"/>
    <n v="74"/>
    <n v="72"/>
    <n v="12"/>
    <n v="7"/>
    <n v="10"/>
    <n v="13"/>
    <n v="11"/>
    <n v="26600000"/>
  </r>
  <r>
    <n v="809"/>
    <n v="208268"/>
    <s v="B. Cristante"/>
    <n v="23"/>
    <s v="https://cdn.sofifa.org/players/4/19/208268.png"/>
    <s v="Italy"/>
    <s v="https://cdn.sofifa.org/flags/27.png"/>
    <n v="78"/>
    <n v="86"/>
    <s v="Roma"/>
    <s v="https://cdn.sofifa.org/teams/2/light/52.png"/>
    <n v="15000000"/>
    <n v="26000"/>
    <n v="1944"/>
    <s v="Right"/>
    <n v="2"/>
    <n v="3"/>
    <n v="3"/>
    <s v="Medium/ Medium"/>
    <x v="1"/>
    <s v="No"/>
    <s v="CM"/>
    <x v="0"/>
    <n v="4"/>
    <m/>
    <s v="Atalanta"/>
    <s v="Jun 30, 2019"/>
    <x v="9"/>
    <x v="9"/>
    <x v="24"/>
    <s v="72+2"/>
    <s v="72+2"/>
    <s v="72+2"/>
    <s v="73+2"/>
    <s v="74+2"/>
    <s v="74+2"/>
    <s v="74+2"/>
    <s v="73+2"/>
    <s v="75+2"/>
    <s v="75+2"/>
    <s v="75+2"/>
    <s v="74+2"/>
    <s v="76+2"/>
    <s v="76+2"/>
    <s v="76+2"/>
    <s v="74+2"/>
    <s v="70+2"/>
    <s v="73+2"/>
    <s v="73+2"/>
    <s v="73+2"/>
    <s v="70+2"/>
    <s v="69+2"/>
    <s v="69+2"/>
    <s v="69+2"/>
    <s v="69+2"/>
    <s v="69+2"/>
    <n v="68"/>
    <n v="68"/>
    <n v="70"/>
    <n v="83"/>
    <n v="67"/>
    <n v="78"/>
    <n v="65"/>
    <n v="64"/>
    <n v="78"/>
    <n v="81"/>
    <n v="63"/>
    <n v="58"/>
    <n v="64"/>
    <n v="74"/>
    <n v="54"/>
    <n v="74"/>
    <n v="58"/>
    <n v="69"/>
    <n v="70"/>
    <n v="74"/>
    <n v="64"/>
    <n v="66"/>
    <n v="76"/>
    <n v="76"/>
    <n v="58"/>
    <n v="70"/>
    <n v="70"/>
    <n v="69"/>
    <n v="66"/>
    <n v="3"/>
    <n v="5"/>
    <n v="3"/>
    <n v="3"/>
    <n v="5"/>
    <n v="0"/>
  </r>
  <r>
    <n v="1172"/>
    <n v="224232"/>
    <s v="N. Barella"/>
    <n v="21"/>
    <s v="https://cdn.sofifa.org/players/4/19/224232.png"/>
    <s v="Italy"/>
    <s v="https://cdn.sofifa.org/flags/27.png"/>
    <n v="77"/>
    <n v="89"/>
    <s v="Cagliari"/>
    <s v="https://cdn.sofifa.org/teams/2/light/1842.png"/>
    <n v="15500000"/>
    <n v="24000"/>
    <n v="2031"/>
    <s v="Right"/>
    <n v="2"/>
    <n v="3"/>
    <n v="3"/>
    <s v="Medium/ Medium"/>
    <x v="1"/>
    <s v="No"/>
    <s v="RCM"/>
    <x v="0"/>
    <n v="18"/>
    <s v="Jul 1, 2014"/>
    <m/>
    <n v="2022"/>
    <x v="7"/>
    <x v="7"/>
    <x v="15"/>
    <s v="66+2"/>
    <s v="66+2"/>
    <s v="66+2"/>
    <s v="73+2"/>
    <s v="72+2"/>
    <s v="72+2"/>
    <s v="72+2"/>
    <s v="73+2"/>
    <s v="74+2"/>
    <s v="74+2"/>
    <s v="74+2"/>
    <s v="75+2"/>
    <s v="75+2"/>
    <s v="75+2"/>
    <s v="75+2"/>
    <s v="75+2"/>
    <s v="74+2"/>
    <s v="74+2"/>
    <s v="74+2"/>
    <s v="74+2"/>
    <s v="74+2"/>
    <s v="72+2"/>
    <s v="68+2"/>
    <s v="68+2"/>
    <s v="68+2"/>
    <s v="72+2"/>
    <n v="72"/>
    <n v="63"/>
    <n v="40"/>
    <n v="79"/>
    <n v="53"/>
    <n v="80"/>
    <n v="73"/>
    <n v="67"/>
    <n v="78"/>
    <n v="77"/>
    <n v="79"/>
    <n v="77"/>
    <n v="76"/>
    <n v="74"/>
    <n v="80"/>
    <n v="65"/>
    <n v="59"/>
    <n v="82"/>
    <n v="61"/>
    <n v="65"/>
    <n v="82"/>
    <n v="75"/>
    <n v="65"/>
    <n v="74"/>
    <n v="73"/>
    <n v="74"/>
    <n v="68"/>
    <n v="72"/>
    <n v="68"/>
    <n v="11"/>
    <n v="5"/>
    <n v="13"/>
    <n v="14"/>
    <n v="11"/>
    <n v="29500000"/>
  </r>
  <r>
    <n v="1763"/>
    <n v="225116"/>
    <s v="A. Meret"/>
    <n v="21"/>
    <s v="https://cdn.sofifa.org/players/4/19/225116.png"/>
    <s v="Italy"/>
    <s v="https://cdn.sofifa.org/flags/27.png"/>
    <n v="75"/>
    <n v="89"/>
    <s v="Napoli"/>
    <s v="https://cdn.sofifa.org/teams/2/light/48.png"/>
    <n v="12000000"/>
    <n v="24000"/>
    <n v="1161"/>
    <s v="Left"/>
    <n v="1"/>
    <n v="2"/>
    <n v="1"/>
    <s v="Medium/ Medium"/>
    <x v="1"/>
    <s v="No"/>
    <s v="GK"/>
    <x v="3"/>
    <n v="1"/>
    <s v="Jul 5, 2018"/>
    <m/>
    <n v="2023"/>
    <x v="8"/>
    <x v="8"/>
    <x v="18"/>
    <m/>
    <m/>
    <m/>
    <m/>
    <m/>
    <m/>
    <m/>
    <m/>
    <m/>
    <m/>
    <m/>
    <m/>
    <m/>
    <m/>
    <m/>
    <m/>
    <m/>
    <m/>
    <m/>
    <m/>
    <m/>
    <m/>
    <m/>
    <m/>
    <m/>
    <m/>
    <n v="15"/>
    <n v="17"/>
    <n v="19"/>
    <n v="29"/>
    <n v="20"/>
    <n v="16"/>
    <n v="20"/>
    <n v="21"/>
    <n v="22"/>
    <n v="22"/>
    <n v="41"/>
    <n v="48"/>
    <n v="37"/>
    <n v="70"/>
    <n v="48"/>
    <n v="21"/>
    <n v="68"/>
    <n v="29"/>
    <n v="65"/>
    <n v="17"/>
    <n v="22"/>
    <n v="22"/>
    <n v="20"/>
    <n v="21"/>
    <n v="21"/>
    <n v="67"/>
    <n v="10"/>
    <n v="21"/>
    <n v="12"/>
    <n v="77"/>
    <n v="71"/>
    <n v="66"/>
    <n v="75"/>
    <n v="78"/>
    <n v="27900000"/>
  </r>
  <r>
    <n v="1892"/>
    <n v="225439"/>
    <s v="R. Mandragora"/>
    <n v="21"/>
    <s v="https://cdn.sofifa.org/players/4/19/225439.png"/>
    <s v="Italy"/>
    <s v="https://cdn.sofifa.org/flags/27.png"/>
    <n v="75"/>
    <n v="85"/>
    <s v="Udinese"/>
    <s v="https://cdn.sofifa.org/teams/2/light/55.png"/>
    <n v="10500000"/>
    <n v="18000"/>
    <n v="1980"/>
    <s v="Left"/>
    <n v="1"/>
    <n v="3"/>
    <n v="3"/>
    <s v="Medium/ High"/>
    <x v="1"/>
    <s v="No"/>
    <s v="LCM"/>
    <x v="0"/>
    <n v="38"/>
    <s v="Jul 26, 2018"/>
    <m/>
    <n v="2023"/>
    <x v="3"/>
    <x v="3"/>
    <x v="12"/>
    <s v="66+2"/>
    <s v="66+2"/>
    <s v="66+2"/>
    <s v="69+2"/>
    <s v="69+2"/>
    <s v="69+2"/>
    <s v="69+2"/>
    <s v="69+2"/>
    <s v="71+2"/>
    <s v="71+2"/>
    <s v="71+2"/>
    <s v="70+2"/>
    <s v="73+2"/>
    <s v="73+2"/>
    <s v="73+2"/>
    <s v="70+2"/>
    <s v="72+2"/>
    <s v="74+2"/>
    <s v="74+2"/>
    <s v="74+2"/>
    <s v="72+2"/>
    <s v="71+2"/>
    <s v="72+2"/>
    <s v="72+2"/>
    <s v="72+2"/>
    <s v="71+2"/>
    <n v="65"/>
    <n v="59"/>
    <n v="65"/>
    <n v="77"/>
    <n v="55"/>
    <n v="76"/>
    <n v="66"/>
    <n v="57"/>
    <n v="74"/>
    <n v="75"/>
    <n v="54"/>
    <n v="67"/>
    <n v="73"/>
    <n v="74"/>
    <n v="74"/>
    <n v="66"/>
    <n v="68"/>
    <n v="76"/>
    <n v="77"/>
    <n v="65"/>
    <n v="67"/>
    <n v="74"/>
    <n v="62"/>
    <n v="75"/>
    <n v="52"/>
    <n v="69"/>
    <n v="77"/>
    <n v="75"/>
    <n v="69"/>
    <n v="13"/>
    <n v="14"/>
    <n v="9"/>
    <n v="14"/>
    <n v="16"/>
    <n v="21000000"/>
  </r>
  <r>
    <n v="2742"/>
    <n v="228413"/>
    <s v="E. Audero"/>
    <n v="21"/>
    <s v="https://cdn.sofifa.org/players/4/19/228413.png"/>
    <s v="Italy"/>
    <s v="https://cdn.sofifa.org/flags/27.png"/>
    <n v="73"/>
    <n v="85"/>
    <s v="Sampdoria"/>
    <s v="https://cdn.sofifa.org/teams/2/light/1837.png"/>
    <n v="5500000"/>
    <n v="30000"/>
    <n v="1120"/>
    <s v="Right"/>
    <n v="1"/>
    <n v="2"/>
    <n v="1"/>
    <s v="Medium/ Medium"/>
    <x v="0"/>
    <s v="No"/>
    <s v="GK"/>
    <x v="3"/>
    <n v="1"/>
    <m/>
    <s v="Juventus"/>
    <s v="Jun 30, 2019"/>
    <x v="8"/>
    <x v="8"/>
    <x v="24"/>
    <m/>
    <m/>
    <m/>
    <m/>
    <m/>
    <m/>
    <m/>
    <m/>
    <m/>
    <m/>
    <m/>
    <m/>
    <m/>
    <m/>
    <m/>
    <m/>
    <m/>
    <m/>
    <m/>
    <m/>
    <m/>
    <m/>
    <m/>
    <m/>
    <m/>
    <m/>
    <n v="13"/>
    <n v="16"/>
    <n v="19"/>
    <n v="29"/>
    <n v="18"/>
    <n v="19"/>
    <n v="12"/>
    <n v="12"/>
    <n v="19"/>
    <n v="18"/>
    <n v="55"/>
    <n v="49"/>
    <n v="53"/>
    <n v="51"/>
    <n v="51"/>
    <n v="23"/>
    <n v="65"/>
    <n v="25"/>
    <n v="55"/>
    <n v="19"/>
    <n v="24"/>
    <n v="11"/>
    <n v="9"/>
    <n v="30"/>
    <n v="22"/>
    <n v="56"/>
    <n v="10"/>
    <n v="10"/>
    <n v="10"/>
    <n v="78"/>
    <n v="72"/>
    <n v="72"/>
    <n v="73"/>
    <n v="78"/>
    <n v="0"/>
  </r>
  <r>
    <n v="2797"/>
    <n v="233556"/>
    <s v="R. Orsolini"/>
    <n v="21"/>
    <s v="https://cdn.sofifa.org/players/4/19/233556.png"/>
    <s v="Italy"/>
    <s v="https://cdn.sofifa.org/flags/27.png"/>
    <n v="73"/>
    <n v="85"/>
    <s v="Bologna"/>
    <s v="https://cdn.sofifa.org/teams/2/light/189.png"/>
    <n v="7000000"/>
    <n v="52000"/>
    <n v="1807"/>
    <s v="Left"/>
    <n v="1"/>
    <n v="4"/>
    <n v="4"/>
    <s v="High/ Medium"/>
    <x v="0"/>
    <s v="No"/>
    <s v="RW"/>
    <x v="0"/>
    <n v="7"/>
    <m/>
    <s v="Juventus"/>
    <s v="Jun 30, 2019"/>
    <x v="3"/>
    <x v="3"/>
    <x v="25"/>
    <s v="67+2"/>
    <s v="67+2"/>
    <s v="67+2"/>
    <s v="72+2"/>
    <s v="70+2"/>
    <s v="70+2"/>
    <s v="70+2"/>
    <s v="72+2"/>
    <s v="71+2"/>
    <s v="71+2"/>
    <s v="71+2"/>
    <s v="72+2"/>
    <s v="66+2"/>
    <s v="66+2"/>
    <s v="66+2"/>
    <s v="72+2"/>
    <s v="58+2"/>
    <s v="55+2"/>
    <s v="55+2"/>
    <s v="55+2"/>
    <s v="58+2"/>
    <s v="54+2"/>
    <s v="47+2"/>
    <s v="47+2"/>
    <s v="47+2"/>
    <s v="54+2"/>
    <n v="76"/>
    <n v="58"/>
    <n v="52"/>
    <n v="76"/>
    <n v="68"/>
    <n v="79"/>
    <n v="76"/>
    <n v="66"/>
    <n v="60"/>
    <n v="80"/>
    <n v="79"/>
    <n v="77"/>
    <n v="78"/>
    <n v="64"/>
    <n v="68"/>
    <n v="76"/>
    <n v="50"/>
    <n v="64"/>
    <n v="66"/>
    <n v="68"/>
    <n v="44"/>
    <n v="40"/>
    <n v="62"/>
    <n v="68"/>
    <n v="56"/>
    <n v="74"/>
    <n v="52"/>
    <n v="26"/>
    <n v="24"/>
    <n v="11"/>
    <n v="11"/>
    <n v="14"/>
    <n v="6"/>
    <n v="12"/>
    <n v="0"/>
  </r>
  <r>
    <n v="3400"/>
    <n v="226108"/>
    <s v="F. Romagna"/>
    <n v="21"/>
    <s v="https://cdn.sofifa.org/players/4/19/226108.png"/>
    <s v="Italy"/>
    <s v="https://cdn.sofifa.org/flags/27.png"/>
    <n v="72"/>
    <n v="86"/>
    <s v="Cagliari"/>
    <s v="https://cdn.sofifa.org/teams/2/light/1842.png"/>
    <n v="6000000"/>
    <n v="14000"/>
    <n v="1594"/>
    <s v="Right"/>
    <n v="1"/>
    <n v="3"/>
    <n v="2"/>
    <s v="Low/ High"/>
    <x v="0"/>
    <s v="No"/>
    <s v="RCB"/>
    <x v="2"/>
    <n v="56"/>
    <s v="Jul 28, 2017"/>
    <m/>
    <n v="2022"/>
    <x v="9"/>
    <x v="9"/>
    <x v="20"/>
    <s v="49+2"/>
    <s v="49+2"/>
    <s v="49+2"/>
    <s v="50+2"/>
    <s v="50+2"/>
    <s v="50+2"/>
    <s v="50+2"/>
    <s v="50+2"/>
    <s v="51+2"/>
    <s v="51+2"/>
    <s v="51+2"/>
    <s v="52+2"/>
    <s v="56+2"/>
    <s v="56+2"/>
    <s v="56+2"/>
    <s v="52+2"/>
    <s v="63+2"/>
    <s v="67+2"/>
    <s v="67+2"/>
    <s v="67+2"/>
    <s v="63+2"/>
    <s v="65+2"/>
    <s v="70+2"/>
    <s v="70+2"/>
    <s v="70+2"/>
    <s v="65+2"/>
    <n v="38"/>
    <n v="23"/>
    <n v="65"/>
    <n v="66"/>
    <n v="34"/>
    <n v="51"/>
    <n v="32"/>
    <n v="32"/>
    <n v="65"/>
    <n v="62"/>
    <n v="65"/>
    <n v="68"/>
    <n v="65"/>
    <n v="68"/>
    <n v="59"/>
    <n v="48"/>
    <n v="69"/>
    <n v="56"/>
    <n v="68"/>
    <n v="30"/>
    <n v="71"/>
    <n v="72"/>
    <n v="36"/>
    <n v="36"/>
    <n v="43"/>
    <n v="63"/>
    <n v="75"/>
    <n v="75"/>
    <n v="72"/>
    <n v="12"/>
    <n v="12"/>
    <n v="6"/>
    <n v="7"/>
    <n v="13"/>
    <n v="14000000"/>
  </r>
  <r>
    <n v="3418"/>
    <n v="236610"/>
    <s v="M. Kean"/>
    <n v="18"/>
    <s v="https://cdn.sofifa.org/players/4/19/236610.png"/>
    <s v="Italy"/>
    <s v="https://cdn.sofifa.org/flags/27.png"/>
    <n v="72"/>
    <n v="87"/>
    <s v="Juventus"/>
    <s v="https://cdn.sofifa.org/teams/2/light/45.png"/>
    <n v="6500000"/>
    <n v="32000"/>
    <n v="1672"/>
    <s v="Right"/>
    <n v="1"/>
    <n v="3"/>
    <n v="3"/>
    <s v="High/ Medium"/>
    <x v="1"/>
    <s v="No"/>
    <s v="ST"/>
    <x v="1"/>
    <n v="18"/>
    <s v="Aug 1, 2016"/>
    <m/>
    <n v="2020"/>
    <x v="3"/>
    <x v="3"/>
    <x v="19"/>
    <s v="70+2"/>
    <s v="70+2"/>
    <s v="70+2"/>
    <s v="67+2"/>
    <s v="69+2"/>
    <s v="69+2"/>
    <s v="69+2"/>
    <s v="67+2"/>
    <s v="65+2"/>
    <s v="65+2"/>
    <s v="65+2"/>
    <s v="65+2"/>
    <s v="57+2"/>
    <s v="57+2"/>
    <s v="57+2"/>
    <s v="65+2"/>
    <s v="48+2"/>
    <s v="45+2"/>
    <s v="45+2"/>
    <s v="45+2"/>
    <s v="48+2"/>
    <s v="45+2"/>
    <s v="42+2"/>
    <s v="42+2"/>
    <s v="42+2"/>
    <s v="45+2"/>
    <n v="42"/>
    <n v="75"/>
    <n v="65"/>
    <n v="59"/>
    <n v="64"/>
    <n v="73"/>
    <n v="62"/>
    <n v="43"/>
    <n v="38"/>
    <n v="74"/>
    <n v="75"/>
    <n v="79"/>
    <n v="75"/>
    <n v="68"/>
    <n v="69"/>
    <n v="71"/>
    <n v="68"/>
    <n v="69"/>
    <n v="73"/>
    <n v="58"/>
    <n v="45"/>
    <n v="21"/>
    <n v="72"/>
    <n v="51"/>
    <n v="65"/>
    <n v="68"/>
    <n v="27"/>
    <n v="28"/>
    <n v="16"/>
    <n v="13"/>
    <n v="8"/>
    <n v="10"/>
    <n v="7"/>
    <n v="9"/>
    <n v="14800000"/>
  </r>
  <r>
    <n v="604"/>
    <n v="208920"/>
    <s v="N. Aké"/>
    <n v="23"/>
    <s v="https://cdn.sofifa.org/players/4/19/208920.png"/>
    <s v="Netherlands"/>
    <s v="https://cdn.sofifa.org/flags/34.png"/>
    <n v="79"/>
    <n v="84"/>
    <s v="Bournemouth"/>
    <s v="https://cdn.sofifa.org/teams/2/light/1943.png"/>
    <n v="14500000"/>
    <n v="55000"/>
    <n v="1969"/>
    <s v="Left"/>
    <n v="1"/>
    <n v="3"/>
    <n v="2"/>
    <s v="Medium/ High"/>
    <x v="1"/>
    <s v="Yes"/>
    <s v="CB"/>
    <x v="2"/>
    <n v="15"/>
    <s v="Jun 30, 2017"/>
    <m/>
    <n v="2022"/>
    <x v="2"/>
    <x v="2"/>
    <x v="20"/>
    <s v="64+2"/>
    <s v="64+2"/>
    <s v="64+2"/>
    <s v="66+2"/>
    <s v="65+2"/>
    <s v="65+2"/>
    <s v="65+2"/>
    <s v="66+2"/>
    <s v="67+2"/>
    <s v="67+2"/>
    <s v="67+2"/>
    <s v="68+2"/>
    <s v="70+2"/>
    <s v="70+2"/>
    <s v="70+2"/>
    <s v="68+2"/>
    <s v="75+2"/>
    <s v="76+2"/>
    <s v="76+2"/>
    <s v="76+2"/>
    <s v="75+2"/>
    <s v="76+2"/>
    <s v="77+2"/>
    <s v="77+2"/>
    <s v="77+2"/>
    <s v="76+2"/>
    <n v="63"/>
    <n v="45"/>
    <n v="74"/>
    <n v="77"/>
    <n v="52"/>
    <n v="67"/>
    <n v="62"/>
    <n v="59"/>
    <n v="73"/>
    <n v="73"/>
    <n v="75"/>
    <n v="74"/>
    <n v="68"/>
    <n v="79"/>
    <n v="69"/>
    <n v="63"/>
    <n v="86"/>
    <n v="73"/>
    <n v="75"/>
    <n v="56"/>
    <n v="72"/>
    <n v="78"/>
    <n v="53"/>
    <n v="65"/>
    <n v="48"/>
    <n v="72"/>
    <n v="79"/>
    <n v="81"/>
    <n v="80"/>
    <n v="10"/>
    <n v="7"/>
    <n v="7"/>
    <n v="16"/>
    <n v="10"/>
    <n v="28600000"/>
  </r>
  <r>
    <n v="1820"/>
    <n v="236920"/>
    <s v="J. Kluivert"/>
    <n v="19"/>
    <s v="https://cdn.sofifa.org/players/4/19/236920.png"/>
    <s v="Netherlands"/>
    <s v="https://cdn.sofifa.org/flags/34.png"/>
    <n v="75"/>
    <n v="86"/>
    <s v="Roma"/>
    <s v="https://cdn.sofifa.org/teams/2/light/52.png"/>
    <n v="11000000"/>
    <n v="28000"/>
    <n v="1877"/>
    <s v="Right"/>
    <n v="1"/>
    <n v="4"/>
    <n v="4"/>
    <s v="High/ Medium"/>
    <x v="0"/>
    <s v="No"/>
    <s v="LW"/>
    <x v="0"/>
    <n v="34"/>
    <s v="Jul 1, 2018"/>
    <m/>
    <n v="2023"/>
    <x v="5"/>
    <x v="5"/>
    <x v="4"/>
    <s v="70+2"/>
    <s v="70+2"/>
    <s v="70+2"/>
    <s v="75+2"/>
    <s v="74+2"/>
    <s v="74+2"/>
    <s v="74+2"/>
    <s v="75+2"/>
    <s v="73+2"/>
    <s v="73+2"/>
    <s v="73+2"/>
    <s v="73+2"/>
    <s v="65+2"/>
    <s v="65+2"/>
    <s v="65+2"/>
    <s v="73+2"/>
    <s v="57+2"/>
    <s v="53+2"/>
    <s v="53+2"/>
    <s v="53+2"/>
    <s v="57+2"/>
    <s v="54+2"/>
    <s v="47+2"/>
    <s v="47+2"/>
    <s v="47+2"/>
    <s v="54+2"/>
    <n v="69"/>
    <n v="70"/>
    <n v="52"/>
    <n v="68"/>
    <n v="67"/>
    <n v="82"/>
    <n v="72"/>
    <n v="58"/>
    <n v="54"/>
    <n v="78"/>
    <n v="91"/>
    <n v="88"/>
    <n v="85"/>
    <n v="67"/>
    <n v="83"/>
    <n v="77"/>
    <n v="66"/>
    <n v="69"/>
    <n v="61"/>
    <n v="76"/>
    <n v="66"/>
    <n v="25"/>
    <n v="65"/>
    <n v="72"/>
    <n v="66"/>
    <n v="74"/>
    <n v="47"/>
    <n v="32"/>
    <n v="27"/>
    <n v="5"/>
    <n v="6"/>
    <n v="14"/>
    <n v="7"/>
    <n v="12"/>
    <n v="20900000"/>
  </r>
  <r>
    <n v="2048"/>
    <n v="236276"/>
    <s v="A. Danjuma Groeneveld"/>
    <n v="21"/>
    <s v="https://cdn.sofifa.org/players/4/19/236276.png"/>
    <s v="Netherlands"/>
    <s v="https://cdn.sofifa.org/flags/34.png"/>
    <n v="75"/>
    <n v="84"/>
    <s v="Club Brugge KV"/>
    <s v="https://cdn.sofifa.org/teams/2/light/231.png"/>
    <n v="10500000"/>
    <n v="16000"/>
    <n v="1847"/>
    <s v="Right"/>
    <n v="1"/>
    <n v="4"/>
    <n v="4"/>
    <s v="High/ Medium"/>
    <x v="0"/>
    <s v="No"/>
    <s v="LM"/>
    <x v="0"/>
    <n v="47"/>
    <s v="Jul 1, 2018"/>
    <m/>
    <n v="2022"/>
    <x v="4"/>
    <x v="4"/>
    <x v="0"/>
    <s v="69+2"/>
    <s v="69+2"/>
    <s v="69+2"/>
    <s v="74+2"/>
    <s v="72+2"/>
    <s v="72+2"/>
    <s v="72+2"/>
    <s v="74+2"/>
    <s v="72+2"/>
    <s v="72+2"/>
    <s v="72+2"/>
    <s v="73+2"/>
    <s v="67+2"/>
    <s v="67+2"/>
    <s v="67+2"/>
    <s v="73+2"/>
    <s v="62+2"/>
    <s v="57+2"/>
    <s v="57+2"/>
    <s v="57+2"/>
    <s v="62+2"/>
    <s v="59+2"/>
    <s v="50+2"/>
    <s v="50+2"/>
    <s v="50+2"/>
    <s v="59+2"/>
    <n v="74"/>
    <n v="72"/>
    <n v="44"/>
    <n v="68"/>
    <n v="55"/>
    <n v="79"/>
    <n v="70"/>
    <n v="57"/>
    <n v="63"/>
    <n v="80"/>
    <n v="86"/>
    <n v="83"/>
    <n v="74"/>
    <n v="68"/>
    <n v="66"/>
    <n v="80"/>
    <n v="60"/>
    <n v="78"/>
    <n v="66"/>
    <n v="78"/>
    <n v="55"/>
    <n v="32"/>
    <n v="58"/>
    <n v="68"/>
    <n v="44"/>
    <n v="73"/>
    <n v="35"/>
    <n v="52"/>
    <n v="47"/>
    <n v="15"/>
    <n v="8"/>
    <n v="10"/>
    <n v="8"/>
    <n v="14"/>
    <n v="17900000"/>
  </r>
  <r>
    <n v="2230"/>
    <n v="232270"/>
    <s v="T. Fosu-Mensah"/>
    <n v="20"/>
    <s v="https://cdn.sofifa.org/players/4/19/232270.png"/>
    <s v="Netherlands"/>
    <s v="https://cdn.sofifa.org/flags/34.png"/>
    <n v="74"/>
    <n v="84"/>
    <s v="Fulham"/>
    <s v="https://cdn.sofifa.org/teams/2/light/144.png"/>
    <n v="8000000"/>
    <n v="53000"/>
    <n v="1921"/>
    <s v="Right"/>
    <n v="1"/>
    <n v="4"/>
    <n v="3"/>
    <s v="Medium/ Medium"/>
    <x v="0"/>
    <s v="Yes"/>
    <s v="RB"/>
    <x v="2"/>
    <n v="21"/>
    <m/>
    <s v="Manchester United"/>
    <s v="Jun 30, 2019"/>
    <x v="9"/>
    <x v="9"/>
    <x v="26"/>
    <s v="66+2"/>
    <s v="66+2"/>
    <s v="66+2"/>
    <s v="66+2"/>
    <s v="66+2"/>
    <s v="66+2"/>
    <s v="66+2"/>
    <s v="66+2"/>
    <s v="66+2"/>
    <s v="66+2"/>
    <s v="66+2"/>
    <s v="67+2"/>
    <s v="66+2"/>
    <s v="66+2"/>
    <s v="66+2"/>
    <s v="67+2"/>
    <s v="71+2"/>
    <s v="71+2"/>
    <s v="71+2"/>
    <s v="71+2"/>
    <s v="71+2"/>
    <s v="72+2"/>
    <s v="74+2"/>
    <s v="74+2"/>
    <s v="74+2"/>
    <s v="72+2"/>
    <n v="64"/>
    <n v="57"/>
    <n v="69"/>
    <n v="72"/>
    <n v="55"/>
    <n v="63"/>
    <n v="60"/>
    <n v="34"/>
    <n v="63"/>
    <n v="67"/>
    <n v="79"/>
    <n v="87"/>
    <n v="73"/>
    <n v="68"/>
    <n v="62"/>
    <n v="69"/>
    <n v="76"/>
    <n v="70"/>
    <n v="78"/>
    <n v="60"/>
    <n v="84"/>
    <n v="73"/>
    <n v="61"/>
    <n v="61"/>
    <n v="48"/>
    <n v="67"/>
    <n v="72"/>
    <n v="75"/>
    <n v="76"/>
    <n v="11"/>
    <n v="8"/>
    <n v="8"/>
    <n v="7"/>
    <n v="11"/>
    <n v="0"/>
  </r>
  <r>
    <n v="1312"/>
    <n v="234568"/>
    <s v="Gedson Fernandes"/>
    <n v="19"/>
    <s v="https://cdn.sofifa.org/players/4/19/234568.png"/>
    <s v="Portugal"/>
    <s v="https://cdn.sofifa.org/flags/38.png"/>
    <n v="76"/>
    <n v="86"/>
    <s v="SL Benfica"/>
    <s v="https://cdn.sofifa.org/teams/2/light/234.png"/>
    <n v="12000000"/>
    <n v="6000"/>
    <n v="2078"/>
    <s v="Right"/>
    <n v="1"/>
    <n v="3"/>
    <n v="3"/>
    <s v="High/ High"/>
    <x v="1"/>
    <s v="No"/>
    <s v="RCM"/>
    <x v="0"/>
    <n v="83"/>
    <s v="Jul 20, 2015"/>
    <m/>
    <n v="2023"/>
    <x v="2"/>
    <x v="2"/>
    <x v="8"/>
    <s v="72+2"/>
    <s v="72+2"/>
    <s v="72+2"/>
    <s v="74+2"/>
    <s v="74+2"/>
    <s v="74+2"/>
    <s v="74+2"/>
    <s v="74+2"/>
    <s v="74+2"/>
    <s v="74+2"/>
    <s v="74+2"/>
    <s v="75+2"/>
    <s v="74+2"/>
    <s v="74+2"/>
    <s v="74+2"/>
    <s v="75+2"/>
    <s v="74+2"/>
    <s v="73+2"/>
    <s v="73+2"/>
    <s v="73+2"/>
    <s v="74+2"/>
    <s v="73+2"/>
    <s v="70+2"/>
    <s v="70+2"/>
    <s v="70+2"/>
    <s v="73+2"/>
    <n v="71"/>
    <n v="64"/>
    <n v="61"/>
    <n v="75"/>
    <n v="64"/>
    <n v="77"/>
    <n v="68"/>
    <n v="70"/>
    <n v="72"/>
    <n v="77"/>
    <n v="81"/>
    <n v="78"/>
    <n v="79"/>
    <n v="77"/>
    <n v="71"/>
    <n v="80"/>
    <n v="69"/>
    <n v="88"/>
    <n v="73"/>
    <n v="77"/>
    <n v="77"/>
    <n v="68"/>
    <n v="71"/>
    <n v="73"/>
    <n v="61"/>
    <n v="74"/>
    <n v="68"/>
    <n v="72"/>
    <n v="71"/>
    <n v="9"/>
    <n v="15"/>
    <n v="7"/>
    <n v="9"/>
    <n v="5"/>
    <n v="26400000"/>
  </r>
  <r>
    <n v="1809"/>
    <n v="230767"/>
    <s v="Renato Sanches"/>
    <n v="20"/>
    <s v="https://cdn.sofifa.org/players/4/19/230767.png"/>
    <s v="Portugal"/>
    <s v="https://cdn.sofifa.org/flags/38.png"/>
    <n v="75"/>
    <n v="84"/>
    <s v="FC Bayern München"/>
    <s v="https://cdn.sofifa.org/teams/2/light/21.png"/>
    <n v="10000000"/>
    <n v="41000"/>
    <n v="2102"/>
    <s v="Right"/>
    <n v="3"/>
    <n v="4"/>
    <n v="3"/>
    <s v="High/ High"/>
    <x v="0"/>
    <s v="Yes"/>
    <s v="CM"/>
    <x v="0"/>
    <n v="8"/>
    <s v="Jul 1, 2016"/>
    <m/>
    <n v="2021"/>
    <x v="0"/>
    <x v="0"/>
    <x v="1"/>
    <s v="72+3"/>
    <s v="72+3"/>
    <s v="72+3"/>
    <s v="72+3"/>
    <s v="73+3"/>
    <s v="73+3"/>
    <s v="73+3"/>
    <s v="72+3"/>
    <s v="73+3"/>
    <s v="73+3"/>
    <s v="73+3"/>
    <s v="73+3"/>
    <s v="73+3"/>
    <s v="73+3"/>
    <s v="73+3"/>
    <s v="73+3"/>
    <s v="72+3"/>
    <s v="73+3"/>
    <s v="73+3"/>
    <s v="73+3"/>
    <s v="72+3"/>
    <s v="71+3"/>
    <s v="72+3"/>
    <s v="72+3"/>
    <s v="72+3"/>
    <s v="71+3"/>
    <n v="60"/>
    <n v="65"/>
    <n v="64"/>
    <n v="76"/>
    <n v="68"/>
    <n v="77"/>
    <n v="59"/>
    <n v="68"/>
    <n v="70"/>
    <n v="77"/>
    <n v="79"/>
    <n v="77"/>
    <n v="76"/>
    <n v="72"/>
    <n v="90"/>
    <n v="85"/>
    <n v="79"/>
    <n v="86"/>
    <n v="76"/>
    <n v="77"/>
    <n v="90"/>
    <n v="69"/>
    <n v="70"/>
    <n v="67"/>
    <n v="68"/>
    <n v="67"/>
    <n v="73"/>
    <n v="70"/>
    <n v="64"/>
    <n v="5"/>
    <n v="12"/>
    <n v="6"/>
    <n v="13"/>
    <n v="14"/>
    <n v="18500000"/>
  </r>
  <r>
    <n v="2233"/>
    <n v="234575"/>
    <s v="Diogo Leite"/>
    <n v="19"/>
    <s v="https://cdn.sofifa.org/players/4/19/234575.png"/>
    <s v="Portugal"/>
    <s v="https://cdn.sofifa.org/flags/38.png"/>
    <n v="74"/>
    <n v="87"/>
    <s v="FC Porto"/>
    <s v="https://cdn.sofifa.org/teams/2/light/236.png"/>
    <n v="9500000"/>
    <n v="5000"/>
    <n v="1573"/>
    <s v="Left"/>
    <n v="1"/>
    <n v="3"/>
    <n v="2"/>
    <s v="High/ Medium"/>
    <x v="1"/>
    <s v="No"/>
    <s v="CB"/>
    <x v="2"/>
    <n v="4"/>
    <s v="Jul 1, 2017"/>
    <m/>
    <n v="2021"/>
    <x v="6"/>
    <x v="6"/>
    <x v="11"/>
    <s v="51+2"/>
    <s v="51+2"/>
    <s v="51+2"/>
    <s v="47+2"/>
    <s v="50+2"/>
    <s v="50+2"/>
    <s v="50+2"/>
    <s v="47+2"/>
    <s v="50+2"/>
    <s v="50+2"/>
    <s v="50+2"/>
    <s v="50+2"/>
    <s v="55+2"/>
    <s v="55+2"/>
    <s v="55+2"/>
    <s v="50+2"/>
    <s v="63+2"/>
    <s v="68+2"/>
    <s v="68+2"/>
    <s v="68+2"/>
    <s v="63+2"/>
    <s v="66+2"/>
    <s v="73+2"/>
    <s v="73+2"/>
    <s v="73+2"/>
    <s v="66+2"/>
    <n v="24"/>
    <n v="30"/>
    <n v="75"/>
    <n v="65"/>
    <n v="32"/>
    <n v="48"/>
    <n v="35"/>
    <n v="20"/>
    <n v="54"/>
    <n v="63"/>
    <n v="61"/>
    <n v="60"/>
    <n v="52"/>
    <n v="70"/>
    <n v="55"/>
    <n v="59"/>
    <n v="66"/>
    <n v="73"/>
    <n v="75"/>
    <n v="38"/>
    <n v="80"/>
    <n v="72"/>
    <n v="28"/>
    <n v="34"/>
    <n v="38"/>
    <n v="65"/>
    <n v="74"/>
    <n v="77"/>
    <n v="75"/>
    <n v="7"/>
    <n v="5"/>
    <n v="10"/>
    <n v="8"/>
    <n v="10"/>
    <n v="24900000"/>
  </r>
  <r>
    <n v="2843"/>
    <n v="237670"/>
    <s v="Bruno Xadas"/>
    <n v="20"/>
    <s v="https://cdn.sofifa.org/players/4/19/237670.png"/>
    <s v="Portugal"/>
    <s v="https://cdn.sofifa.org/flags/38.png"/>
    <n v="73"/>
    <n v="84"/>
    <s v="SC Braga"/>
    <s v="https://cdn.sofifa.org/teams/2/light/1896.png"/>
    <n v="7000000"/>
    <n v="9000"/>
    <n v="1918"/>
    <s v="Left"/>
    <n v="1"/>
    <n v="3"/>
    <n v="4"/>
    <s v="Medium/ Medium"/>
    <x v="0"/>
    <s v="No"/>
    <s v="RM"/>
    <x v="0"/>
    <n v="10"/>
    <s v="Jul 1, 2016"/>
    <m/>
    <n v="2022"/>
    <x v="4"/>
    <x v="4"/>
    <x v="16"/>
    <s v="68+2"/>
    <s v="68+2"/>
    <s v="68+2"/>
    <s v="73+2"/>
    <s v="72+2"/>
    <s v="72+2"/>
    <s v="72+2"/>
    <s v="73+2"/>
    <s v="73+2"/>
    <s v="73+2"/>
    <s v="73+2"/>
    <s v="72+2"/>
    <s v="69+2"/>
    <s v="69+2"/>
    <s v="69+2"/>
    <s v="72+2"/>
    <s v="61+2"/>
    <s v="59+2"/>
    <s v="59+2"/>
    <s v="59+2"/>
    <s v="61+2"/>
    <s v="58+2"/>
    <s v="52+2"/>
    <s v="52+2"/>
    <s v="52+2"/>
    <s v="58+2"/>
    <n v="72"/>
    <n v="64"/>
    <n v="45"/>
    <n v="74"/>
    <n v="71"/>
    <n v="77"/>
    <n v="82"/>
    <n v="65"/>
    <n v="66"/>
    <n v="76"/>
    <n v="76"/>
    <n v="73"/>
    <n v="76"/>
    <n v="74"/>
    <n v="72"/>
    <n v="81"/>
    <n v="74"/>
    <n v="65"/>
    <n v="62"/>
    <n v="77"/>
    <n v="58"/>
    <n v="46"/>
    <n v="67"/>
    <n v="72"/>
    <n v="69"/>
    <n v="69"/>
    <n v="36"/>
    <n v="47"/>
    <n v="43"/>
    <n v="15"/>
    <n v="7"/>
    <n v="11"/>
    <n v="15"/>
    <n v="10"/>
    <n v="15400000"/>
  </r>
  <r>
    <n v="3252"/>
    <n v="242444"/>
    <s v="João Félix"/>
    <n v="18"/>
    <s v="https://cdn.sofifa.org/players/4/19/242444.png"/>
    <s v="Portugal"/>
    <s v="https://cdn.sofifa.org/flags/38.png"/>
    <n v="72"/>
    <n v="88"/>
    <s v="SL Benfica"/>
    <s v="https://cdn.sofifa.org/teams/2/light/234.png"/>
    <n v="6500000"/>
    <n v="5000"/>
    <n v="1860"/>
    <s v="Right"/>
    <n v="1"/>
    <n v="3"/>
    <n v="4"/>
    <s v="High/ Low"/>
    <x v="1"/>
    <s v="No"/>
    <s v="LW"/>
    <x v="0"/>
    <n v="79"/>
    <s v="Sep 29, 2016"/>
    <m/>
    <n v="2023"/>
    <x v="2"/>
    <x v="2"/>
    <x v="1"/>
    <s v="68+2"/>
    <s v="68+2"/>
    <s v="68+2"/>
    <s v="72+2"/>
    <s v="71+2"/>
    <s v="71+2"/>
    <s v="71+2"/>
    <s v="72+2"/>
    <s v="72+2"/>
    <s v="72+2"/>
    <s v="72+2"/>
    <s v="72+2"/>
    <s v="67+2"/>
    <s v="67+2"/>
    <s v="67+2"/>
    <s v="72+2"/>
    <s v="59+2"/>
    <s v="55+2"/>
    <s v="55+2"/>
    <s v="55+2"/>
    <s v="59+2"/>
    <s v="56+2"/>
    <s v="48+2"/>
    <s v="48+2"/>
    <s v="48+2"/>
    <s v="56+2"/>
    <n v="69"/>
    <n v="64"/>
    <n v="58"/>
    <n v="70"/>
    <n v="67"/>
    <n v="78"/>
    <n v="72"/>
    <n v="51"/>
    <n v="67"/>
    <n v="77"/>
    <n v="77"/>
    <n v="80"/>
    <n v="84"/>
    <n v="70"/>
    <n v="78"/>
    <n v="72"/>
    <n v="78"/>
    <n v="73"/>
    <n v="60"/>
    <n v="68"/>
    <n v="51"/>
    <n v="38"/>
    <n v="62"/>
    <n v="72"/>
    <n v="53"/>
    <n v="73"/>
    <n v="28"/>
    <n v="42"/>
    <n v="35"/>
    <n v="13"/>
    <n v="12"/>
    <n v="14"/>
    <n v="13"/>
    <n v="14"/>
    <n v="17100000"/>
  </r>
  <r>
    <n v="3388"/>
    <n v="241721"/>
    <s v="Rafael Leão"/>
    <n v="19"/>
    <s v="https://cdn.sofifa.org/players/4/19/241721.png"/>
    <s v="Portugal"/>
    <s v="https://cdn.sofifa.org/flags/38.png"/>
    <n v="72"/>
    <n v="86"/>
    <s v="LOSC Lille"/>
    <s v="https://cdn.sofifa.org/teams/2/light/65.png"/>
    <n v="6500000"/>
    <n v="12000"/>
    <n v="1762"/>
    <s v="Right"/>
    <n v="1"/>
    <n v="4"/>
    <n v="4"/>
    <s v="High/ Low"/>
    <x v="0"/>
    <s v="No"/>
    <s v="ST"/>
    <x v="1"/>
    <n v="7"/>
    <s v="Aug 8, 2018"/>
    <m/>
    <n v="2023"/>
    <x v="6"/>
    <x v="6"/>
    <x v="2"/>
    <s v="70+2"/>
    <s v="70+2"/>
    <s v="70+2"/>
    <s v="71+2"/>
    <s v="71+2"/>
    <s v="71+2"/>
    <s v="71+2"/>
    <s v="71+2"/>
    <s v="69+2"/>
    <s v="69+2"/>
    <s v="69+2"/>
    <s v="70+2"/>
    <s v="61+2"/>
    <s v="61+2"/>
    <s v="61+2"/>
    <s v="70+2"/>
    <s v="52+2"/>
    <s v="48+2"/>
    <s v="48+2"/>
    <s v="48+2"/>
    <s v="52+2"/>
    <s v="49+2"/>
    <s v="43+2"/>
    <s v="43+2"/>
    <s v="43+2"/>
    <s v="49+2"/>
    <n v="62"/>
    <n v="70"/>
    <n v="56"/>
    <n v="64"/>
    <n v="65"/>
    <n v="73"/>
    <n v="72"/>
    <n v="58"/>
    <n v="52"/>
    <n v="71"/>
    <n v="87"/>
    <n v="85"/>
    <n v="75"/>
    <n v="72"/>
    <n v="50"/>
    <n v="71"/>
    <n v="64"/>
    <n v="70"/>
    <n v="77"/>
    <n v="59"/>
    <n v="59"/>
    <n v="21"/>
    <n v="73"/>
    <n v="66"/>
    <n v="63"/>
    <n v="76"/>
    <n v="25"/>
    <n v="24"/>
    <n v="21"/>
    <n v="10"/>
    <n v="12"/>
    <n v="15"/>
    <n v="11"/>
    <n v="9"/>
    <n v="17100000"/>
  </r>
  <r>
    <n v="3451"/>
    <n v="234574"/>
    <s v="Diogo Dalot"/>
    <n v="19"/>
    <s v="https://cdn.sofifa.org/players/4/19/234574.png"/>
    <s v="Portugal"/>
    <s v="https://cdn.sofifa.org/flags/38.png"/>
    <n v="72"/>
    <n v="84"/>
    <s v="Manchester United"/>
    <s v="https://cdn.sofifa.org/teams/2/light/11.png"/>
    <n v="4700000"/>
    <n v="26000"/>
    <n v="1906"/>
    <s v="Right"/>
    <n v="1"/>
    <n v="3"/>
    <n v="3"/>
    <s v="High/ Medium"/>
    <x v="0"/>
    <s v="No"/>
    <s v="RB"/>
    <x v="2"/>
    <n v="20"/>
    <s v="Jun 9, 2018"/>
    <m/>
    <n v="2023"/>
    <x v="3"/>
    <x v="3"/>
    <x v="8"/>
    <s v="67+2"/>
    <s v="67+2"/>
    <s v="67+2"/>
    <s v="68+2"/>
    <s v="68+2"/>
    <s v="68+2"/>
    <s v="68+2"/>
    <s v="68+2"/>
    <s v="66+2"/>
    <s v="66+2"/>
    <s v="66+2"/>
    <s v="69+2"/>
    <s v="66+2"/>
    <s v="66+2"/>
    <s v="66+2"/>
    <s v="69+2"/>
    <s v="72+2"/>
    <s v="69+2"/>
    <s v="69+2"/>
    <s v="69+2"/>
    <s v="72+2"/>
    <s v="71+2"/>
    <s v="70+2"/>
    <s v="70+2"/>
    <s v="70+2"/>
    <s v="71+2"/>
    <n v="75"/>
    <n v="52"/>
    <n v="65"/>
    <n v="69"/>
    <n v="44"/>
    <n v="73"/>
    <n v="75"/>
    <n v="44"/>
    <n v="58"/>
    <n v="74"/>
    <n v="73"/>
    <n v="73"/>
    <n v="69"/>
    <n v="76"/>
    <n v="63"/>
    <n v="76"/>
    <n v="78"/>
    <n v="79"/>
    <n v="71"/>
    <n v="59"/>
    <n v="80"/>
    <n v="68"/>
    <n v="68"/>
    <n v="54"/>
    <n v="43"/>
    <n v="73"/>
    <n v="72"/>
    <n v="68"/>
    <n v="67"/>
    <n v="10"/>
    <n v="6"/>
    <n v="10"/>
    <n v="6"/>
    <n v="8"/>
    <n v="9600000"/>
  </r>
  <r>
    <n v="766"/>
    <n v="221342"/>
    <s v="Pablo Maffeo"/>
    <n v="20"/>
    <s v="https://cdn.sofifa.org/players/4/19/221342.png"/>
    <s v="Spain"/>
    <s v="https://cdn.sofifa.org/flags/45.png"/>
    <n v="78"/>
    <n v="86"/>
    <s v="VfB Stuttgart"/>
    <s v="https://cdn.sofifa.org/teams/2/light/36.png"/>
    <n v="13000000"/>
    <n v="24000"/>
    <n v="1937"/>
    <s v="Right"/>
    <n v="1"/>
    <n v="3"/>
    <n v="3"/>
    <s v="Medium/ Medium"/>
    <x v="1"/>
    <s v="No"/>
    <s v="RWB"/>
    <x v="2"/>
    <n v="7"/>
    <s v="Jul 1, 2018"/>
    <m/>
    <n v="2023"/>
    <x v="7"/>
    <x v="7"/>
    <x v="1"/>
    <s v="66+2"/>
    <s v="66+2"/>
    <s v="66+2"/>
    <s v="73+2"/>
    <s v="70+2"/>
    <s v="70+2"/>
    <s v="70+2"/>
    <s v="73+2"/>
    <s v="71+2"/>
    <s v="71+2"/>
    <s v="71+2"/>
    <s v="74+2"/>
    <s v="70+2"/>
    <s v="70+2"/>
    <s v="70+2"/>
    <s v="74+2"/>
    <s v="77+2"/>
    <s v="72+2"/>
    <s v="72+2"/>
    <s v="72+2"/>
    <s v="77+2"/>
    <s v="76+2"/>
    <s v="73+2"/>
    <s v="73+2"/>
    <s v="73+2"/>
    <s v="76+2"/>
    <n v="79"/>
    <n v="53"/>
    <n v="68"/>
    <n v="78"/>
    <n v="21"/>
    <n v="80"/>
    <n v="71"/>
    <n v="34"/>
    <n v="63"/>
    <n v="81"/>
    <n v="87"/>
    <n v="86"/>
    <n v="82"/>
    <n v="64"/>
    <n v="84"/>
    <n v="57"/>
    <n v="61"/>
    <n v="74"/>
    <n v="65"/>
    <n v="52"/>
    <n v="65"/>
    <n v="69"/>
    <n v="67"/>
    <n v="64"/>
    <n v="37"/>
    <n v="62"/>
    <n v="76"/>
    <n v="81"/>
    <n v="80"/>
    <n v="10"/>
    <n v="7"/>
    <n v="14"/>
    <n v="12"/>
    <n v="15"/>
    <n v="24700000"/>
  </r>
  <r>
    <n v="899"/>
    <n v="236295"/>
    <s v="Aarón Martín"/>
    <n v="21"/>
    <s v="https://cdn.sofifa.org/players/4/19/236295.png"/>
    <s v="Spain"/>
    <s v="https://cdn.sofifa.org/flags/45.png"/>
    <n v="77"/>
    <n v="85"/>
    <s v="1. FSV Mainz 05"/>
    <s v="https://cdn.sofifa.org/teams/2/light/169.png"/>
    <n v="11000000"/>
    <n v="18000"/>
    <n v="1831"/>
    <s v="Left"/>
    <n v="1"/>
    <n v="3"/>
    <n v="3"/>
    <s v="High/ Medium"/>
    <x v="1"/>
    <s v="Yes"/>
    <s v="LB"/>
    <x v="2"/>
    <n v="3"/>
    <m/>
    <s v="RCD Espanyol"/>
    <s v="Jun 30, 2019"/>
    <x v="2"/>
    <x v="2"/>
    <x v="27"/>
    <s v="59+2"/>
    <s v="59+2"/>
    <s v="59+2"/>
    <s v="65+2"/>
    <s v="63+2"/>
    <s v="63+2"/>
    <s v="63+2"/>
    <s v="65+2"/>
    <s v="64+2"/>
    <s v="64+2"/>
    <s v="64+2"/>
    <s v="69+2"/>
    <s v="67+2"/>
    <s v="67+2"/>
    <s v="67+2"/>
    <s v="69+2"/>
    <s v="76+2"/>
    <s v="73+2"/>
    <s v="73+2"/>
    <s v="73+2"/>
    <s v="76+2"/>
    <s v="76+2"/>
    <s v="73+2"/>
    <s v="73+2"/>
    <s v="73+2"/>
    <s v="76+2"/>
    <n v="76"/>
    <n v="33"/>
    <n v="73"/>
    <n v="76"/>
    <n v="21"/>
    <n v="71"/>
    <n v="62"/>
    <n v="54"/>
    <n v="61"/>
    <n v="75"/>
    <n v="76"/>
    <n v="69"/>
    <n v="68"/>
    <n v="77"/>
    <n v="67"/>
    <n v="55"/>
    <n v="61"/>
    <n v="77"/>
    <n v="60"/>
    <n v="28"/>
    <n v="60"/>
    <n v="78"/>
    <n v="60"/>
    <n v="59"/>
    <n v="43"/>
    <n v="70"/>
    <n v="78"/>
    <n v="78"/>
    <n v="76"/>
    <n v="11"/>
    <n v="14"/>
    <n v="10"/>
    <n v="12"/>
    <n v="12"/>
    <n v="0"/>
  </r>
  <r>
    <n v="1252"/>
    <n v="229668"/>
    <s v="Mario Hermoso"/>
    <n v="23"/>
    <s v="https://cdn.sofifa.org/players/4/19/229668.png"/>
    <s v="Spain"/>
    <s v="https://cdn.sofifa.org/flags/45.png"/>
    <n v="76"/>
    <n v="84"/>
    <s v="RCD Espanyol"/>
    <s v="https://cdn.sofifa.org/teams/2/light/452.png"/>
    <n v="10000000"/>
    <n v="21000"/>
    <n v="1896"/>
    <s v="Left"/>
    <n v="1"/>
    <n v="4"/>
    <n v="2"/>
    <s v="Medium/ Medium"/>
    <x v="1"/>
    <s v="Yes"/>
    <s v="LCB"/>
    <x v="2"/>
    <n v="22"/>
    <s v="Jul 12, 2017"/>
    <m/>
    <n v="2020"/>
    <x v="3"/>
    <x v="3"/>
    <x v="14"/>
    <s v="60+2"/>
    <s v="60+2"/>
    <s v="60+2"/>
    <s v="63+2"/>
    <s v="61+2"/>
    <s v="61+2"/>
    <s v="61+2"/>
    <s v="63+2"/>
    <s v="61+2"/>
    <s v="61+2"/>
    <s v="61+2"/>
    <s v="66+2"/>
    <s v="64+2"/>
    <s v="64+2"/>
    <s v="64+2"/>
    <s v="66+2"/>
    <s v="74+2"/>
    <s v="71+2"/>
    <s v="71+2"/>
    <s v="71+2"/>
    <s v="74+2"/>
    <s v="75+2"/>
    <s v="75+2"/>
    <s v="75+2"/>
    <s v="75+2"/>
    <s v="75+2"/>
    <n v="71"/>
    <n v="29"/>
    <n v="72"/>
    <n v="67"/>
    <n v="37"/>
    <n v="61"/>
    <n v="65"/>
    <n v="55"/>
    <n v="63"/>
    <n v="72"/>
    <n v="78"/>
    <n v="88"/>
    <n v="78"/>
    <n v="70"/>
    <n v="71"/>
    <n v="61"/>
    <n v="86"/>
    <n v="77"/>
    <n v="77"/>
    <n v="32"/>
    <n v="76"/>
    <n v="76"/>
    <n v="64"/>
    <n v="52"/>
    <n v="45"/>
    <n v="68"/>
    <n v="72"/>
    <n v="79"/>
    <n v="78"/>
    <n v="13"/>
    <n v="8"/>
    <n v="10"/>
    <n v="5"/>
    <n v="8"/>
    <n v="23000000"/>
  </r>
  <r>
    <n v="1450"/>
    <n v="235945"/>
    <s v="Marc Roca"/>
    <n v="21"/>
    <s v="https://cdn.sofifa.org/players/4/19/235945.png"/>
    <s v="Spain"/>
    <s v="https://cdn.sofifa.org/flags/45.png"/>
    <n v="76"/>
    <n v="87"/>
    <s v="RCD Espanyol"/>
    <s v="https://cdn.sofifa.org/teams/2/light/452.png"/>
    <n v="11500000"/>
    <n v="17000"/>
    <n v="1875"/>
    <s v="Left"/>
    <n v="1"/>
    <n v="3"/>
    <n v="3"/>
    <s v="Medium/ High"/>
    <x v="1"/>
    <s v="Yes"/>
    <s v="CDM"/>
    <x v="0"/>
    <n v="21"/>
    <s v="Jul 1, 2015"/>
    <m/>
    <n v="2022"/>
    <x v="3"/>
    <x v="3"/>
    <x v="14"/>
    <s v="60+2"/>
    <s v="60+2"/>
    <s v="60+2"/>
    <s v="68+2"/>
    <s v="66+2"/>
    <s v="66+2"/>
    <s v="66+2"/>
    <s v="68+2"/>
    <s v="70+2"/>
    <s v="70+2"/>
    <s v="70+2"/>
    <s v="69+2"/>
    <s v="73+2"/>
    <s v="73+2"/>
    <s v="73+2"/>
    <s v="69+2"/>
    <s v="72+2"/>
    <s v="75+2"/>
    <s v="75+2"/>
    <s v="75+2"/>
    <s v="72+2"/>
    <s v="71+2"/>
    <s v="70+2"/>
    <s v="70+2"/>
    <s v="70+2"/>
    <s v="71+2"/>
    <n v="66"/>
    <n v="59"/>
    <n v="42"/>
    <n v="80"/>
    <n v="44"/>
    <n v="71"/>
    <n v="66"/>
    <n v="52"/>
    <n v="75"/>
    <n v="76"/>
    <n v="60"/>
    <n v="60"/>
    <n v="67"/>
    <n v="72"/>
    <n v="64"/>
    <n v="43"/>
    <n v="59"/>
    <n v="77"/>
    <n v="66"/>
    <n v="65"/>
    <n v="69"/>
    <n v="75"/>
    <n v="60"/>
    <n v="73"/>
    <n v="55"/>
    <n v="70"/>
    <n v="77"/>
    <n v="76"/>
    <n v="74"/>
    <n v="12"/>
    <n v="11"/>
    <n v="11"/>
    <n v="10"/>
    <n v="8"/>
    <n v="26500000"/>
  </r>
  <r>
    <n v="1646"/>
    <n v="244260"/>
    <s v="Dani Olmo"/>
    <n v="20"/>
    <s v="https://cdn.sofifa.org/players/4/19/244260.png"/>
    <s v="Spain"/>
    <s v="https://cdn.sofifa.org/flags/45.png"/>
    <n v="75"/>
    <n v="85"/>
    <s v="Dinamo Zagreb"/>
    <s v="https://cdn.sofifa.org/teams/2/light/211.png"/>
    <n v="11000000"/>
    <n v="1000"/>
    <n v="1833"/>
    <s v="Right"/>
    <n v="1"/>
    <n v="4"/>
    <n v="4"/>
    <s v="High/ Medium"/>
    <x v="0"/>
    <s v="No"/>
    <s v="CAM"/>
    <x v="0"/>
    <n v="7"/>
    <s v="Jul 31, 2014"/>
    <m/>
    <n v="2021"/>
    <x v="4"/>
    <x v="4"/>
    <x v="16"/>
    <s v="67+2"/>
    <s v="67+2"/>
    <s v="67+2"/>
    <s v="74+2"/>
    <s v="72+2"/>
    <s v="72+2"/>
    <s v="72+2"/>
    <s v="74+2"/>
    <s v="74+2"/>
    <s v="74+2"/>
    <s v="74+2"/>
    <s v="74+2"/>
    <s v="69+2"/>
    <s v="69+2"/>
    <s v="69+2"/>
    <s v="74+2"/>
    <s v="57+2"/>
    <s v="55+2"/>
    <s v="55+2"/>
    <s v="55+2"/>
    <s v="57+2"/>
    <s v="54+2"/>
    <s v="44+2"/>
    <s v="44+2"/>
    <s v="44+2"/>
    <s v="54+2"/>
    <n v="77"/>
    <n v="70"/>
    <n v="43"/>
    <n v="75"/>
    <n v="62"/>
    <n v="74"/>
    <n v="72"/>
    <n v="75"/>
    <n v="78"/>
    <n v="76"/>
    <n v="77"/>
    <n v="80"/>
    <n v="77"/>
    <n v="69"/>
    <n v="64"/>
    <n v="68"/>
    <n v="55"/>
    <n v="63"/>
    <n v="53"/>
    <n v="71"/>
    <n v="47"/>
    <n v="27"/>
    <n v="69"/>
    <n v="76"/>
    <n v="62"/>
    <n v="73"/>
    <n v="40"/>
    <n v="35"/>
    <n v="32"/>
    <n v="15"/>
    <n v="15"/>
    <n v="13"/>
    <n v="12"/>
    <n v="11"/>
    <n v="26400000"/>
  </r>
  <r>
    <n v="1912"/>
    <n v="235944"/>
    <s v="Brais Méndez"/>
    <n v="21"/>
    <s v="https://cdn.sofifa.org/players/4/19/235944.png"/>
    <s v="Spain"/>
    <s v="https://cdn.sofifa.org/flags/45.png"/>
    <n v="75"/>
    <n v="84"/>
    <s v="RC Celta"/>
    <s v="https://cdn.sofifa.org/teams/2/light/450.png"/>
    <n v="10500000"/>
    <n v="16000"/>
    <n v="1822"/>
    <s v="Left"/>
    <n v="1"/>
    <n v="3"/>
    <n v="4"/>
    <s v="High/ Medium"/>
    <x v="1"/>
    <s v="No"/>
    <s v="RM"/>
    <x v="0"/>
    <n v="23"/>
    <s v="Jul 1, 2015"/>
    <m/>
    <n v="2021"/>
    <x v="6"/>
    <x v="6"/>
    <x v="0"/>
    <s v="71+2"/>
    <s v="71+2"/>
    <s v="71+2"/>
    <s v="74+2"/>
    <s v="74+2"/>
    <s v="74+2"/>
    <s v="74+2"/>
    <s v="74+2"/>
    <s v="75+2"/>
    <s v="75+2"/>
    <s v="75+2"/>
    <s v="73+2"/>
    <s v="71+2"/>
    <s v="71+2"/>
    <s v="71+2"/>
    <s v="73+2"/>
    <s v="60+2"/>
    <s v="58+2"/>
    <s v="58+2"/>
    <s v="58+2"/>
    <s v="60+2"/>
    <s v="56+2"/>
    <s v="51+2"/>
    <s v="51+2"/>
    <s v="51+2"/>
    <s v="56+2"/>
    <n v="64"/>
    <n v="73"/>
    <n v="52"/>
    <n v="74"/>
    <n v="65"/>
    <n v="78"/>
    <n v="69"/>
    <n v="56"/>
    <n v="65"/>
    <n v="80"/>
    <n v="71"/>
    <n v="71"/>
    <n v="70"/>
    <n v="74"/>
    <n v="52"/>
    <n v="71"/>
    <n v="65"/>
    <n v="70"/>
    <n v="70"/>
    <n v="72"/>
    <n v="36"/>
    <n v="47"/>
    <n v="75"/>
    <n v="78"/>
    <n v="62"/>
    <n v="71"/>
    <n v="45"/>
    <n v="40"/>
    <n v="32"/>
    <n v="10"/>
    <n v="5"/>
    <n v="10"/>
    <n v="12"/>
    <n v="8"/>
    <n v="24200000"/>
  </r>
  <r>
    <n v="1913"/>
    <n v="225193"/>
    <s v="Merino"/>
    <n v="22"/>
    <s v="https://cdn.sofifa.org/players/4/19/225193.png"/>
    <s v="Spain"/>
    <s v="https://cdn.sofifa.org/flags/45.png"/>
    <n v="75"/>
    <n v="84"/>
    <s v="Real Sociedad"/>
    <s v="https://cdn.sofifa.org/teams/2/light/457.png"/>
    <n v="10000000"/>
    <n v="22000"/>
    <n v="1964"/>
    <s v="Left"/>
    <n v="1"/>
    <n v="3"/>
    <n v="3"/>
    <s v="Medium/ Medium"/>
    <x v="1"/>
    <s v="Yes"/>
    <s v="CM"/>
    <x v="0"/>
    <n v="8"/>
    <s v="Jul 12, 2018"/>
    <m/>
    <n v="2023"/>
    <x v="9"/>
    <x v="9"/>
    <x v="18"/>
    <s v="69+2"/>
    <s v="69+2"/>
    <s v="69+2"/>
    <s v="69+2"/>
    <s v="71+2"/>
    <s v="71+2"/>
    <s v="71+2"/>
    <s v="69+2"/>
    <s v="72+2"/>
    <s v="72+2"/>
    <s v="72+2"/>
    <s v="70+2"/>
    <s v="74+2"/>
    <s v="74+2"/>
    <s v="74+2"/>
    <s v="70+2"/>
    <s v="68+2"/>
    <s v="72+2"/>
    <s v="72+2"/>
    <s v="72+2"/>
    <s v="68+2"/>
    <s v="68+2"/>
    <s v="70+2"/>
    <s v="70+2"/>
    <s v="70+2"/>
    <s v="68+2"/>
    <n v="59"/>
    <n v="62"/>
    <n v="75"/>
    <n v="78"/>
    <n v="58"/>
    <n v="76"/>
    <n v="68"/>
    <n v="69"/>
    <n v="74"/>
    <n v="78"/>
    <n v="61"/>
    <n v="62"/>
    <n v="64"/>
    <n v="70"/>
    <n v="60"/>
    <n v="66"/>
    <n v="69"/>
    <n v="68"/>
    <n v="74"/>
    <n v="67"/>
    <n v="73"/>
    <n v="75"/>
    <n v="70"/>
    <n v="76"/>
    <n v="58"/>
    <n v="68"/>
    <n v="58"/>
    <n v="74"/>
    <n v="65"/>
    <n v="9"/>
    <n v="12"/>
    <n v="9"/>
    <n v="13"/>
    <n v="14"/>
    <n v="23000000"/>
  </r>
  <r>
    <n v="1968"/>
    <n v="213956"/>
    <s v="Adama"/>
    <n v="22"/>
    <s v="https://cdn.sofifa.org/players/4/19/213956.png"/>
    <s v="Spain"/>
    <s v="https://cdn.sofifa.org/flags/45.png"/>
    <n v="75"/>
    <n v="85"/>
    <s v="Wolverhampton Wanderers"/>
    <s v="https://cdn.sofifa.org/teams/2/light/110.png"/>
    <n v="10500000"/>
    <n v="54000"/>
    <n v="1772"/>
    <s v="Right"/>
    <n v="1"/>
    <n v="2"/>
    <n v="3"/>
    <s v="High/ Low"/>
    <x v="2"/>
    <s v="No"/>
    <s v="RW"/>
    <x v="0"/>
    <n v="37"/>
    <s v="Aug 8, 2018"/>
    <m/>
    <n v="2023"/>
    <x v="4"/>
    <x v="4"/>
    <x v="12"/>
    <s v="68+2"/>
    <s v="68+2"/>
    <s v="68+2"/>
    <s v="74+2"/>
    <s v="72+2"/>
    <s v="72+2"/>
    <s v="72+2"/>
    <s v="74+2"/>
    <s v="71+2"/>
    <s v="71+2"/>
    <s v="71+2"/>
    <s v="74+2"/>
    <s v="63+2"/>
    <s v="63+2"/>
    <s v="63+2"/>
    <s v="74+2"/>
    <s v="56+2"/>
    <s v="50+2"/>
    <s v="50+2"/>
    <s v="50+2"/>
    <s v="56+2"/>
    <s v="51+2"/>
    <s v="42+2"/>
    <s v="42+2"/>
    <s v="42+2"/>
    <s v="51+2"/>
    <n v="72"/>
    <n v="61"/>
    <n v="40"/>
    <n v="66"/>
    <n v="52"/>
    <n v="89"/>
    <n v="65"/>
    <n v="42"/>
    <n v="56"/>
    <n v="83"/>
    <n v="97"/>
    <n v="96"/>
    <n v="81"/>
    <n v="63"/>
    <n v="83"/>
    <n v="74"/>
    <n v="73"/>
    <n v="75"/>
    <n v="83"/>
    <n v="55"/>
    <n v="54"/>
    <n v="29"/>
    <n v="62"/>
    <n v="57"/>
    <n v="47"/>
    <n v="70"/>
    <n v="16"/>
    <n v="26"/>
    <n v="23"/>
    <n v="13"/>
    <n v="9"/>
    <n v="11"/>
    <n v="12"/>
    <n v="7"/>
    <n v="22100000"/>
  </r>
  <r>
    <n v="2725"/>
    <n v="241461"/>
    <s v="Ferrán Torres"/>
    <n v="18"/>
    <s v="https://cdn.sofifa.org/players/4/19/241461.png"/>
    <s v="Spain"/>
    <s v="https://cdn.sofifa.org/flags/45.png"/>
    <n v="73"/>
    <n v="86"/>
    <s v="Valencia CF"/>
    <s v="https://cdn.sofifa.org/teams/2/light/461.png"/>
    <n v="7000000"/>
    <n v="12000"/>
    <n v="1704"/>
    <s v="Right"/>
    <n v="1"/>
    <n v="4"/>
    <n v="3"/>
    <s v="High/ Medium"/>
    <x v="1"/>
    <s v="No"/>
    <s v="RM"/>
    <x v="0"/>
    <n v="20"/>
    <s v="Jul 1, 2017"/>
    <m/>
    <n v="2021"/>
    <x v="2"/>
    <x v="2"/>
    <x v="16"/>
    <s v="67+2"/>
    <s v="67+2"/>
    <s v="67+2"/>
    <s v="71+2"/>
    <s v="70+2"/>
    <s v="70+2"/>
    <s v="70+2"/>
    <s v="71+2"/>
    <s v="70+2"/>
    <s v="70+2"/>
    <s v="70+2"/>
    <s v="71+2"/>
    <s v="65+2"/>
    <s v="65+2"/>
    <s v="65+2"/>
    <s v="71+2"/>
    <s v="55+2"/>
    <s v="51+2"/>
    <s v="51+2"/>
    <s v="51+2"/>
    <s v="55+2"/>
    <s v="51+2"/>
    <s v="42+2"/>
    <s v="42+2"/>
    <s v="42+2"/>
    <s v="51+2"/>
    <n v="73"/>
    <n v="72"/>
    <n v="50"/>
    <n v="69"/>
    <n v="52"/>
    <n v="79"/>
    <n v="55"/>
    <n v="46"/>
    <n v="72"/>
    <n v="75"/>
    <n v="77"/>
    <n v="76"/>
    <n v="65"/>
    <n v="65"/>
    <n v="66"/>
    <n v="66"/>
    <n v="60"/>
    <n v="63"/>
    <n v="61"/>
    <n v="55"/>
    <n v="34"/>
    <n v="34"/>
    <n v="65"/>
    <n v="67"/>
    <n v="62"/>
    <n v="64"/>
    <n v="34"/>
    <n v="24"/>
    <n v="28"/>
    <n v="12"/>
    <n v="9"/>
    <n v="11"/>
    <n v="15"/>
    <n v="12"/>
    <n v="19100000"/>
  </r>
  <r>
    <n v="3113"/>
    <n v="226773"/>
    <s v="P. Diop"/>
    <n v="20"/>
    <s v="https://cdn.sofifa.org/players/4/19/226773.png"/>
    <s v="Spain"/>
    <s v="https://cdn.sofifa.org/flags/45.png"/>
    <n v="73"/>
    <n v="84"/>
    <s v="Olympique Lyonnais"/>
    <s v="https://cdn.sofifa.org/teams/2/light/66.png"/>
    <n v="7000000"/>
    <n v="31000"/>
    <n v="1876"/>
    <s v="Right"/>
    <n v="1"/>
    <n v="3"/>
    <n v="4"/>
    <s v="Medium/ Medium"/>
    <x v="1"/>
    <s v="No"/>
    <s v="CM"/>
    <x v="0"/>
    <n v="24"/>
    <s v="Aug 29, 2017"/>
    <m/>
    <n v="2022"/>
    <x v="2"/>
    <x v="2"/>
    <x v="15"/>
    <s v="64+2"/>
    <s v="64+2"/>
    <s v="64+2"/>
    <s v="69+2"/>
    <s v="69+2"/>
    <s v="69+2"/>
    <s v="69+2"/>
    <s v="69+2"/>
    <s v="71+2"/>
    <s v="71+2"/>
    <s v="71+2"/>
    <s v="70+2"/>
    <s v="72+2"/>
    <s v="72+2"/>
    <s v="72+2"/>
    <s v="70+2"/>
    <s v="68+2"/>
    <s v="71+2"/>
    <s v="71+2"/>
    <s v="71+2"/>
    <s v="68+2"/>
    <s v="67+2"/>
    <s v="66+2"/>
    <s v="66+2"/>
    <s v="66+2"/>
    <s v="67+2"/>
    <n v="53"/>
    <n v="58"/>
    <n v="41"/>
    <n v="76"/>
    <n v="34"/>
    <n v="76"/>
    <n v="52"/>
    <n v="42"/>
    <n v="76"/>
    <n v="74"/>
    <n v="76"/>
    <n v="75"/>
    <n v="75"/>
    <n v="67"/>
    <n v="64"/>
    <n v="72"/>
    <n v="72"/>
    <n v="74"/>
    <n v="70"/>
    <n v="60"/>
    <n v="75"/>
    <n v="69"/>
    <n v="64"/>
    <n v="74"/>
    <n v="53"/>
    <n v="72"/>
    <n v="63"/>
    <n v="69"/>
    <n v="66"/>
    <n v="12"/>
    <n v="11"/>
    <n v="10"/>
    <n v="10"/>
    <n v="13"/>
    <n v="14700000"/>
  </r>
  <r>
    <n v="3155"/>
    <n v="223978"/>
    <s v="Manu García"/>
    <n v="20"/>
    <s v="https://cdn.sofifa.org/players/4/19/223978.png"/>
    <s v="Spain"/>
    <s v="https://cdn.sofifa.org/flags/45.png"/>
    <n v="73"/>
    <n v="84"/>
    <s v="Toulouse Football Club"/>
    <s v="https://cdn.sofifa.org/teams/2/light/1809.png"/>
    <n v="7000000"/>
    <n v="55000"/>
    <n v="1782"/>
    <s v="Right"/>
    <n v="1"/>
    <n v="4"/>
    <n v="4"/>
    <s v="Medium/ Medium"/>
    <x v="1"/>
    <s v="No"/>
    <s v="CAM"/>
    <x v="0"/>
    <n v="22"/>
    <m/>
    <s v="Manchester City"/>
    <s v="Jun 30, 2019"/>
    <x v="5"/>
    <x v="5"/>
    <x v="28"/>
    <s v="60+2"/>
    <s v="60+2"/>
    <s v="60+2"/>
    <s v="71+2"/>
    <s v="68+2"/>
    <s v="68+2"/>
    <s v="68+2"/>
    <s v="71+2"/>
    <s v="71+2"/>
    <s v="71+2"/>
    <s v="71+2"/>
    <s v="72+2"/>
    <s v="68+2"/>
    <s v="68+2"/>
    <s v="68+2"/>
    <s v="72+2"/>
    <s v="60+2"/>
    <s v="55+2"/>
    <s v="55+2"/>
    <s v="55+2"/>
    <s v="60+2"/>
    <s v="56+2"/>
    <s v="44+2"/>
    <s v="44+2"/>
    <s v="44+2"/>
    <s v="56+2"/>
    <n v="70"/>
    <n v="54"/>
    <n v="35"/>
    <n v="70"/>
    <n v="66"/>
    <n v="87"/>
    <n v="79"/>
    <n v="67"/>
    <n v="65"/>
    <n v="81"/>
    <n v="77"/>
    <n v="70"/>
    <n v="88"/>
    <n v="65"/>
    <n v="90"/>
    <n v="55"/>
    <n v="46"/>
    <n v="75"/>
    <n v="41"/>
    <n v="59"/>
    <n v="44"/>
    <n v="38"/>
    <n v="54"/>
    <n v="75"/>
    <n v="49"/>
    <n v="75"/>
    <n v="24"/>
    <n v="49"/>
    <n v="44"/>
    <n v="15"/>
    <n v="14"/>
    <n v="12"/>
    <n v="12"/>
    <n v="12"/>
    <n v="0"/>
  </r>
  <r>
    <n v="3684"/>
    <n v="233113"/>
    <s v="Aleñá"/>
    <n v="20"/>
    <s v="https://cdn.sofifa.org/players/4/19/233113.png"/>
    <s v="Spain"/>
    <s v="https://cdn.sofifa.org/flags/45.png"/>
    <n v="72"/>
    <n v="85"/>
    <s v="FC Barcelona"/>
    <s v="https://cdn.sofifa.org/teams/2/light/241.png"/>
    <n v="6000000"/>
    <n v="58000"/>
    <n v="1884"/>
    <s v="Left"/>
    <n v="1"/>
    <n v="3"/>
    <n v="3"/>
    <s v="High/ Medium"/>
    <x v="0"/>
    <s v="No"/>
    <s v="CM"/>
    <x v="0"/>
    <n v="21"/>
    <s v="Jul 1, 2018"/>
    <m/>
    <n v="2022"/>
    <x v="2"/>
    <x v="2"/>
    <x v="11"/>
    <s v="65+2"/>
    <s v="65+2"/>
    <s v="65+2"/>
    <s v="72+2"/>
    <s v="71+2"/>
    <s v="71+2"/>
    <s v="71+2"/>
    <s v="72+2"/>
    <s v="72+2"/>
    <s v="72+2"/>
    <s v="72+2"/>
    <s v="71+2"/>
    <s v="70+2"/>
    <s v="70+2"/>
    <s v="70+2"/>
    <s v="71+2"/>
    <s v="67+2"/>
    <s v="67+2"/>
    <s v="67+2"/>
    <s v="67+2"/>
    <s v="67+2"/>
    <s v="65+2"/>
    <s v="60+2"/>
    <s v="60+2"/>
    <s v="60+2"/>
    <s v="65+2"/>
    <n v="66"/>
    <n v="66"/>
    <n v="34"/>
    <n v="72"/>
    <n v="41"/>
    <n v="76"/>
    <n v="68"/>
    <n v="59"/>
    <n v="68"/>
    <n v="75"/>
    <n v="78"/>
    <n v="76"/>
    <n v="75"/>
    <n v="71"/>
    <n v="75"/>
    <n v="66"/>
    <n v="52"/>
    <n v="66"/>
    <n v="63"/>
    <n v="72"/>
    <n v="52"/>
    <n v="68"/>
    <n v="67"/>
    <n v="74"/>
    <n v="73"/>
    <n v="70"/>
    <n v="70"/>
    <n v="62"/>
    <n v="48"/>
    <n v="12"/>
    <n v="9"/>
    <n v="10"/>
    <n v="8"/>
    <n v="12"/>
    <n v="16100000.00000000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1" cacheId="2"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4">
  <location ref="I4:AC17" firstHeaderRow="1" firstDataRow="2" firstDataCol="1"/>
  <pivotFields count="91">
    <pivotField showAll="0"/>
    <pivotField showAll="0"/>
    <pivotField showAll="0"/>
    <pivotField showAll="0"/>
    <pivotField showAll="0"/>
    <pivotField showAll="0"/>
    <pivotField showAll="0"/>
    <pivotField showAll="0"/>
    <pivotField showAll="0"/>
    <pivotField showAll="0"/>
    <pivotField showAll="0"/>
    <pivotField numFmtId="164" showAll="0"/>
    <pivotField numFmtId="164" showAll="0"/>
    <pivotField showAll="0"/>
    <pivotField showAll="0"/>
    <pivotField showAll="0"/>
    <pivotField showAll="0"/>
    <pivotField showAll="0"/>
    <pivotField showAll="0"/>
    <pivotField dataField="1" multipleItemSelectionAllowed="1" showAll="0">
      <items count="4">
        <item h="1" x="1"/>
        <item x="0"/>
        <item h="1" x="2"/>
        <item t="default"/>
      </items>
    </pivotField>
    <pivotField showAll="0"/>
    <pivotField showAll="0"/>
    <pivotField showAll="0">
      <items count="5">
        <item x="2"/>
        <item x="1"/>
        <item x="3"/>
        <item x="0"/>
        <item t="default"/>
      </items>
    </pivotField>
    <pivotField showAll="0"/>
    <pivotField showAll="0"/>
    <pivotField showAll="0"/>
    <pivotField showAll="0"/>
    <pivotField showAll="0">
      <items count="13">
        <item x="4"/>
        <item x="2"/>
        <item x="1"/>
        <item x="5"/>
        <item x="7"/>
        <item x="0"/>
        <item x="3"/>
        <item x="9"/>
        <item x="6"/>
        <item x="8"/>
        <item x="10"/>
        <item x="11"/>
        <item t="default"/>
      </items>
    </pivotField>
    <pivotField axis="axisRow" showAll="0">
      <items count="13">
        <item x="1"/>
        <item x="5"/>
        <item x="7"/>
        <item x="0"/>
        <item x="4"/>
        <item x="2"/>
        <item x="3"/>
        <item x="9"/>
        <item x="6"/>
        <item x="8"/>
        <item x="10"/>
        <item x="11"/>
        <item t="default"/>
      </items>
    </pivotField>
    <pivotField axis="axisCol" showAll="0">
      <items count="30">
        <item x="17"/>
        <item x="5"/>
        <item x="4"/>
        <item x="7"/>
        <item x="15"/>
        <item x="6"/>
        <item x="1"/>
        <item x="8"/>
        <item x="16"/>
        <item x="11"/>
        <item x="14"/>
        <item x="20"/>
        <item x="12"/>
        <item x="3"/>
        <item x="0"/>
        <item x="19"/>
        <item x="2"/>
        <item x="10"/>
        <item x="18"/>
        <item x="13"/>
        <item x="22"/>
        <item x="21"/>
        <item x="23"/>
        <item x="9"/>
        <item x="28"/>
        <item x="27"/>
        <item x="25"/>
        <item x="26"/>
        <item x="2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s>
  <rowFields count="1">
    <field x="28"/>
  </rowFields>
  <rowItems count="12">
    <i>
      <x/>
    </i>
    <i>
      <x v="1"/>
    </i>
    <i>
      <x v="2"/>
    </i>
    <i>
      <x v="3"/>
    </i>
    <i>
      <x v="4"/>
    </i>
    <i>
      <x v="5"/>
    </i>
    <i>
      <x v="6"/>
    </i>
    <i>
      <x v="7"/>
    </i>
    <i>
      <x v="8"/>
    </i>
    <i>
      <x v="9"/>
    </i>
    <i>
      <x v="10"/>
    </i>
    <i t="grand">
      <x/>
    </i>
  </rowItems>
  <colFields count="1">
    <field x="29"/>
  </colFields>
  <colItems count="20">
    <i>
      <x v="1"/>
    </i>
    <i>
      <x v="2"/>
    </i>
    <i>
      <x v="6"/>
    </i>
    <i>
      <x v="7"/>
    </i>
    <i>
      <x v="8"/>
    </i>
    <i>
      <x v="9"/>
    </i>
    <i>
      <x v="10"/>
    </i>
    <i>
      <x v="11"/>
    </i>
    <i>
      <x v="13"/>
    </i>
    <i>
      <x v="14"/>
    </i>
    <i>
      <x v="15"/>
    </i>
    <i>
      <x v="16"/>
    </i>
    <i>
      <x v="17"/>
    </i>
    <i>
      <x v="18"/>
    </i>
    <i>
      <x v="19"/>
    </i>
    <i>
      <x v="22"/>
    </i>
    <i>
      <x v="26"/>
    </i>
    <i>
      <x v="27"/>
    </i>
    <i>
      <x v="28"/>
    </i>
    <i t="grand">
      <x/>
    </i>
  </colItems>
  <dataFields count="1">
    <dataField name="Count of Body Type" fld="19" subtotal="count" baseField="0" baseItem="0"/>
  </dataFields>
  <chartFormats count="116">
    <chartFormat chart="0" format="0" series="1">
      <pivotArea type="data" outline="0" fieldPosition="0">
        <references count="2">
          <reference field="4294967294" count="1" selected="0">
            <x v="0"/>
          </reference>
          <reference field="29" count="1" selected="0">
            <x v="0"/>
          </reference>
        </references>
      </pivotArea>
    </chartFormat>
    <chartFormat chart="0" format="1" series="1">
      <pivotArea type="data" outline="0" fieldPosition="0">
        <references count="2">
          <reference field="4294967294" count="1" selected="0">
            <x v="0"/>
          </reference>
          <reference field="29" count="1" selected="0">
            <x v="1"/>
          </reference>
        </references>
      </pivotArea>
    </chartFormat>
    <chartFormat chart="0" format="2" series="1">
      <pivotArea type="data" outline="0" fieldPosition="0">
        <references count="2">
          <reference field="4294967294" count="1" selected="0">
            <x v="0"/>
          </reference>
          <reference field="29" count="1" selected="0">
            <x v="2"/>
          </reference>
        </references>
      </pivotArea>
    </chartFormat>
    <chartFormat chart="0" format="3" series="1">
      <pivotArea type="data" outline="0" fieldPosition="0">
        <references count="2">
          <reference field="4294967294" count="1" selected="0">
            <x v="0"/>
          </reference>
          <reference field="29" count="1" selected="0">
            <x v="3"/>
          </reference>
        </references>
      </pivotArea>
    </chartFormat>
    <chartFormat chart="0" format="4" series="1">
      <pivotArea type="data" outline="0" fieldPosition="0">
        <references count="2">
          <reference field="4294967294" count="1" selected="0">
            <x v="0"/>
          </reference>
          <reference field="29" count="1" selected="0">
            <x v="4"/>
          </reference>
        </references>
      </pivotArea>
    </chartFormat>
    <chartFormat chart="0" format="5" series="1">
      <pivotArea type="data" outline="0" fieldPosition="0">
        <references count="2">
          <reference field="4294967294" count="1" selected="0">
            <x v="0"/>
          </reference>
          <reference field="29" count="1" selected="0">
            <x v="5"/>
          </reference>
        </references>
      </pivotArea>
    </chartFormat>
    <chartFormat chart="0" format="6" series="1">
      <pivotArea type="data" outline="0" fieldPosition="0">
        <references count="2">
          <reference field="4294967294" count="1" selected="0">
            <x v="0"/>
          </reference>
          <reference field="29" count="1" selected="0">
            <x v="6"/>
          </reference>
        </references>
      </pivotArea>
    </chartFormat>
    <chartFormat chart="0" format="7" series="1">
      <pivotArea type="data" outline="0" fieldPosition="0">
        <references count="2">
          <reference field="4294967294" count="1" selected="0">
            <x v="0"/>
          </reference>
          <reference field="29" count="1" selected="0">
            <x v="7"/>
          </reference>
        </references>
      </pivotArea>
    </chartFormat>
    <chartFormat chart="0" format="8" series="1">
      <pivotArea type="data" outline="0" fieldPosition="0">
        <references count="2">
          <reference field="4294967294" count="1" selected="0">
            <x v="0"/>
          </reference>
          <reference field="29" count="1" selected="0">
            <x v="8"/>
          </reference>
        </references>
      </pivotArea>
    </chartFormat>
    <chartFormat chart="0" format="9" series="1">
      <pivotArea type="data" outline="0" fieldPosition="0">
        <references count="2">
          <reference field="4294967294" count="1" selected="0">
            <x v="0"/>
          </reference>
          <reference field="29" count="1" selected="0">
            <x v="9"/>
          </reference>
        </references>
      </pivotArea>
    </chartFormat>
    <chartFormat chart="0" format="10" series="1">
      <pivotArea type="data" outline="0" fieldPosition="0">
        <references count="2">
          <reference field="4294967294" count="1" selected="0">
            <x v="0"/>
          </reference>
          <reference field="29" count="1" selected="0">
            <x v="10"/>
          </reference>
        </references>
      </pivotArea>
    </chartFormat>
    <chartFormat chart="0" format="11" series="1">
      <pivotArea type="data" outline="0" fieldPosition="0">
        <references count="2">
          <reference field="4294967294" count="1" selected="0">
            <x v="0"/>
          </reference>
          <reference field="29" count="1" selected="0">
            <x v="11"/>
          </reference>
        </references>
      </pivotArea>
    </chartFormat>
    <chartFormat chart="0" format="12" series="1">
      <pivotArea type="data" outline="0" fieldPosition="0">
        <references count="2">
          <reference field="4294967294" count="1" selected="0">
            <x v="0"/>
          </reference>
          <reference field="29" count="1" selected="0">
            <x v="12"/>
          </reference>
        </references>
      </pivotArea>
    </chartFormat>
    <chartFormat chart="0" format="13" series="1">
      <pivotArea type="data" outline="0" fieldPosition="0">
        <references count="2">
          <reference field="4294967294" count="1" selected="0">
            <x v="0"/>
          </reference>
          <reference field="29" count="1" selected="0">
            <x v="13"/>
          </reference>
        </references>
      </pivotArea>
    </chartFormat>
    <chartFormat chart="0" format="14" series="1">
      <pivotArea type="data" outline="0" fieldPosition="0">
        <references count="2">
          <reference field="4294967294" count="1" selected="0">
            <x v="0"/>
          </reference>
          <reference field="29" count="1" selected="0">
            <x v="14"/>
          </reference>
        </references>
      </pivotArea>
    </chartFormat>
    <chartFormat chart="0" format="15" series="1">
      <pivotArea type="data" outline="0" fieldPosition="0">
        <references count="2">
          <reference field="4294967294" count="1" selected="0">
            <x v="0"/>
          </reference>
          <reference field="29" count="1" selected="0">
            <x v="15"/>
          </reference>
        </references>
      </pivotArea>
    </chartFormat>
    <chartFormat chart="0" format="16" series="1">
      <pivotArea type="data" outline="0" fieldPosition="0">
        <references count="2">
          <reference field="4294967294" count="1" selected="0">
            <x v="0"/>
          </reference>
          <reference field="29" count="1" selected="0">
            <x v="16"/>
          </reference>
        </references>
      </pivotArea>
    </chartFormat>
    <chartFormat chart="0" format="17" series="1">
      <pivotArea type="data" outline="0" fieldPosition="0">
        <references count="2">
          <reference field="4294967294" count="1" selected="0">
            <x v="0"/>
          </reference>
          <reference field="29" count="1" selected="0">
            <x v="17"/>
          </reference>
        </references>
      </pivotArea>
    </chartFormat>
    <chartFormat chart="0" format="18" series="1">
      <pivotArea type="data" outline="0" fieldPosition="0">
        <references count="2">
          <reference field="4294967294" count="1" selected="0">
            <x v="0"/>
          </reference>
          <reference field="29" count="1" selected="0">
            <x v="18"/>
          </reference>
        </references>
      </pivotArea>
    </chartFormat>
    <chartFormat chart="0" format="19" series="1">
      <pivotArea type="data" outline="0" fieldPosition="0">
        <references count="2">
          <reference field="4294967294" count="1" selected="0">
            <x v="0"/>
          </reference>
          <reference field="29" count="1" selected="0">
            <x v="19"/>
          </reference>
        </references>
      </pivotArea>
    </chartFormat>
    <chartFormat chart="0" format="20" series="1">
      <pivotArea type="data" outline="0" fieldPosition="0">
        <references count="2">
          <reference field="4294967294" count="1" selected="0">
            <x v="0"/>
          </reference>
          <reference field="29" count="1" selected="0">
            <x v="20"/>
          </reference>
        </references>
      </pivotArea>
    </chartFormat>
    <chartFormat chart="0" format="21" series="1">
      <pivotArea type="data" outline="0" fieldPosition="0">
        <references count="2">
          <reference field="4294967294" count="1" selected="0">
            <x v="0"/>
          </reference>
          <reference field="29" count="1" selected="0">
            <x v="21"/>
          </reference>
        </references>
      </pivotArea>
    </chartFormat>
    <chartFormat chart="0" format="22" series="1">
      <pivotArea type="data" outline="0" fieldPosition="0">
        <references count="2">
          <reference field="4294967294" count="1" selected="0">
            <x v="0"/>
          </reference>
          <reference field="29" count="1" selected="0">
            <x v="22"/>
          </reference>
        </references>
      </pivotArea>
    </chartFormat>
    <chartFormat chart="0" format="23" series="1">
      <pivotArea type="data" outline="0" fieldPosition="0">
        <references count="2">
          <reference field="4294967294" count="1" selected="0">
            <x v="0"/>
          </reference>
          <reference field="29" count="1" selected="0">
            <x v="23"/>
          </reference>
        </references>
      </pivotArea>
    </chartFormat>
    <chartFormat chart="0" format="24" series="1">
      <pivotArea type="data" outline="0" fieldPosition="0">
        <references count="2">
          <reference field="4294967294" count="1" selected="0">
            <x v="0"/>
          </reference>
          <reference field="29" count="1" selected="0">
            <x v="24"/>
          </reference>
        </references>
      </pivotArea>
    </chartFormat>
    <chartFormat chart="0" format="25" series="1">
      <pivotArea type="data" outline="0" fieldPosition="0">
        <references count="2">
          <reference field="4294967294" count="1" selected="0">
            <x v="0"/>
          </reference>
          <reference field="29" count="1" selected="0">
            <x v="25"/>
          </reference>
        </references>
      </pivotArea>
    </chartFormat>
    <chartFormat chart="0" format="26" series="1">
      <pivotArea type="data" outline="0" fieldPosition="0">
        <references count="2">
          <reference field="4294967294" count="1" selected="0">
            <x v="0"/>
          </reference>
          <reference field="29" count="1" selected="0">
            <x v="26"/>
          </reference>
        </references>
      </pivotArea>
    </chartFormat>
    <chartFormat chart="0" format="27" series="1">
      <pivotArea type="data" outline="0" fieldPosition="0">
        <references count="2">
          <reference field="4294967294" count="1" selected="0">
            <x v="0"/>
          </reference>
          <reference field="29" count="1" selected="0">
            <x v="27"/>
          </reference>
        </references>
      </pivotArea>
    </chartFormat>
    <chartFormat chart="0" format="28" series="1">
      <pivotArea type="data" outline="0" fieldPosition="0">
        <references count="2">
          <reference field="4294967294" count="1" selected="0">
            <x v="0"/>
          </reference>
          <reference field="29" count="1" selected="0">
            <x v="28"/>
          </reference>
        </references>
      </pivotArea>
    </chartFormat>
    <chartFormat chart="0" format="29" series="1">
      <pivotArea type="data" outline="0" fieldPosition="0">
        <references count="2">
          <reference field="4294967294" count="1" selected="0">
            <x v="0"/>
          </reference>
          <reference field="28" count="1" selected="0">
            <x v="1"/>
          </reference>
        </references>
      </pivotArea>
    </chartFormat>
    <chartFormat chart="0" format="30" series="1">
      <pivotArea type="data" outline="0" fieldPosition="0">
        <references count="2">
          <reference field="4294967294" count="1" selected="0">
            <x v="0"/>
          </reference>
          <reference field="28" count="1" selected="0">
            <x v="2"/>
          </reference>
        </references>
      </pivotArea>
    </chartFormat>
    <chartFormat chart="0" format="31" series="1">
      <pivotArea type="data" outline="0" fieldPosition="0">
        <references count="2">
          <reference field="4294967294" count="1" selected="0">
            <x v="0"/>
          </reference>
          <reference field="28" count="1" selected="0">
            <x v="3"/>
          </reference>
        </references>
      </pivotArea>
    </chartFormat>
    <chartFormat chart="0" format="32" series="1">
      <pivotArea type="data" outline="0" fieldPosition="0">
        <references count="2">
          <reference field="4294967294" count="1" selected="0">
            <x v="0"/>
          </reference>
          <reference field="28" count="1" selected="0">
            <x v="4"/>
          </reference>
        </references>
      </pivotArea>
    </chartFormat>
    <chartFormat chart="0" format="33" series="1">
      <pivotArea type="data" outline="0" fieldPosition="0">
        <references count="2">
          <reference field="4294967294" count="1" selected="0">
            <x v="0"/>
          </reference>
          <reference field="28" count="1" selected="0">
            <x v="5"/>
          </reference>
        </references>
      </pivotArea>
    </chartFormat>
    <chartFormat chart="0" format="34" series="1">
      <pivotArea type="data" outline="0" fieldPosition="0">
        <references count="2">
          <reference field="4294967294" count="1" selected="0">
            <x v="0"/>
          </reference>
          <reference field="28" count="1" selected="0">
            <x v="6"/>
          </reference>
        </references>
      </pivotArea>
    </chartFormat>
    <chartFormat chart="0" format="35" series="1">
      <pivotArea type="data" outline="0" fieldPosition="0">
        <references count="2">
          <reference field="4294967294" count="1" selected="0">
            <x v="0"/>
          </reference>
          <reference field="28" count="1" selected="0">
            <x v="7"/>
          </reference>
        </references>
      </pivotArea>
    </chartFormat>
    <chartFormat chart="0" format="36" series="1">
      <pivotArea type="data" outline="0" fieldPosition="0">
        <references count="2">
          <reference field="4294967294" count="1" selected="0">
            <x v="0"/>
          </reference>
          <reference field="28" count="1" selected="0">
            <x v="8"/>
          </reference>
        </references>
      </pivotArea>
    </chartFormat>
    <chartFormat chart="0" format="37" series="1">
      <pivotArea type="data" outline="0" fieldPosition="0">
        <references count="2">
          <reference field="4294967294" count="1" selected="0">
            <x v="0"/>
          </reference>
          <reference field="28" count="1" selected="0">
            <x v="9"/>
          </reference>
        </references>
      </pivotArea>
    </chartFormat>
    <chartFormat chart="0" format="38" series="1">
      <pivotArea type="data" outline="0" fieldPosition="0">
        <references count="2">
          <reference field="4294967294" count="1" selected="0">
            <x v="0"/>
          </reference>
          <reference field="28" count="1" selected="0">
            <x v="10"/>
          </reference>
        </references>
      </pivotArea>
    </chartFormat>
    <chartFormat chart="0" format="29">
      <pivotArea type="data" outline="0" fieldPosition="0">
        <references count="3">
          <reference field="4294967294" count="1" selected="0">
            <x v="0"/>
          </reference>
          <reference field="28" count="1" selected="0">
            <x v="10"/>
          </reference>
          <reference field="29" count="1" selected="0">
            <x v="1"/>
          </reference>
        </references>
      </pivotArea>
    </chartFormat>
    <chartFormat chart="0" format="30">
      <pivotArea type="data" outline="0" fieldPosition="0">
        <references count="3">
          <reference field="4294967294" count="1" selected="0">
            <x v="0"/>
          </reference>
          <reference field="28" count="1" selected="0">
            <x v="10"/>
          </reference>
          <reference field="29" count="1" selected="0">
            <x v="2"/>
          </reference>
        </references>
      </pivotArea>
    </chartFormat>
    <chartFormat chart="0" format="31">
      <pivotArea type="data" outline="0" fieldPosition="0">
        <references count="3">
          <reference field="4294967294" count="1" selected="0">
            <x v="0"/>
          </reference>
          <reference field="28" count="1" selected="0">
            <x v="10"/>
          </reference>
          <reference field="29" count="1" selected="0">
            <x v="6"/>
          </reference>
        </references>
      </pivotArea>
    </chartFormat>
    <chartFormat chart="0" format="32">
      <pivotArea type="data" outline="0" fieldPosition="0">
        <references count="3">
          <reference field="4294967294" count="1" selected="0">
            <x v="0"/>
          </reference>
          <reference field="28" count="1" selected="0">
            <x v="10"/>
          </reference>
          <reference field="29" count="1" selected="0">
            <x v="7"/>
          </reference>
        </references>
      </pivotArea>
    </chartFormat>
    <chartFormat chart="0" format="33">
      <pivotArea type="data" outline="0" fieldPosition="0">
        <references count="3">
          <reference field="4294967294" count="1" selected="0">
            <x v="0"/>
          </reference>
          <reference field="28" count="1" selected="0">
            <x v="10"/>
          </reference>
          <reference field="29" count="1" selected="0">
            <x v="8"/>
          </reference>
        </references>
      </pivotArea>
    </chartFormat>
    <chartFormat chart="0" format="34">
      <pivotArea type="data" outline="0" fieldPosition="0">
        <references count="3">
          <reference field="4294967294" count="1" selected="0">
            <x v="0"/>
          </reference>
          <reference field="28" count="1" selected="0">
            <x v="10"/>
          </reference>
          <reference field="29" count="1" selected="0">
            <x v="9"/>
          </reference>
        </references>
      </pivotArea>
    </chartFormat>
    <chartFormat chart="0" format="35">
      <pivotArea type="data" outline="0" fieldPosition="0">
        <references count="3">
          <reference field="4294967294" count="1" selected="0">
            <x v="0"/>
          </reference>
          <reference field="28" count="1" selected="0">
            <x v="10"/>
          </reference>
          <reference field="29" count="1" selected="0">
            <x v="10"/>
          </reference>
        </references>
      </pivotArea>
    </chartFormat>
    <chartFormat chart="0" format="36">
      <pivotArea type="data" outline="0" fieldPosition="0">
        <references count="3">
          <reference field="4294967294" count="1" selected="0">
            <x v="0"/>
          </reference>
          <reference field="28" count="1" selected="0">
            <x v="10"/>
          </reference>
          <reference field="29" count="1" selected="0">
            <x v="11"/>
          </reference>
        </references>
      </pivotArea>
    </chartFormat>
    <chartFormat chart="0" format="37">
      <pivotArea type="data" outline="0" fieldPosition="0">
        <references count="3">
          <reference field="4294967294" count="1" selected="0">
            <x v="0"/>
          </reference>
          <reference field="28" count="1" selected="0">
            <x v="10"/>
          </reference>
          <reference field="29" count="1" selected="0">
            <x v="13"/>
          </reference>
        </references>
      </pivotArea>
    </chartFormat>
    <chartFormat chart="0" format="38">
      <pivotArea type="data" outline="0" fieldPosition="0">
        <references count="3">
          <reference field="4294967294" count="1" selected="0">
            <x v="0"/>
          </reference>
          <reference field="28" count="1" selected="0">
            <x v="10"/>
          </reference>
          <reference field="29" count="1" selected="0">
            <x v="14"/>
          </reference>
        </references>
      </pivotArea>
    </chartFormat>
    <chartFormat chart="0" format="39">
      <pivotArea type="data" outline="0" fieldPosition="0">
        <references count="3">
          <reference field="4294967294" count="1" selected="0">
            <x v="0"/>
          </reference>
          <reference field="28" count="1" selected="0">
            <x v="10"/>
          </reference>
          <reference field="29" count="1" selected="0">
            <x v="15"/>
          </reference>
        </references>
      </pivotArea>
    </chartFormat>
    <chartFormat chart="0" format="40">
      <pivotArea type="data" outline="0" fieldPosition="0">
        <references count="3">
          <reference field="4294967294" count="1" selected="0">
            <x v="0"/>
          </reference>
          <reference field="28" count="1" selected="0">
            <x v="10"/>
          </reference>
          <reference field="29" count="1" selected="0">
            <x v="16"/>
          </reference>
        </references>
      </pivotArea>
    </chartFormat>
    <chartFormat chart="0" format="41">
      <pivotArea type="data" outline="0" fieldPosition="0">
        <references count="3">
          <reference field="4294967294" count="1" selected="0">
            <x v="0"/>
          </reference>
          <reference field="28" count="1" selected="0">
            <x v="10"/>
          </reference>
          <reference field="29" count="1" selected="0">
            <x v="17"/>
          </reference>
        </references>
      </pivotArea>
    </chartFormat>
    <chartFormat chart="0" format="42">
      <pivotArea type="data" outline="0" fieldPosition="0">
        <references count="3">
          <reference field="4294967294" count="1" selected="0">
            <x v="0"/>
          </reference>
          <reference field="28" count="1" selected="0">
            <x v="10"/>
          </reference>
          <reference field="29" count="1" selected="0">
            <x v="18"/>
          </reference>
        </references>
      </pivotArea>
    </chartFormat>
    <chartFormat chart="0" format="43">
      <pivotArea type="data" outline="0" fieldPosition="0">
        <references count="3">
          <reference field="4294967294" count="1" selected="0">
            <x v="0"/>
          </reference>
          <reference field="28" count="1" selected="0">
            <x v="10"/>
          </reference>
          <reference field="29" count="1" selected="0">
            <x v="19"/>
          </reference>
        </references>
      </pivotArea>
    </chartFormat>
    <chartFormat chart="0" format="44">
      <pivotArea type="data" outline="0" fieldPosition="0">
        <references count="3">
          <reference field="4294967294" count="1" selected="0">
            <x v="0"/>
          </reference>
          <reference field="28" count="1" selected="0">
            <x v="10"/>
          </reference>
          <reference field="29" count="1" selected="0">
            <x v="22"/>
          </reference>
        </references>
      </pivotArea>
    </chartFormat>
    <chartFormat chart="0" format="45">
      <pivotArea type="data" outline="0" fieldPosition="0">
        <references count="3">
          <reference field="4294967294" count="1" selected="0">
            <x v="0"/>
          </reference>
          <reference field="28" count="1" selected="0">
            <x v="10"/>
          </reference>
          <reference field="29" count="1" selected="0">
            <x v="26"/>
          </reference>
        </references>
      </pivotArea>
    </chartFormat>
    <chartFormat chart="0" format="46">
      <pivotArea type="data" outline="0" fieldPosition="0">
        <references count="3">
          <reference field="4294967294" count="1" selected="0">
            <x v="0"/>
          </reference>
          <reference field="28" count="1" selected="0">
            <x v="10"/>
          </reference>
          <reference field="29" count="1" selected="0">
            <x v="27"/>
          </reference>
        </references>
      </pivotArea>
    </chartFormat>
    <chartFormat chart="0" format="47">
      <pivotArea type="data" outline="0" fieldPosition="0">
        <references count="3">
          <reference field="4294967294" count="1" selected="0">
            <x v="0"/>
          </reference>
          <reference field="28" count="1" selected="0">
            <x v="10"/>
          </reference>
          <reference field="29" count="1" selected="0">
            <x v="28"/>
          </reference>
        </references>
      </pivotArea>
    </chartFormat>
    <chartFormat chart="0" format="48">
      <pivotArea type="data" outline="0" fieldPosition="0">
        <references count="3">
          <reference field="4294967294" count="1" selected="0">
            <x v="0"/>
          </reference>
          <reference field="28" count="1" selected="0">
            <x v="11"/>
          </reference>
          <reference field="29" count="1" selected="0">
            <x v="0"/>
          </reference>
        </references>
      </pivotArea>
    </chartFormat>
    <chartFormat chart="0" format="49">
      <pivotArea type="data" outline="0" fieldPosition="0">
        <references count="3">
          <reference field="4294967294" count="1" selected="0">
            <x v="0"/>
          </reference>
          <reference field="28" count="1" selected="0">
            <x v="11"/>
          </reference>
          <reference field="29" count="1" selected="0">
            <x v="1"/>
          </reference>
        </references>
      </pivotArea>
    </chartFormat>
    <chartFormat chart="0" format="50">
      <pivotArea type="data" outline="0" fieldPosition="0">
        <references count="3">
          <reference field="4294967294" count="1" selected="0">
            <x v="0"/>
          </reference>
          <reference field="28" count="1" selected="0">
            <x v="11"/>
          </reference>
          <reference field="29" count="1" selected="0">
            <x v="2"/>
          </reference>
        </references>
      </pivotArea>
    </chartFormat>
    <chartFormat chart="0" format="51">
      <pivotArea type="data" outline="0" fieldPosition="0">
        <references count="3">
          <reference field="4294967294" count="1" selected="0">
            <x v="0"/>
          </reference>
          <reference field="28" count="1" selected="0">
            <x v="11"/>
          </reference>
          <reference field="29" count="1" selected="0">
            <x v="3"/>
          </reference>
        </references>
      </pivotArea>
    </chartFormat>
    <chartFormat chart="0" format="52">
      <pivotArea type="data" outline="0" fieldPosition="0">
        <references count="3">
          <reference field="4294967294" count="1" selected="0">
            <x v="0"/>
          </reference>
          <reference field="28" count="1" selected="0">
            <x v="11"/>
          </reference>
          <reference field="29" count="1" selected="0">
            <x v="4"/>
          </reference>
        </references>
      </pivotArea>
    </chartFormat>
    <chartFormat chart="0" format="53">
      <pivotArea type="data" outline="0" fieldPosition="0">
        <references count="3">
          <reference field="4294967294" count="1" selected="0">
            <x v="0"/>
          </reference>
          <reference field="28" count="1" selected="0">
            <x v="11"/>
          </reference>
          <reference field="29" count="1" selected="0">
            <x v="5"/>
          </reference>
        </references>
      </pivotArea>
    </chartFormat>
    <chartFormat chart="0" format="54">
      <pivotArea type="data" outline="0" fieldPosition="0">
        <references count="3">
          <reference field="4294967294" count="1" selected="0">
            <x v="0"/>
          </reference>
          <reference field="28" count="1" selected="0">
            <x v="11"/>
          </reference>
          <reference field="29" count="1" selected="0">
            <x v="6"/>
          </reference>
        </references>
      </pivotArea>
    </chartFormat>
    <chartFormat chart="0" format="55">
      <pivotArea type="data" outline="0" fieldPosition="0">
        <references count="3">
          <reference field="4294967294" count="1" selected="0">
            <x v="0"/>
          </reference>
          <reference field="28" count="1" selected="0">
            <x v="11"/>
          </reference>
          <reference field="29" count="1" selected="0">
            <x v="7"/>
          </reference>
        </references>
      </pivotArea>
    </chartFormat>
    <chartFormat chart="0" format="56">
      <pivotArea type="data" outline="0" fieldPosition="0">
        <references count="3">
          <reference field="4294967294" count="1" selected="0">
            <x v="0"/>
          </reference>
          <reference field="28" count="1" selected="0">
            <x v="11"/>
          </reference>
          <reference field="29" count="1" selected="0">
            <x v="8"/>
          </reference>
        </references>
      </pivotArea>
    </chartFormat>
    <chartFormat chart="0" format="57">
      <pivotArea type="data" outline="0" fieldPosition="0">
        <references count="3">
          <reference field="4294967294" count="1" selected="0">
            <x v="0"/>
          </reference>
          <reference field="28" count="1" selected="0">
            <x v="11"/>
          </reference>
          <reference field="29" count="1" selected="0">
            <x v="9"/>
          </reference>
        </references>
      </pivotArea>
    </chartFormat>
    <chartFormat chart="0" format="58">
      <pivotArea type="data" outline="0" fieldPosition="0">
        <references count="3">
          <reference field="4294967294" count="1" selected="0">
            <x v="0"/>
          </reference>
          <reference field="28" count="1" selected="0">
            <x v="11"/>
          </reference>
          <reference field="29" count="1" selected="0">
            <x v="10"/>
          </reference>
        </references>
      </pivotArea>
    </chartFormat>
    <chartFormat chart="0" format="59">
      <pivotArea type="data" outline="0" fieldPosition="0">
        <references count="3">
          <reference field="4294967294" count="1" selected="0">
            <x v="0"/>
          </reference>
          <reference field="28" count="1" selected="0">
            <x v="11"/>
          </reference>
          <reference field="29" count="1" selected="0">
            <x v="11"/>
          </reference>
        </references>
      </pivotArea>
    </chartFormat>
    <chartFormat chart="0" format="60">
      <pivotArea type="data" outline="0" fieldPosition="0">
        <references count="3">
          <reference field="4294967294" count="1" selected="0">
            <x v="0"/>
          </reference>
          <reference field="28" count="1" selected="0">
            <x v="11"/>
          </reference>
          <reference field="29" count="1" selected="0">
            <x v="12"/>
          </reference>
        </references>
      </pivotArea>
    </chartFormat>
    <chartFormat chart="0" format="61">
      <pivotArea type="data" outline="0" fieldPosition="0">
        <references count="3">
          <reference field="4294967294" count="1" selected="0">
            <x v="0"/>
          </reference>
          <reference field="28" count="1" selected="0">
            <x v="11"/>
          </reference>
          <reference field="29" count="1" selected="0">
            <x v="13"/>
          </reference>
        </references>
      </pivotArea>
    </chartFormat>
    <chartFormat chart="0" format="62">
      <pivotArea type="data" outline="0" fieldPosition="0">
        <references count="3">
          <reference field="4294967294" count="1" selected="0">
            <x v="0"/>
          </reference>
          <reference field="28" count="1" selected="0">
            <x v="11"/>
          </reference>
          <reference field="29" count="1" selected="0">
            <x v="14"/>
          </reference>
        </references>
      </pivotArea>
    </chartFormat>
    <chartFormat chart="0" format="63">
      <pivotArea type="data" outline="0" fieldPosition="0">
        <references count="3">
          <reference field="4294967294" count="1" selected="0">
            <x v="0"/>
          </reference>
          <reference field="28" count="1" selected="0">
            <x v="11"/>
          </reference>
          <reference field="29" count="1" selected="0">
            <x v="15"/>
          </reference>
        </references>
      </pivotArea>
    </chartFormat>
    <chartFormat chart="0" format="64">
      <pivotArea type="data" outline="0" fieldPosition="0">
        <references count="3">
          <reference field="4294967294" count="1" selected="0">
            <x v="0"/>
          </reference>
          <reference field="28" count="1" selected="0">
            <x v="11"/>
          </reference>
          <reference field="29" count="1" selected="0">
            <x v="16"/>
          </reference>
        </references>
      </pivotArea>
    </chartFormat>
    <chartFormat chart="0" format="65">
      <pivotArea type="data" outline="0" fieldPosition="0">
        <references count="3">
          <reference field="4294967294" count="1" selected="0">
            <x v="0"/>
          </reference>
          <reference field="28" count="1" selected="0">
            <x v="11"/>
          </reference>
          <reference field="29" count="1" selected="0">
            <x v="17"/>
          </reference>
        </references>
      </pivotArea>
    </chartFormat>
    <chartFormat chart="0" format="66">
      <pivotArea type="data" outline="0" fieldPosition="0">
        <references count="3">
          <reference field="4294967294" count="1" selected="0">
            <x v="0"/>
          </reference>
          <reference field="28" count="1" selected="0">
            <x v="11"/>
          </reference>
          <reference field="29" count="1" selected="0">
            <x v="18"/>
          </reference>
        </references>
      </pivotArea>
    </chartFormat>
    <chartFormat chart="0" format="67">
      <pivotArea type="data" outline="0" fieldPosition="0">
        <references count="3">
          <reference field="4294967294" count="1" selected="0">
            <x v="0"/>
          </reference>
          <reference field="28" count="1" selected="0">
            <x v="11"/>
          </reference>
          <reference field="29" count="1" selected="0">
            <x v="19"/>
          </reference>
        </references>
      </pivotArea>
    </chartFormat>
    <chartFormat chart="0" format="68">
      <pivotArea type="data" outline="0" fieldPosition="0">
        <references count="3">
          <reference field="4294967294" count="1" selected="0">
            <x v="0"/>
          </reference>
          <reference field="28" count="1" selected="0">
            <x v="11"/>
          </reference>
          <reference field="29" count="1" selected="0">
            <x v="20"/>
          </reference>
        </references>
      </pivotArea>
    </chartFormat>
    <chartFormat chart="0" format="69">
      <pivotArea type="data" outline="0" fieldPosition="0">
        <references count="3">
          <reference field="4294967294" count="1" selected="0">
            <x v="0"/>
          </reference>
          <reference field="28" count="1" selected="0">
            <x v="11"/>
          </reference>
          <reference field="29" count="1" selected="0">
            <x v="21"/>
          </reference>
        </references>
      </pivotArea>
    </chartFormat>
    <chartFormat chart="0" format="70">
      <pivotArea type="data" outline="0" fieldPosition="0">
        <references count="3">
          <reference field="4294967294" count="1" selected="0">
            <x v="0"/>
          </reference>
          <reference field="28" count="1" selected="0">
            <x v="11"/>
          </reference>
          <reference field="29" count="1" selected="0">
            <x v="22"/>
          </reference>
        </references>
      </pivotArea>
    </chartFormat>
    <chartFormat chart="0" format="71">
      <pivotArea type="data" outline="0" fieldPosition="0">
        <references count="3">
          <reference field="4294967294" count="1" selected="0">
            <x v="0"/>
          </reference>
          <reference field="28" count="1" selected="0">
            <x v="11"/>
          </reference>
          <reference field="29" count="1" selected="0">
            <x v="23"/>
          </reference>
        </references>
      </pivotArea>
    </chartFormat>
    <chartFormat chart="0" format="72">
      <pivotArea type="data" outline="0" fieldPosition="0">
        <references count="3">
          <reference field="4294967294" count="1" selected="0">
            <x v="0"/>
          </reference>
          <reference field="28" count="1" selected="0">
            <x v="11"/>
          </reference>
          <reference field="29" count="1" selected="0">
            <x v="24"/>
          </reference>
        </references>
      </pivotArea>
    </chartFormat>
    <chartFormat chart="0" format="73">
      <pivotArea type="data" outline="0" fieldPosition="0">
        <references count="3">
          <reference field="4294967294" count="1" selected="0">
            <x v="0"/>
          </reference>
          <reference field="28" count="1" selected="0">
            <x v="11"/>
          </reference>
          <reference field="29" count="1" selected="0">
            <x v="25"/>
          </reference>
        </references>
      </pivotArea>
    </chartFormat>
    <chartFormat chart="0" format="74">
      <pivotArea type="data" outline="0" fieldPosition="0">
        <references count="3">
          <reference field="4294967294" count="1" selected="0">
            <x v="0"/>
          </reference>
          <reference field="28" count="1" selected="0">
            <x v="11"/>
          </reference>
          <reference field="29" count="1" selected="0">
            <x v="26"/>
          </reference>
        </references>
      </pivotArea>
    </chartFormat>
    <chartFormat chart="0" format="75">
      <pivotArea type="data" outline="0" fieldPosition="0">
        <references count="3">
          <reference field="4294967294" count="1" selected="0">
            <x v="0"/>
          </reference>
          <reference field="28" count="1" selected="0">
            <x v="11"/>
          </reference>
          <reference field="29" count="1" selected="0">
            <x v="27"/>
          </reference>
        </references>
      </pivotArea>
    </chartFormat>
    <chartFormat chart="0" format="76">
      <pivotArea type="data" outline="0" fieldPosition="0">
        <references count="3">
          <reference field="4294967294" count="1" selected="0">
            <x v="0"/>
          </reference>
          <reference field="28" count="1" selected="0">
            <x v="11"/>
          </reference>
          <reference field="29" count="1" selected="0">
            <x v="28"/>
          </reference>
        </references>
      </pivotArea>
    </chartFormat>
    <chartFormat chart="3" format="97" series="1">
      <pivotArea type="data" outline="0" fieldPosition="0">
        <references count="2">
          <reference field="4294967294" count="1" selected="0">
            <x v="0"/>
          </reference>
          <reference field="29" count="1" selected="0">
            <x v="0"/>
          </reference>
        </references>
      </pivotArea>
    </chartFormat>
    <chartFormat chart="3" format="98" series="1">
      <pivotArea type="data" outline="0" fieldPosition="0">
        <references count="2">
          <reference field="4294967294" count="1" selected="0">
            <x v="0"/>
          </reference>
          <reference field="29" count="1" selected="0">
            <x v="2"/>
          </reference>
        </references>
      </pivotArea>
    </chartFormat>
    <chartFormat chart="3" format="99" series="1">
      <pivotArea type="data" outline="0" fieldPosition="0">
        <references count="2">
          <reference field="4294967294" count="1" selected="0">
            <x v="0"/>
          </reference>
          <reference field="29" count="1" selected="0">
            <x v="3"/>
          </reference>
        </references>
      </pivotArea>
    </chartFormat>
    <chartFormat chart="3" format="100" series="1">
      <pivotArea type="data" outline="0" fieldPosition="0">
        <references count="2">
          <reference field="4294967294" count="1" selected="0">
            <x v="0"/>
          </reference>
          <reference field="29" count="1" selected="0">
            <x v="4"/>
          </reference>
        </references>
      </pivotArea>
    </chartFormat>
    <chartFormat chart="3" format="101" series="1">
      <pivotArea type="data" outline="0" fieldPosition="0">
        <references count="2">
          <reference field="4294967294" count="1" selected="0">
            <x v="0"/>
          </reference>
          <reference field="29" count="1" selected="0">
            <x v="5"/>
          </reference>
        </references>
      </pivotArea>
    </chartFormat>
    <chartFormat chart="3" format="102" series="1">
      <pivotArea type="data" outline="0" fieldPosition="0">
        <references count="2">
          <reference field="4294967294" count="1" selected="0">
            <x v="0"/>
          </reference>
          <reference field="29" count="1" selected="0">
            <x v="6"/>
          </reference>
        </references>
      </pivotArea>
    </chartFormat>
    <chartFormat chart="3" format="103" series="1">
      <pivotArea type="data" outline="0" fieldPosition="0">
        <references count="2">
          <reference field="4294967294" count="1" selected="0">
            <x v="0"/>
          </reference>
          <reference field="29" count="1" selected="0">
            <x v="7"/>
          </reference>
        </references>
      </pivotArea>
    </chartFormat>
    <chartFormat chart="3" format="104" series="1">
      <pivotArea type="data" outline="0" fieldPosition="0">
        <references count="2">
          <reference field="4294967294" count="1" selected="0">
            <x v="0"/>
          </reference>
          <reference field="29" count="1" selected="0">
            <x v="8"/>
          </reference>
        </references>
      </pivotArea>
    </chartFormat>
    <chartFormat chart="3" format="105" series="1">
      <pivotArea type="data" outline="0" fieldPosition="0">
        <references count="2">
          <reference field="4294967294" count="1" selected="0">
            <x v="0"/>
          </reference>
          <reference field="29" count="1" selected="0">
            <x v="9"/>
          </reference>
        </references>
      </pivotArea>
    </chartFormat>
    <chartFormat chart="3" format="106" series="1">
      <pivotArea type="data" outline="0" fieldPosition="0">
        <references count="2">
          <reference field="4294967294" count="1" selected="0">
            <x v="0"/>
          </reference>
          <reference field="29" count="1" selected="0">
            <x v="10"/>
          </reference>
        </references>
      </pivotArea>
    </chartFormat>
    <chartFormat chart="3" format="107" series="1">
      <pivotArea type="data" outline="0" fieldPosition="0">
        <references count="2">
          <reference field="4294967294" count="1" selected="0">
            <x v="0"/>
          </reference>
          <reference field="29" count="1" selected="0">
            <x v="11"/>
          </reference>
        </references>
      </pivotArea>
    </chartFormat>
    <chartFormat chart="3" format="108" series="1">
      <pivotArea type="data" outline="0" fieldPosition="0">
        <references count="2">
          <reference field="4294967294" count="1" selected="0">
            <x v="0"/>
          </reference>
          <reference field="29" count="1" selected="0">
            <x v="12"/>
          </reference>
        </references>
      </pivotArea>
    </chartFormat>
    <chartFormat chart="3" format="109" series="1">
      <pivotArea type="data" outline="0" fieldPosition="0">
        <references count="2">
          <reference field="4294967294" count="1" selected="0">
            <x v="0"/>
          </reference>
          <reference field="29" count="1" selected="0">
            <x v="14"/>
          </reference>
        </references>
      </pivotArea>
    </chartFormat>
    <chartFormat chart="3" format="110" series="1">
      <pivotArea type="data" outline="0" fieldPosition="0">
        <references count="2">
          <reference field="4294967294" count="1" selected="0">
            <x v="0"/>
          </reference>
          <reference field="29" count="1" selected="0">
            <x v="15"/>
          </reference>
        </references>
      </pivotArea>
    </chartFormat>
    <chartFormat chart="3" format="111" series="1">
      <pivotArea type="data" outline="0" fieldPosition="0">
        <references count="2">
          <reference field="4294967294" count="1" selected="0">
            <x v="0"/>
          </reference>
          <reference field="29" count="1" selected="0">
            <x v="17"/>
          </reference>
        </references>
      </pivotArea>
    </chartFormat>
    <chartFormat chart="3" format="112" series="1">
      <pivotArea type="data" outline="0" fieldPosition="0">
        <references count="2">
          <reference field="4294967294" count="1" selected="0">
            <x v="0"/>
          </reference>
          <reference field="29" count="1" selected="0">
            <x v="18"/>
          </reference>
        </references>
      </pivotArea>
    </chartFormat>
    <chartFormat chart="3" format="113" series="1">
      <pivotArea type="data" outline="0" fieldPosition="0">
        <references count="2">
          <reference field="4294967294" count="1" selected="0">
            <x v="0"/>
          </reference>
          <reference field="29" count="1" selected="0">
            <x v="21"/>
          </reference>
        </references>
      </pivotArea>
    </chartFormat>
    <chartFormat chart="3" format="114" series="1">
      <pivotArea type="data" outline="0" fieldPosition="0">
        <references count="2">
          <reference field="4294967294" count="1" selected="0">
            <x v="0"/>
          </reference>
          <reference field="29" count="1" selected="0">
            <x v="24"/>
          </reference>
        </references>
      </pivotArea>
    </chartFormat>
    <chartFormat chart="3" format="115" series="1">
      <pivotArea type="data" outline="0" fieldPosition="0">
        <references count="2">
          <reference field="4294967294" count="1" selected="0">
            <x v="0"/>
          </reference>
          <reference field="29" count="1" selected="0">
            <x v="25"/>
          </reference>
        </references>
      </pivotArea>
    </chartFormat>
    <chartFormat chart="3" format="116" series="1">
      <pivotArea type="data" outline="0" fieldPosition="0">
        <references count="2">
          <reference field="4294967294" count="1" selected="0">
            <x v="0"/>
          </reference>
          <reference field="29" count="1" selected="0">
            <x v="28"/>
          </reference>
        </references>
      </pivotArea>
    </chartFormat>
    <chartFormat chart="3" format="117" series="1">
      <pivotArea type="data" outline="0" fieldPosition="0">
        <references count="2">
          <reference field="4294967294" count="1" selected="0">
            <x v="0"/>
          </reference>
          <reference field="29" count="1" selected="0">
            <x v="20"/>
          </reference>
        </references>
      </pivotArea>
    </chartFormat>
    <chartFormat chart="3" format="118" series="1">
      <pivotArea type="data" outline="0" fieldPosition="0">
        <references count="2">
          <reference field="4294967294" count="1" selected="0">
            <x v="0"/>
          </reference>
          <reference field="29" count="1" selected="0">
            <x v="22"/>
          </reference>
        </references>
      </pivotArea>
    </chartFormat>
    <chartFormat chart="3" format="119" series="1">
      <pivotArea type="data" outline="0" fieldPosition="0">
        <references count="2">
          <reference field="4294967294" count="1" selected="0">
            <x v="0"/>
          </reference>
          <reference field="29" count="1" selected="0">
            <x v="23"/>
          </reference>
        </references>
      </pivotArea>
    </chartFormat>
    <chartFormat chart="3" format="120" series="1">
      <pivotArea type="data" outline="0" fieldPosition="0">
        <references count="2">
          <reference field="4294967294" count="1" selected="0">
            <x v="0"/>
          </reference>
          <reference field="29" count="1" selected="0">
            <x v="26"/>
          </reference>
        </references>
      </pivotArea>
    </chartFormat>
    <chartFormat chart="3" format="121" series="1">
      <pivotArea type="data" outline="0" fieldPosition="0">
        <references count="2">
          <reference field="4294967294" count="1" selected="0">
            <x v="0"/>
          </reference>
          <reference field="29" count="1" selected="0">
            <x v="27"/>
          </reference>
        </references>
      </pivotArea>
    </chartFormat>
    <chartFormat chart="3" format="122" series="1">
      <pivotArea type="data" outline="0" fieldPosition="0">
        <references count="2">
          <reference field="4294967294" count="1" selected="0">
            <x v="0"/>
          </reference>
          <reference field="29" count="1" selected="0">
            <x v="1"/>
          </reference>
        </references>
      </pivotArea>
    </chartFormat>
    <chartFormat chart="3" format="123" series="1">
      <pivotArea type="data" outline="0" fieldPosition="0">
        <references count="2">
          <reference field="4294967294" count="1" selected="0">
            <x v="0"/>
          </reference>
          <reference field="29" count="1" selected="0">
            <x v="13"/>
          </reference>
        </references>
      </pivotArea>
    </chartFormat>
    <chartFormat chart="3" format="124" series="1">
      <pivotArea type="data" outline="0" fieldPosition="0">
        <references count="2">
          <reference field="4294967294" count="1" selected="0">
            <x v="0"/>
          </reference>
          <reference field="29" count="1" selected="0">
            <x v="16"/>
          </reference>
        </references>
      </pivotArea>
    </chartFormat>
    <chartFormat chart="3" format="125" series="1">
      <pivotArea type="data" outline="0" fieldPosition="0">
        <references count="2">
          <reference field="4294967294" count="1" selected="0">
            <x v="0"/>
          </reference>
          <reference field="29" count="1" selected="0">
            <x v="1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6"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location ref="F18:G29" firstHeaderRow="1" firstDataRow="1" firstDataCol="1"/>
  <pivotFields count="1">
    <pivotField axis="axisRow" dataField="1" showAll="0">
      <items count="11">
        <item x="0"/>
        <item x="1"/>
        <item x="2"/>
        <item x="3"/>
        <item x="4"/>
        <item x="5"/>
        <item x="6"/>
        <item x="7"/>
        <item x="8"/>
        <item x="9"/>
        <item t="default"/>
      </items>
    </pivotField>
  </pivotFields>
  <rowFields count="1">
    <field x="0"/>
  </rowFields>
  <rowItems count="11">
    <i>
      <x/>
    </i>
    <i>
      <x v="1"/>
    </i>
    <i>
      <x v="2"/>
    </i>
    <i>
      <x v="3"/>
    </i>
    <i>
      <x v="4"/>
    </i>
    <i>
      <x v="5"/>
    </i>
    <i>
      <x v="6"/>
    </i>
    <i>
      <x v="7"/>
    </i>
    <i>
      <x v="8"/>
    </i>
    <i>
      <x v="9"/>
    </i>
    <i t="grand">
      <x/>
    </i>
  </rowItems>
  <colItems count="1">
    <i/>
  </colItems>
  <dataFields count="1">
    <dataField name="Count of Nationality" fld="0" subtotal="count" baseField="0" baseItem="0"/>
  </dataFields>
  <chartFormats count="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3" cacheId="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5">
  <location ref="A3:B19" firstHeaderRow="1" firstDataRow="1" firstDataCol="1"/>
  <pivotFields count="2">
    <pivotField axis="axisRow" dataField="1" showAll="0" sortType="ascending">
      <items count="22">
        <item x="12"/>
        <item x="3"/>
        <item x="1"/>
        <item x="9"/>
        <item x="16"/>
        <item x="13"/>
        <item x="15"/>
        <item x="5"/>
        <item x="17"/>
        <item x="6"/>
        <item x="10"/>
        <item x="4"/>
        <item x="8"/>
        <item x="18"/>
        <item x="11"/>
        <item x="14"/>
        <item x="7"/>
        <item x="19"/>
        <item x="0"/>
        <item x="20"/>
        <item x="2"/>
        <item t="default"/>
      </items>
    </pivotField>
    <pivotField axis="axisRow" showAll="0">
      <items count="5">
        <item sd="0" x="2"/>
        <item sd="0" x="1"/>
        <item sd="0" x="3"/>
        <item x="0"/>
        <item t="default"/>
      </items>
    </pivotField>
  </pivotFields>
  <rowFields count="2">
    <field x="1"/>
    <field x="0"/>
  </rowFields>
  <rowItems count="16">
    <i>
      <x/>
    </i>
    <i>
      <x v="1"/>
    </i>
    <i>
      <x v="2"/>
    </i>
    <i>
      <x v="3"/>
    </i>
    <i r="1">
      <x/>
    </i>
    <i r="1">
      <x v="2"/>
    </i>
    <i r="1">
      <x v="3"/>
    </i>
    <i r="1">
      <x v="7"/>
    </i>
    <i r="1">
      <x v="8"/>
    </i>
    <i r="1">
      <x v="9"/>
    </i>
    <i r="1">
      <x v="11"/>
    </i>
    <i r="1">
      <x v="14"/>
    </i>
    <i r="1">
      <x v="15"/>
    </i>
    <i r="1">
      <x v="16"/>
    </i>
    <i r="1">
      <x v="18"/>
    </i>
    <i t="grand">
      <x/>
    </i>
  </rowItems>
  <colItems count="1">
    <i/>
  </colItems>
  <dataFields count="1">
    <dataField name="Count of Position" fld="0" subtotal="count" baseField="0" baseItem="0"/>
  </dataFields>
  <chartFormats count="2">
    <chartFormat chart="3" format="2"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Role" sourceName="Role">
  <pivotTables>
    <pivotTable tabId="5" name="PivotTable3"/>
  </pivotTables>
  <data>
    <tabular pivotCacheId="1">
      <items count="4">
        <i x="2" s="1"/>
        <i x="1" s="1"/>
        <i x="3"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Body_Type" sourceName="Body Type">
  <pivotTables>
    <pivotTable tabId="5" name="PivotTable1"/>
  </pivotTables>
  <data>
    <tabular pivotCacheId="2">
      <items count="3">
        <i x="1"/>
        <i x="0" s="1"/>
        <i x="2"/>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Role" cache="Slicer_Role" caption="Role" rowHeight="234950"/>
  <slicer name="Body Type" cache="Slicer_Body_Type" caption="Body Type" rowHeight="234950"/>
</slicers>
</file>

<file path=xl/tables/table1.xml><?xml version="1.0" encoding="utf-8"?>
<table xmlns="http://schemas.openxmlformats.org/spreadsheetml/2006/main" id="1" name="Prodigy" displayName="Prodigy" ref="A1:CM104" totalsRowShown="0">
  <autoFilter ref="A1:CM104">
    <filterColumn colId="90">
      <customFilters>
        <customFilter operator="notEqual" val="0"/>
      </customFilters>
    </filterColumn>
  </autoFilter>
  <tableColumns count="91">
    <tableColumn id="1" name="Column1"/>
    <tableColumn id="2" name="ID"/>
    <tableColumn id="3" name="Name"/>
    <tableColumn id="4" name="Age"/>
    <tableColumn id="5" name="Photo"/>
    <tableColumn id="6" name="Nationality"/>
    <tableColumn id="7" name="Flag"/>
    <tableColumn id="8" name="Overall"/>
    <tableColumn id="9" name="Potential"/>
    <tableColumn id="10" name="Club"/>
    <tableColumn id="11" name="Club Logo"/>
    <tableColumn id="12" name="Value" dataDxfId="4"/>
    <tableColumn id="13" name="Wage" dataDxfId="3"/>
    <tableColumn id="14" name="Special"/>
    <tableColumn id="15" name="Preferred Foot"/>
    <tableColumn id="16" name="International Reputation"/>
    <tableColumn id="17" name="Weak Foot"/>
    <tableColumn id="18" name="Skill Moves"/>
    <tableColumn id="19" name="Work Rate"/>
    <tableColumn id="20" name="Body Type"/>
    <tableColumn id="21" name="Real Face"/>
    <tableColumn id="22" name="Position"/>
    <tableColumn id="90" name="Role" dataDxfId="2">
      <calculatedColumnFormula>VLOOKUP(V2,Pos[],2,FALSE)</calculatedColumnFormula>
    </tableColumn>
    <tableColumn id="23" name="Jersey Number"/>
    <tableColumn id="24" name="Joined"/>
    <tableColumn id="25" name="Loaned From"/>
    <tableColumn id="26" name="Contract Valid Until"/>
    <tableColumn id="27" name="Height"/>
    <tableColumn id="93" name="Inches" dataDxfId="1">
      <calculatedColumnFormula>LEFT(AB2,1)*12+MID(AB2,3,2)</calculatedColumnFormula>
    </tableColumn>
    <tableColumn id="28" name="Weight"/>
    <tableColumn id="29" name="LS"/>
    <tableColumn id="30" name="ST"/>
    <tableColumn id="31" name="RS"/>
    <tableColumn id="32" name="LW"/>
    <tableColumn id="33" name="LF"/>
    <tableColumn id="34" name="CF"/>
    <tableColumn id="35" name="RF"/>
    <tableColumn id="36" name="RW"/>
    <tableColumn id="37" name="LAM"/>
    <tableColumn id="38" name="CAM"/>
    <tableColumn id="39" name="RAM"/>
    <tableColumn id="40" name="LM"/>
    <tableColumn id="41" name="LCM"/>
    <tableColumn id="42" name="CM"/>
    <tableColumn id="43" name="RCM"/>
    <tableColumn id="44" name="RM"/>
    <tableColumn id="45" name="LWB"/>
    <tableColumn id="46" name="LDM"/>
    <tableColumn id="47" name="CDM"/>
    <tableColumn id="48" name="RDM"/>
    <tableColumn id="49" name="RWB"/>
    <tableColumn id="50" name="LB"/>
    <tableColumn id="51" name="LCB"/>
    <tableColumn id="52" name="CB"/>
    <tableColumn id="53" name="RCB"/>
    <tableColumn id="54" name="RB"/>
    <tableColumn id="55" name="Crossing"/>
    <tableColumn id="56" name="Finishing"/>
    <tableColumn id="57" name="HeadingAccuracy"/>
    <tableColumn id="58" name="ShortPassing"/>
    <tableColumn id="59" name="Volleys"/>
    <tableColumn id="60" name="Dribbling"/>
    <tableColumn id="61" name="Curve"/>
    <tableColumn id="62" name="FKAccuracy"/>
    <tableColumn id="63" name="LongPassing"/>
    <tableColumn id="64" name="BallControl"/>
    <tableColumn id="65" name="Acceleration"/>
    <tableColumn id="66" name="SprintSpeed"/>
    <tableColumn id="67" name="Agility"/>
    <tableColumn id="68" name="Reactions"/>
    <tableColumn id="69" name="Balance"/>
    <tableColumn id="70" name="ShotPower"/>
    <tableColumn id="71" name="Jumping"/>
    <tableColumn id="72" name="Stamina"/>
    <tableColumn id="73" name="Strength"/>
    <tableColumn id="74" name="LongShots"/>
    <tableColumn id="75" name="Aggression"/>
    <tableColumn id="76" name="Interceptions"/>
    <tableColumn id="77" name="Positioning"/>
    <tableColumn id="78" name="Vision"/>
    <tableColumn id="79" name="Penalties"/>
    <tableColumn id="80" name="Composure"/>
    <tableColumn id="81" name="Marking"/>
    <tableColumn id="82" name="StandingTackle"/>
    <tableColumn id="83" name="SlidingTackle"/>
    <tableColumn id="84" name="GKDiving"/>
    <tableColumn id="85" name="GKHandling"/>
    <tableColumn id="86" name="GKKicking"/>
    <tableColumn id="87" name="GKPositioning"/>
    <tableColumn id="88" name="GKReflexes"/>
    <tableColumn id="89" name="Release Clause" dataDxfId="0"/>
  </tableColumns>
  <tableStyleInfo showFirstColumn="0" showLastColumn="0" showRowStripes="0" showColumnStripes="0"/>
</table>
</file>

<file path=xl/tables/table2.xml><?xml version="1.0" encoding="utf-8"?>
<table xmlns="http://schemas.openxmlformats.org/spreadsheetml/2006/main" id="2" name="Pos" displayName="Pos" ref="CO1:CP28" totalsRowShown="0">
  <autoFilter ref="CO1:CP28"/>
  <tableColumns count="2">
    <tableColumn id="1" name="Position"/>
    <tableColumn id="2" name="Rol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Override1.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3.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table" Target="../tables/table1.xml"/><Relationship Id="rId3" Type="http://schemas.openxmlformats.org/officeDocument/2006/relationships/vmlDrawing" Target="../drawings/vmlDrawing1.vml"/><Relationship Id="rId7" Type="http://schemas.openxmlformats.org/officeDocument/2006/relationships/ctrlProp" Target="../ctrlProps/ctrlProp4.xml"/><Relationship Id="rId12" Type="http://schemas.openxmlformats.org/officeDocument/2006/relationships/ctrlProp" Target="../ctrlProps/ctrlProp9.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table" Target="../tables/table2.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P149"/>
  <sheetViews>
    <sheetView tabSelected="1" workbookViewId="0">
      <selection activeCell="I8" sqref="I8"/>
    </sheetView>
  </sheetViews>
  <sheetFormatPr defaultRowHeight="14.4" x14ac:dyDescent="0.3"/>
  <cols>
    <col min="1" max="1" width="22.88671875" customWidth="1"/>
    <col min="2" max="2" width="18.21875" bestFit="1" customWidth="1"/>
    <col min="6" max="6" width="12.109375" customWidth="1"/>
    <col min="9" max="9" width="10.44140625" customWidth="1"/>
    <col min="11" max="11" width="11.21875" customWidth="1"/>
    <col min="12" max="12" width="16.88671875" style="1" bestFit="1" customWidth="1"/>
    <col min="13" max="13" width="12.88671875" style="1" bestFit="1" customWidth="1"/>
    <col min="15" max="15" width="15" customWidth="1"/>
    <col min="16" max="16" width="6.5546875" customWidth="1"/>
    <col min="17" max="17" width="11.88671875" customWidth="1"/>
    <col min="18" max="18" width="12.33203125" customWidth="1"/>
    <col min="19" max="19" width="11.6640625" customWidth="1"/>
    <col min="20" max="20" width="11.77734375" customWidth="1"/>
    <col min="21" max="21" width="10.6640625" customWidth="1"/>
    <col min="22" max="23" width="9.6640625" customWidth="1"/>
    <col min="24" max="24" width="15.33203125" customWidth="1"/>
    <col min="26" max="26" width="13.88671875" customWidth="1"/>
    <col min="27" max="27" width="19.21875" customWidth="1"/>
    <col min="28" max="29" width="8.88671875" style="6"/>
    <col min="56" max="56" width="9.88671875" customWidth="1"/>
    <col min="57" max="57" width="10.21875" customWidth="1"/>
    <col min="58" max="58" width="17.44140625" customWidth="1"/>
    <col min="59" max="59" width="13.6640625" customWidth="1"/>
    <col min="61" max="61" width="10.44140625" customWidth="1"/>
    <col min="63" max="63" width="12.5546875" customWidth="1"/>
    <col min="64" max="64" width="13.21875" customWidth="1"/>
    <col min="65" max="65" width="12.109375" customWidth="1"/>
    <col min="66" max="66" width="13.33203125" customWidth="1"/>
    <col min="67" max="67" width="13.109375" customWidth="1"/>
    <col min="69" max="69" width="11" customWidth="1"/>
    <col min="70" max="70" width="9.44140625" customWidth="1"/>
    <col min="71" max="71" width="12.109375" customWidth="1"/>
    <col min="72" max="72" width="10" customWidth="1"/>
    <col min="73" max="73" width="9.77734375" customWidth="1"/>
    <col min="74" max="74" width="10.109375" customWidth="1"/>
    <col min="75" max="75" width="11.6640625" customWidth="1"/>
    <col min="76" max="76" width="12" customWidth="1"/>
    <col min="77" max="77" width="14" customWidth="1"/>
    <col min="78" max="78" width="12.21875" customWidth="1"/>
    <col min="80" max="80" width="10.44140625" customWidth="1"/>
    <col min="81" max="81" width="12.5546875" customWidth="1"/>
    <col min="82" max="82" width="9.88671875" customWidth="1"/>
    <col min="83" max="83" width="15.6640625" customWidth="1"/>
    <col min="84" max="84" width="13.77734375" customWidth="1"/>
    <col min="85" max="85" width="10.44140625" customWidth="1"/>
    <col min="86" max="86" width="12.6640625" customWidth="1"/>
    <col min="87" max="87" width="11.21875" customWidth="1"/>
    <col min="88" max="88" width="14.5546875" customWidth="1"/>
    <col min="89" max="89" width="12.109375" customWidth="1"/>
    <col min="90" max="90" width="16.88671875" style="1" bestFit="1" customWidth="1"/>
    <col min="91" max="91" width="16.88671875" bestFit="1" customWidth="1"/>
    <col min="92" max="93" width="9.6640625" customWidth="1"/>
  </cols>
  <sheetData>
    <row r="1" spans="1:94" x14ac:dyDescent="0.3">
      <c r="A1" t="s">
        <v>389</v>
      </c>
      <c r="B1" t="s">
        <v>0</v>
      </c>
      <c r="C1" t="s">
        <v>1</v>
      </c>
      <c r="D1" t="s">
        <v>2</v>
      </c>
      <c r="E1" t="s">
        <v>3</v>
      </c>
      <c r="F1" t="s">
        <v>4</v>
      </c>
      <c r="G1" t="s">
        <v>5</v>
      </c>
      <c r="H1" t="s">
        <v>6</v>
      </c>
      <c r="I1" t="s">
        <v>7</v>
      </c>
      <c r="J1" t="s">
        <v>8</v>
      </c>
      <c r="K1" t="s">
        <v>9</v>
      </c>
      <c r="L1" s="1" t="s">
        <v>10</v>
      </c>
      <c r="M1" s="1" t="s">
        <v>11</v>
      </c>
      <c r="N1" t="s">
        <v>12</v>
      </c>
      <c r="O1" t="s">
        <v>13</v>
      </c>
      <c r="P1" t="s">
        <v>14</v>
      </c>
      <c r="Q1" t="s">
        <v>15</v>
      </c>
      <c r="R1" t="s">
        <v>16</v>
      </c>
      <c r="S1" t="s">
        <v>17</v>
      </c>
      <c r="T1" t="s">
        <v>18</v>
      </c>
      <c r="U1" t="s">
        <v>19</v>
      </c>
      <c r="V1" t="s">
        <v>20</v>
      </c>
      <c r="W1" t="s">
        <v>390</v>
      </c>
      <c r="X1" t="s">
        <v>21</v>
      </c>
      <c r="Y1" t="s">
        <v>22</v>
      </c>
      <c r="Z1" t="s">
        <v>23</v>
      </c>
      <c r="AA1" t="s">
        <v>24</v>
      </c>
      <c r="AB1" t="s">
        <v>25</v>
      </c>
      <c r="AC1" t="s">
        <v>598</v>
      </c>
      <c r="AD1" s="6" t="s">
        <v>26</v>
      </c>
      <c r="AE1" t="s">
        <v>27</v>
      </c>
      <c r="AF1" t="s">
        <v>28</v>
      </c>
      <c r="AG1" t="s">
        <v>29</v>
      </c>
      <c r="AH1" t="s">
        <v>30</v>
      </c>
      <c r="AI1" t="s">
        <v>31</v>
      </c>
      <c r="AJ1" t="s">
        <v>32</v>
      </c>
      <c r="AK1" t="s">
        <v>33</v>
      </c>
      <c r="AL1" t="s">
        <v>34</v>
      </c>
      <c r="AM1" t="s">
        <v>35</v>
      </c>
      <c r="AN1" t="s">
        <v>36</v>
      </c>
      <c r="AO1" t="s">
        <v>37</v>
      </c>
      <c r="AP1" t="s">
        <v>38</v>
      </c>
      <c r="AQ1" t="s">
        <v>39</v>
      </c>
      <c r="AR1" t="s">
        <v>40</v>
      </c>
      <c r="AS1" t="s">
        <v>41</v>
      </c>
      <c r="AT1" t="s">
        <v>42</v>
      </c>
      <c r="AU1" t="s">
        <v>43</v>
      </c>
      <c r="AV1" t="s">
        <v>44</v>
      </c>
      <c r="AW1" t="s">
        <v>45</v>
      </c>
      <c r="AX1" t="s">
        <v>46</v>
      </c>
      <c r="AY1" t="s">
        <v>47</v>
      </c>
      <c r="AZ1" t="s">
        <v>48</v>
      </c>
      <c r="BA1" t="s">
        <v>49</v>
      </c>
      <c r="BB1" t="s">
        <v>50</v>
      </c>
      <c r="BC1" t="s">
        <v>51</v>
      </c>
      <c r="BD1" t="s">
        <v>52</v>
      </c>
      <c r="BE1" t="s">
        <v>53</v>
      </c>
      <c r="BF1" t="s">
        <v>54</v>
      </c>
      <c r="BG1" t="s">
        <v>55</v>
      </c>
      <c r="BH1" t="s">
        <v>56</v>
      </c>
      <c r="BI1" t="s">
        <v>57</v>
      </c>
      <c r="BJ1" t="s">
        <v>58</v>
      </c>
      <c r="BK1" t="s">
        <v>59</v>
      </c>
      <c r="BL1" t="s">
        <v>60</v>
      </c>
      <c r="BM1" t="s">
        <v>61</v>
      </c>
      <c r="BN1" t="s">
        <v>62</v>
      </c>
      <c r="BO1" t="s">
        <v>63</v>
      </c>
      <c r="BP1" t="s">
        <v>64</v>
      </c>
      <c r="BQ1" t="s">
        <v>65</v>
      </c>
      <c r="BR1" t="s">
        <v>66</v>
      </c>
      <c r="BS1" t="s">
        <v>67</v>
      </c>
      <c r="BT1" t="s">
        <v>68</v>
      </c>
      <c r="BU1" t="s">
        <v>69</v>
      </c>
      <c r="BV1" t="s">
        <v>70</v>
      </c>
      <c r="BW1" t="s">
        <v>71</v>
      </c>
      <c r="BX1" t="s">
        <v>72</v>
      </c>
      <c r="BY1" t="s">
        <v>73</v>
      </c>
      <c r="BZ1" t="s">
        <v>74</v>
      </c>
      <c r="CA1" t="s">
        <v>75</v>
      </c>
      <c r="CB1" t="s">
        <v>76</v>
      </c>
      <c r="CC1" t="s">
        <v>77</v>
      </c>
      <c r="CD1" t="s">
        <v>78</v>
      </c>
      <c r="CE1" t="s">
        <v>79</v>
      </c>
      <c r="CF1" t="s">
        <v>80</v>
      </c>
      <c r="CG1" t="s">
        <v>81</v>
      </c>
      <c r="CH1" t="s">
        <v>82</v>
      </c>
      <c r="CI1" t="s">
        <v>83</v>
      </c>
      <c r="CJ1" t="s">
        <v>84</v>
      </c>
      <c r="CK1" t="s">
        <v>85</v>
      </c>
      <c r="CL1" t="s">
        <v>86</v>
      </c>
      <c r="CM1" s="1" t="s">
        <v>87</v>
      </c>
      <c r="CO1" t="s">
        <v>20</v>
      </c>
      <c r="CP1" t="s">
        <v>390</v>
      </c>
    </row>
    <row r="2" spans="1:94" ht="14.4" customHeight="1" x14ac:dyDescent="0.3">
      <c r="A2">
        <v>579</v>
      </c>
      <c r="B2">
        <v>224254</v>
      </c>
      <c r="C2" t="s">
        <v>394</v>
      </c>
      <c r="D2">
        <v>22</v>
      </c>
      <c r="E2" t="s">
        <v>395</v>
      </c>
      <c r="F2" t="s">
        <v>396</v>
      </c>
      <c r="G2" t="s">
        <v>397</v>
      </c>
      <c r="H2">
        <v>79</v>
      </c>
      <c r="I2">
        <v>85</v>
      </c>
      <c r="J2" t="s">
        <v>398</v>
      </c>
      <c r="K2" t="s">
        <v>399</v>
      </c>
      <c r="L2" s="1">
        <v>17500000</v>
      </c>
      <c r="M2" s="1">
        <v>27000</v>
      </c>
      <c r="N2">
        <v>2030</v>
      </c>
      <c r="O2" t="s">
        <v>103</v>
      </c>
      <c r="P2">
        <v>1</v>
      </c>
      <c r="Q2">
        <v>3</v>
      </c>
      <c r="R2">
        <v>3</v>
      </c>
      <c r="S2" t="s">
        <v>109</v>
      </c>
      <c r="T2" t="s">
        <v>120</v>
      </c>
      <c r="U2" t="s">
        <v>177</v>
      </c>
      <c r="V2" t="s">
        <v>34</v>
      </c>
      <c r="W2" t="str">
        <f>VLOOKUP(V2,Pos[],2,FALSE)</f>
        <v>MID</v>
      </c>
      <c r="X2">
        <v>7</v>
      </c>
      <c r="Y2" t="s">
        <v>400</v>
      </c>
      <c r="AA2">
        <v>2022</v>
      </c>
      <c r="AB2" t="s">
        <v>110</v>
      </c>
      <c r="AC2">
        <f t="shared" ref="AC2:AC33" si="0">LEFT(AB2,1)*12+MID(AB2,3,2)</f>
        <v>69</v>
      </c>
      <c r="AD2" s="7">
        <v>172</v>
      </c>
      <c r="AE2" t="s">
        <v>165</v>
      </c>
      <c r="AF2" t="s">
        <v>165</v>
      </c>
      <c r="AG2" t="s">
        <v>165</v>
      </c>
      <c r="AH2" t="s">
        <v>184</v>
      </c>
      <c r="AI2" t="s">
        <v>401</v>
      </c>
      <c r="AJ2" t="s">
        <v>401</v>
      </c>
      <c r="AK2" t="s">
        <v>401</v>
      </c>
      <c r="AL2" t="s">
        <v>184</v>
      </c>
      <c r="AM2" t="s">
        <v>401</v>
      </c>
      <c r="AN2" t="s">
        <v>401</v>
      </c>
      <c r="AO2" t="s">
        <v>401</v>
      </c>
      <c r="AP2" t="s">
        <v>401</v>
      </c>
      <c r="AQ2" t="s">
        <v>182</v>
      </c>
      <c r="AR2" t="s">
        <v>182</v>
      </c>
      <c r="AS2" t="s">
        <v>182</v>
      </c>
      <c r="AT2" t="s">
        <v>401</v>
      </c>
      <c r="AU2" t="s">
        <v>197</v>
      </c>
      <c r="AV2" t="s">
        <v>170</v>
      </c>
      <c r="AW2" t="s">
        <v>170</v>
      </c>
      <c r="AX2" t="s">
        <v>170</v>
      </c>
      <c r="AY2" t="s">
        <v>197</v>
      </c>
      <c r="AZ2" t="s">
        <v>196</v>
      </c>
      <c r="BA2" t="s">
        <v>219</v>
      </c>
      <c r="BB2" t="s">
        <v>219</v>
      </c>
      <c r="BC2" t="s">
        <v>219</v>
      </c>
      <c r="BD2" t="s">
        <v>196</v>
      </c>
      <c r="BE2">
        <v>76</v>
      </c>
      <c r="BF2">
        <v>72</v>
      </c>
      <c r="BG2">
        <v>48</v>
      </c>
      <c r="BH2">
        <v>76</v>
      </c>
      <c r="BI2">
        <v>57</v>
      </c>
      <c r="BJ2">
        <v>79</v>
      </c>
      <c r="BK2">
        <v>72</v>
      </c>
      <c r="BL2">
        <v>77</v>
      </c>
      <c r="BM2">
        <v>68</v>
      </c>
      <c r="BN2">
        <v>76</v>
      </c>
      <c r="BO2">
        <v>93</v>
      </c>
      <c r="BP2">
        <v>90</v>
      </c>
      <c r="BQ2">
        <v>92</v>
      </c>
      <c r="BR2">
        <v>77</v>
      </c>
      <c r="BS2">
        <v>85</v>
      </c>
      <c r="BT2">
        <v>84</v>
      </c>
      <c r="BU2">
        <v>61</v>
      </c>
      <c r="BV2">
        <v>92</v>
      </c>
      <c r="BW2">
        <v>73</v>
      </c>
      <c r="BX2">
        <v>84</v>
      </c>
      <c r="BY2">
        <v>56</v>
      </c>
      <c r="BZ2">
        <v>49</v>
      </c>
      <c r="CA2">
        <v>78</v>
      </c>
      <c r="CB2">
        <v>77</v>
      </c>
      <c r="CC2">
        <v>59</v>
      </c>
      <c r="CD2">
        <v>68</v>
      </c>
      <c r="CE2">
        <v>65</v>
      </c>
      <c r="CF2">
        <v>34</v>
      </c>
      <c r="CG2">
        <v>30</v>
      </c>
      <c r="CH2">
        <v>11</v>
      </c>
      <c r="CI2">
        <v>10</v>
      </c>
      <c r="CJ2">
        <v>9</v>
      </c>
      <c r="CK2">
        <v>13</v>
      </c>
      <c r="CL2">
        <v>7</v>
      </c>
      <c r="CM2" s="1">
        <v>28000000</v>
      </c>
      <c r="CO2" t="s">
        <v>116</v>
      </c>
      <c r="CP2" t="s">
        <v>116</v>
      </c>
    </row>
    <row r="3" spans="1:94" ht="14.4" customHeight="1" x14ac:dyDescent="0.3">
      <c r="A3">
        <v>733</v>
      </c>
      <c r="B3">
        <v>232244</v>
      </c>
      <c r="C3" t="s">
        <v>402</v>
      </c>
      <c r="D3">
        <v>21</v>
      </c>
      <c r="E3" t="s">
        <v>403</v>
      </c>
      <c r="F3" t="s">
        <v>396</v>
      </c>
      <c r="G3" t="s">
        <v>397</v>
      </c>
      <c r="H3">
        <v>78</v>
      </c>
      <c r="I3">
        <v>84</v>
      </c>
      <c r="J3" t="s">
        <v>255</v>
      </c>
      <c r="K3" t="s">
        <v>256</v>
      </c>
      <c r="L3" s="1">
        <v>12000000</v>
      </c>
      <c r="M3" s="1">
        <v>24000</v>
      </c>
      <c r="N3">
        <v>1890</v>
      </c>
      <c r="O3" t="s">
        <v>103</v>
      </c>
      <c r="P3">
        <v>1</v>
      </c>
      <c r="Q3">
        <v>3</v>
      </c>
      <c r="R3">
        <v>3</v>
      </c>
      <c r="S3" t="s">
        <v>135</v>
      </c>
      <c r="T3" t="s">
        <v>120</v>
      </c>
      <c r="U3" t="s">
        <v>177</v>
      </c>
      <c r="V3" t="s">
        <v>45</v>
      </c>
      <c r="W3" t="str">
        <f>VLOOKUP(V3,Pos[],2,FALSE)</f>
        <v>MID</v>
      </c>
      <c r="X3">
        <v>15</v>
      </c>
      <c r="Y3" t="s">
        <v>404</v>
      </c>
      <c r="AA3">
        <v>2023</v>
      </c>
      <c r="AB3" t="s">
        <v>141</v>
      </c>
      <c r="AC3">
        <f t="shared" si="0"/>
        <v>66</v>
      </c>
      <c r="AD3" s="7">
        <v>154</v>
      </c>
      <c r="AE3" t="s">
        <v>219</v>
      </c>
      <c r="AF3" t="s">
        <v>219</v>
      </c>
      <c r="AG3" t="s">
        <v>219</v>
      </c>
      <c r="AH3" t="s">
        <v>181</v>
      </c>
      <c r="AI3" t="s">
        <v>97</v>
      </c>
      <c r="AJ3" t="s">
        <v>97</v>
      </c>
      <c r="AK3" t="s">
        <v>97</v>
      </c>
      <c r="AL3" t="s">
        <v>181</v>
      </c>
      <c r="AM3" t="s">
        <v>170</v>
      </c>
      <c r="AN3" t="s">
        <v>170</v>
      </c>
      <c r="AO3" t="s">
        <v>170</v>
      </c>
      <c r="AP3" t="s">
        <v>170</v>
      </c>
      <c r="AQ3" t="s">
        <v>193</v>
      </c>
      <c r="AR3" t="s">
        <v>193</v>
      </c>
      <c r="AS3" t="s">
        <v>193</v>
      </c>
      <c r="AT3" t="s">
        <v>170</v>
      </c>
      <c r="AU3" t="s">
        <v>165</v>
      </c>
      <c r="AV3" t="s">
        <v>185</v>
      </c>
      <c r="AW3" t="s">
        <v>185</v>
      </c>
      <c r="AX3" t="s">
        <v>185</v>
      </c>
      <c r="AY3" t="s">
        <v>165</v>
      </c>
      <c r="AZ3" t="s">
        <v>165</v>
      </c>
      <c r="BA3" t="s">
        <v>168</v>
      </c>
      <c r="BB3" t="s">
        <v>168</v>
      </c>
      <c r="BC3" t="s">
        <v>168</v>
      </c>
      <c r="BD3" t="s">
        <v>165</v>
      </c>
      <c r="BE3">
        <v>51</v>
      </c>
      <c r="BF3">
        <v>39</v>
      </c>
      <c r="BG3">
        <v>55</v>
      </c>
      <c r="BH3">
        <v>80</v>
      </c>
      <c r="BI3">
        <v>47</v>
      </c>
      <c r="BJ3">
        <v>64</v>
      </c>
      <c r="BK3">
        <v>47</v>
      </c>
      <c r="BL3">
        <v>41</v>
      </c>
      <c r="BM3">
        <v>71</v>
      </c>
      <c r="BN3">
        <v>65</v>
      </c>
      <c r="BO3">
        <v>75</v>
      </c>
      <c r="BP3">
        <v>65</v>
      </c>
      <c r="BQ3">
        <v>78</v>
      </c>
      <c r="BR3">
        <v>74</v>
      </c>
      <c r="BS3">
        <v>87</v>
      </c>
      <c r="BT3">
        <v>53</v>
      </c>
      <c r="BU3">
        <v>82</v>
      </c>
      <c r="BV3">
        <v>92</v>
      </c>
      <c r="BW3">
        <v>61</v>
      </c>
      <c r="BX3">
        <v>67</v>
      </c>
      <c r="BY3">
        <v>90</v>
      </c>
      <c r="BZ3">
        <v>85</v>
      </c>
      <c r="CA3">
        <v>31</v>
      </c>
      <c r="CB3">
        <v>60</v>
      </c>
      <c r="CC3">
        <v>48</v>
      </c>
      <c r="CD3">
        <v>67</v>
      </c>
      <c r="CE3">
        <v>81</v>
      </c>
      <c r="CF3">
        <v>80</v>
      </c>
      <c r="CG3">
        <v>77</v>
      </c>
      <c r="CH3">
        <v>6</v>
      </c>
      <c r="CI3">
        <v>10</v>
      </c>
      <c r="CJ3">
        <v>5</v>
      </c>
      <c r="CK3">
        <v>14</v>
      </c>
      <c r="CL3">
        <v>9</v>
      </c>
      <c r="CM3" s="1">
        <v>22800000</v>
      </c>
      <c r="CO3" t="s">
        <v>47</v>
      </c>
      <c r="CP3" t="s">
        <v>391</v>
      </c>
    </row>
    <row r="4" spans="1:94" ht="14.4" customHeight="1" x14ac:dyDescent="0.3">
      <c r="A4">
        <v>771</v>
      </c>
      <c r="B4">
        <v>216816</v>
      </c>
      <c r="C4" t="s">
        <v>405</v>
      </c>
      <c r="D4">
        <v>22</v>
      </c>
      <c r="E4" t="s">
        <v>406</v>
      </c>
      <c r="F4" t="s">
        <v>396</v>
      </c>
      <c r="G4" t="s">
        <v>397</v>
      </c>
      <c r="H4">
        <v>78</v>
      </c>
      <c r="I4">
        <v>85</v>
      </c>
      <c r="J4" t="s">
        <v>274</v>
      </c>
      <c r="K4" t="s">
        <v>275</v>
      </c>
      <c r="L4" s="1">
        <v>15000000</v>
      </c>
      <c r="M4" s="1">
        <v>53000</v>
      </c>
      <c r="N4">
        <v>1906</v>
      </c>
      <c r="O4" t="s">
        <v>103</v>
      </c>
      <c r="P4">
        <v>2</v>
      </c>
      <c r="Q4">
        <v>3</v>
      </c>
      <c r="R4">
        <v>3</v>
      </c>
      <c r="S4" t="s">
        <v>119</v>
      </c>
      <c r="T4" t="s">
        <v>120</v>
      </c>
      <c r="U4" t="s">
        <v>177</v>
      </c>
      <c r="V4" t="s">
        <v>28</v>
      </c>
      <c r="W4" t="str">
        <f>VLOOKUP(V4,Pos[],2,FALSE)</f>
        <v>FWD</v>
      </c>
      <c r="X4">
        <v>19</v>
      </c>
      <c r="Y4" t="s">
        <v>407</v>
      </c>
      <c r="AA4">
        <v>2022</v>
      </c>
      <c r="AB4" t="s">
        <v>121</v>
      </c>
      <c r="AC4">
        <f t="shared" si="0"/>
        <v>71</v>
      </c>
      <c r="AD4" s="7">
        <v>179</v>
      </c>
      <c r="AE4" t="s">
        <v>185</v>
      </c>
      <c r="AF4" t="s">
        <v>185</v>
      </c>
      <c r="AG4" t="s">
        <v>185</v>
      </c>
      <c r="AH4" t="s">
        <v>192</v>
      </c>
      <c r="AI4" t="s">
        <v>168</v>
      </c>
      <c r="AJ4" t="s">
        <v>168</v>
      </c>
      <c r="AK4" t="s">
        <v>168</v>
      </c>
      <c r="AL4" t="s">
        <v>192</v>
      </c>
      <c r="AM4" t="s">
        <v>192</v>
      </c>
      <c r="AN4" t="s">
        <v>192</v>
      </c>
      <c r="AO4" t="s">
        <v>192</v>
      </c>
      <c r="AP4" t="s">
        <v>200</v>
      </c>
      <c r="AQ4" t="s">
        <v>95</v>
      </c>
      <c r="AR4" t="s">
        <v>95</v>
      </c>
      <c r="AS4" t="s">
        <v>95</v>
      </c>
      <c r="AT4" t="s">
        <v>200</v>
      </c>
      <c r="AU4" t="s">
        <v>171</v>
      </c>
      <c r="AV4" t="s">
        <v>171</v>
      </c>
      <c r="AW4" t="s">
        <v>171</v>
      </c>
      <c r="AX4" t="s">
        <v>171</v>
      </c>
      <c r="AY4" t="s">
        <v>171</v>
      </c>
      <c r="AZ4" t="s">
        <v>167</v>
      </c>
      <c r="BA4" t="s">
        <v>167</v>
      </c>
      <c r="BB4" t="s">
        <v>167</v>
      </c>
      <c r="BC4" t="s">
        <v>167</v>
      </c>
      <c r="BD4" t="s">
        <v>167</v>
      </c>
      <c r="BE4">
        <v>40</v>
      </c>
      <c r="BF4">
        <v>80</v>
      </c>
      <c r="BG4">
        <v>80</v>
      </c>
      <c r="BH4">
        <v>68</v>
      </c>
      <c r="BI4">
        <v>72</v>
      </c>
      <c r="BJ4">
        <v>76</v>
      </c>
      <c r="BK4">
        <v>69</v>
      </c>
      <c r="BL4">
        <v>60</v>
      </c>
      <c r="BM4">
        <v>55</v>
      </c>
      <c r="BN4">
        <v>76</v>
      </c>
      <c r="BO4">
        <v>79</v>
      </c>
      <c r="BP4">
        <v>78</v>
      </c>
      <c r="BQ4">
        <v>76</v>
      </c>
      <c r="BR4">
        <v>76</v>
      </c>
      <c r="BS4">
        <v>74</v>
      </c>
      <c r="BT4">
        <v>79</v>
      </c>
      <c r="BU4">
        <v>84</v>
      </c>
      <c r="BV4">
        <v>74</v>
      </c>
      <c r="BW4">
        <v>72</v>
      </c>
      <c r="BX4">
        <v>66</v>
      </c>
      <c r="BY4">
        <v>70</v>
      </c>
      <c r="BZ4">
        <v>24</v>
      </c>
      <c r="CA4">
        <v>80</v>
      </c>
      <c r="CB4">
        <v>60</v>
      </c>
      <c r="CC4">
        <v>71</v>
      </c>
      <c r="CD4">
        <v>76</v>
      </c>
      <c r="CE4">
        <v>51</v>
      </c>
      <c r="CF4">
        <v>29</v>
      </c>
      <c r="CG4">
        <v>26</v>
      </c>
      <c r="CH4">
        <v>12</v>
      </c>
      <c r="CI4">
        <v>15</v>
      </c>
      <c r="CJ4">
        <v>9</v>
      </c>
      <c r="CK4">
        <v>14</v>
      </c>
      <c r="CL4">
        <v>11</v>
      </c>
      <c r="CM4" s="1">
        <v>28500000</v>
      </c>
      <c r="CO4" t="s">
        <v>52</v>
      </c>
      <c r="CP4" t="s">
        <v>391</v>
      </c>
    </row>
    <row r="5" spans="1:94" ht="14.4" customHeight="1" x14ac:dyDescent="0.3">
      <c r="A5">
        <v>1645</v>
      </c>
      <c r="B5">
        <v>237604</v>
      </c>
      <c r="C5" t="s">
        <v>408</v>
      </c>
      <c r="D5">
        <v>21</v>
      </c>
      <c r="E5" t="s">
        <v>409</v>
      </c>
      <c r="F5" t="s">
        <v>396</v>
      </c>
      <c r="G5" t="s">
        <v>397</v>
      </c>
      <c r="H5">
        <v>75</v>
      </c>
      <c r="I5">
        <v>85</v>
      </c>
      <c r="J5" t="s">
        <v>410</v>
      </c>
      <c r="K5" t="s">
        <v>411</v>
      </c>
      <c r="L5" s="1">
        <v>9500000</v>
      </c>
      <c r="M5" s="1">
        <v>13000</v>
      </c>
      <c r="N5">
        <v>1592</v>
      </c>
      <c r="O5" t="s">
        <v>103</v>
      </c>
      <c r="P5">
        <v>1</v>
      </c>
      <c r="Q5">
        <v>2</v>
      </c>
      <c r="R5">
        <v>2</v>
      </c>
      <c r="S5" t="s">
        <v>135</v>
      </c>
      <c r="T5" t="s">
        <v>120</v>
      </c>
      <c r="U5" t="s">
        <v>177</v>
      </c>
      <c r="V5" t="s">
        <v>50</v>
      </c>
      <c r="W5" t="str">
        <f>VLOOKUP(V5,Pos[],2,FALSE)</f>
        <v>DEF</v>
      </c>
      <c r="X5">
        <v>2</v>
      </c>
      <c r="Y5" t="s">
        <v>412</v>
      </c>
      <c r="AA5">
        <v>2022</v>
      </c>
      <c r="AB5" t="s">
        <v>125</v>
      </c>
      <c r="AC5">
        <f t="shared" si="0"/>
        <v>72</v>
      </c>
      <c r="AD5" s="7">
        <v>170</v>
      </c>
      <c r="AE5" t="s">
        <v>199</v>
      </c>
      <c r="AF5" t="s">
        <v>199</v>
      </c>
      <c r="AG5" t="s">
        <v>199</v>
      </c>
      <c r="AH5" t="s">
        <v>98</v>
      </c>
      <c r="AI5" t="s">
        <v>202</v>
      </c>
      <c r="AJ5" t="s">
        <v>202</v>
      </c>
      <c r="AK5" t="s">
        <v>202</v>
      </c>
      <c r="AL5" t="s">
        <v>98</v>
      </c>
      <c r="AM5" t="s">
        <v>250</v>
      </c>
      <c r="AN5" t="s">
        <v>250</v>
      </c>
      <c r="AO5" t="s">
        <v>250</v>
      </c>
      <c r="AP5" t="s">
        <v>199</v>
      </c>
      <c r="AQ5" t="s">
        <v>171</v>
      </c>
      <c r="AR5" t="s">
        <v>171</v>
      </c>
      <c r="AS5" t="s">
        <v>171</v>
      </c>
      <c r="AT5" t="s">
        <v>199</v>
      </c>
      <c r="AU5" t="s">
        <v>166</v>
      </c>
      <c r="AV5" t="s">
        <v>201</v>
      </c>
      <c r="AW5" t="s">
        <v>201</v>
      </c>
      <c r="AX5" t="s">
        <v>201</v>
      </c>
      <c r="AY5" t="s">
        <v>166</v>
      </c>
      <c r="AZ5" t="s">
        <v>169</v>
      </c>
      <c r="BA5" t="s">
        <v>165</v>
      </c>
      <c r="BB5" t="s">
        <v>165</v>
      </c>
      <c r="BC5" t="s">
        <v>165</v>
      </c>
      <c r="BD5" t="s">
        <v>169</v>
      </c>
      <c r="BE5">
        <v>35</v>
      </c>
      <c r="BF5">
        <v>27</v>
      </c>
      <c r="BG5">
        <v>78</v>
      </c>
      <c r="BH5">
        <v>62</v>
      </c>
      <c r="BI5">
        <v>35</v>
      </c>
      <c r="BJ5">
        <v>36</v>
      </c>
      <c r="BK5">
        <v>31</v>
      </c>
      <c r="BL5">
        <v>35</v>
      </c>
      <c r="BM5">
        <v>31</v>
      </c>
      <c r="BN5">
        <v>68</v>
      </c>
      <c r="BO5">
        <v>67</v>
      </c>
      <c r="BP5">
        <v>60</v>
      </c>
      <c r="BQ5">
        <v>41</v>
      </c>
      <c r="BR5">
        <v>72</v>
      </c>
      <c r="BS5">
        <v>74</v>
      </c>
      <c r="BT5">
        <v>45</v>
      </c>
      <c r="BU5">
        <v>75</v>
      </c>
      <c r="BV5">
        <v>79</v>
      </c>
      <c r="BW5">
        <v>77</v>
      </c>
      <c r="BX5">
        <v>28</v>
      </c>
      <c r="BY5">
        <v>71</v>
      </c>
      <c r="BZ5">
        <v>75</v>
      </c>
      <c r="CA5">
        <v>35</v>
      </c>
      <c r="CB5">
        <v>40</v>
      </c>
      <c r="CC5">
        <v>42</v>
      </c>
      <c r="CD5">
        <v>61</v>
      </c>
      <c r="CE5">
        <v>78</v>
      </c>
      <c r="CF5">
        <v>78</v>
      </c>
      <c r="CG5">
        <v>71</v>
      </c>
      <c r="CH5">
        <v>6</v>
      </c>
      <c r="CI5">
        <v>8</v>
      </c>
      <c r="CJ5">
        <v>12</v>
      </c>
      <c r="CK5">
        <v>7</v>
      </c>
      <c r="CL5">
        <v>13</v>
      </c>
      <c r="CM5" s="1">
        <v>15200000</v>
      </c>
      <c r="CO5" t="s">
        <v>51</v>
      </c>
      <c r="CP5" t="s">
        <v>391</v>
      </c>
    </row>
    <row r="6" spans="1:94" ht="14.4" customHeight="1" x14ac:dyDescent="0.3">
      <c r="A6">
        <v>2521</v>
      </c>
      <c r="B6">
        <v>228819</v>
      </c>
      <c r="C6" t="s">
        <v>413</v>
      </c>
      <c r="D6">
        <v>21</v>
      </c>
      <c r="E6" t="s">
        <v>414</v>
      </c>
      <c r="F6" t="s">
        <v>396</v>
      </c>
      <c r="G6" t="s">
        <v>397</v>
      </c>
      <c r="H6">
        <v>74</v>
      </c>
      <c r="I6">
        <v>85</v>
      </c>
      <c r="J6" t="s">
        <v>415</v>
      </c>
      <c r="K6" t="s">
        <v>416</v>
      </c>
      <c r="L6" s="1">
        <v>9500000</v>
      </c>
      <c r="M6" s="1">
        <v>12000</v>
      </c>
      <c r="N6">
        <v>1836</v>
      </c>
      <c r="O6" t="s">
        <v>103</v>
      </c>
      <c r="P6">
        <v>1</v>
      </c>
      <c r="Q6">
        <v>3</v>
      </c>
      <c r="R6">
        <v>4</v>
      </c>
      <c r="S6" t="s">
        <v>109</v>
      </c>
      <c r="T6" t="s">
        <v>120</v>
      </c>
      <c r="U6" t="s">
        <v>177</v>
      </c>
      <c r="V6" t="s">
        <v>30</v>
      </c>
      <c r="W6" t="str">
        <f>VLOOKUP(V6,Pos[],2,FALSE)</f>
        <v>MID</v>
      </c>
      <c r="X6">
        <v>26</v>
      </c>
      <c r="Y6" t="s">
        <v>417</v>
      </c>
      <c r="AA6">
        <v>2020</v>
      </c>
      <c r="AB6" t="s">
        <v>141</v>
      </c>
      <c r="AC6">
        <f t="shared" si="0"/>
        <v>66</v>
      </c>
      <c r="AD6" s="7">
        <v>146</v>
      </c>
      <c r="AE6" t="s">
        <v>201</v>
      </c>
      <c r="AF6" t="s">
        <v>201</v>
      </c>
      <c r="AG6" t="s">
        <v>201</v>
      </c>
      <c r="AH6" t="s">
        <v>165</v>
      </c>
      <c r="AI6" t="s">
        <v>203</v>
      </c>
      <c r="AJ6" t="s">
        <v>203</v>
      </c>
      <c r="AK6" t="s">
        <v>203</v>
      </c>
      <c r="AL6" t="s">
        <v>165</v>
      </c>
      <c r="AM6" t="s">
        <v>182</v>
      </c>
      <c r="AN6" t="s">
        <v>182</v>
      </c>
      <c r="AO6" t="s">
        <v>182</v>
      </c>
      <c r="AP6" t="s">
        <v>165</v>
      </c>
      <c r="AQ6" t="s">
        <v>169</v>
      </c>
      <c r="AR6" t="s">
        <v>169</v>
      </c>
      <c r="AS6" t="s">
        <v>169</v>
      </c>
      <c r="AT6" t="s">
        <v>165</v>
      </c>
      <c r="AU6" t="s">
        <v>181</v>
      </c>
      <c r="AV6" t="s">
        <v>217</v>
      </c>
      <c r="AW6" t="s">
        <v>217</v>
      </c>
      <c r="AX6" t="s">
        <v>217</v>
      </c>
      <c r="AY6" t="s">
        <v>181</v>
      </c>
      <c r="AZ6" t="s">
        <v>179</v>
      </c>
      <c r="BA6" t="s">
        <v>240</v>
      </c>
      <c r="BB6" t="s">
        <v>240</v>
      </c>
      <c r="BC6" t="s">
        <v>240</v>
      </c>
      <c r="BD6" t="s">
        <v>179</v>
      </c>
      <c r="BE6">
        <v>72</v>
      </c>
      <c r="BF6">
        <v>70</v>
      </c>
      <c r="BG6">
        <v>39</v>
      </c>
      <c r="BH6">
        <v>71</v>
      </c>
      <c r="BI6">
        <v>59</v>
      </c>
      <c r="BJ6">
        <v>78</v>
      </c>
      <c r="BK6">
        <v>56</v>
      </c>
      <c r="BL6">
        <v>53</v>
      </c>
      <c r="BM6">
        <v>69</v>
      </c>
      <c r="BN6">
        <v>78</v>
      </c>
      <c r="BO6">
        <v>90</v>
      </c>
      <c r="BP6">
        <v>80</v>
      </c>
      <c r="BQ6">
        <v>85</v>
      </c>
      <c r="BR6">
        <v>63</v>
      </c>
      <c r="BS6">
        <v>87</v>
      </c>
      <c r="BT6">
        <v>70</v>
      </c>
      <c r="BU6">
        <v>67</v>
      </c>
      <c r="BV6">
        <v>86</v>
      </c>
      <c r="BW6">
        <v>48</v>
      </c>
      <c r="BX6">
        <v>64</v>
      </c>
      <c r="BY6">
        <v>42</v>
      </c>
      <c r="BZ6">
        <v>28</v>
      </c>
      <c r="CA6">
        <v>67</v>
      </c>
      <c r="CB6">
        <v>73</v>
      </c>
      <c r="CC6">
        <v>69</v>
      </c>
      <c r="CD6">
        <v>74</v>
      </c>
      <c r="CE6">
        <v>43</v>
      </c>
      <c r="CF6">
        <v>40</v>
      </c>
      <c r="CG6">
        <v>35</v>
      </c>
      <c r="CH6">
        <v>10</v>
      </c>
      <c r="CI6">
        <v>13</v>
      </c>
      <c r="CJ6">
        <v>14</v>
      </c>
      <c r="CK6">
        <v>10</v>
      </c>
      <c r="CL6">
        <v>7</v>
      </c>
      <c r="CM6" s="1">
        <v>16200000</v>
      </c>
      <c r="CO6" t="s">
        <v>50</v>
      </c>
      <c r="CP6" t="s">
        <v>391</v>
      </c>
    </row>
    <row r="7" spans="1:94" ht="14.4" customHeight="1" x14ac:dyDescent="0.3">
      <c r="A7">
        <v>2830</v>
      </c>
      <c r="B7">
        <v>231521</v>
      </c>
      <c r="C7" t="s">
        <v>418</v>
      </c>
      <c r="D7">
        <v>19</v>
      </c>
      <c r="E7" t="s">
        <v>419</v>
      </c>
      <c r="F7" t="s">
        <v>396</v>
      </c>
      <c r="G7" t="s">
        <v>397</v>
      </c>
      <c r="H7">
        <v>73</v>
      </c>
      <c r="I7">
        <v>85</v>
      </c>
      <c r="J7" t="s">
        <v>420</v>
      </c>
      <c r="K7" t="s">
        <v>421</v>
      </c>
      <c r="L7" s="1">
        <v>7000000</v>
      </c>
      <c r="M7" s="1">
        <v>9000</v>
      </c>
      <c r="N7">
        <v>1915</v>
      </c>
      <c r="O7" t="s">
        <v>103</v>
      </c>
      <c r="P7">
        <v>1</v>
      </c>
      <c r="Q7">
        <v>4</v>
      </c>
      <c r="R7">
        <v>4</v>
      </c>
      <c r="S7" t="s">
        <v>119</v>
      </c>
      <c r="T7" t="s">
        <v>115</v>
      </c>
      <c r="U7" t="s">
        <v>177</v>
      </c>
      <c r="V7" t="s">
        <v>39</v>
      </c>
      <c r="W7" t="str">
        <f>VLOOKUP(V7,Pos[],2,FALSE)</f>
        <v>MID</v>
      </c>
      <c r="X7">
        <v>15</v>
      </c>
      <c r="Y7" t="s">
        <v>422</v>
      </c>
      <c r="AA7">
        <v>2021</v>
      </c>
      <c r="AB7" t="s">
        <v>143</v>
      </c>
      <c r="AC7">
        <f t="shared" si="0"/>
        <v>70</v>
      </c>
      <c r="AD7" s="7">
        <v>146</v>
      </c>
      <c r="AE7" t="s">
        <v>200</v>
      </c>
      <c r="AF7" t="s">
        <v>200</v>
      </c>
      <c r="AG7" t="s">
        <v>200</v>
      </c>
      <c r="AH7" t="s">
        <v>182</v>
      </c>
      <c r="AI7" t="s">
        <v>182</v>
      </c>
      <c r="AJ7" t="s">
        <v>182</v>
      </c>
      <c r="AK7" t="s">
        <v>182</v>
      </c>
      <c r="AL7" t="s">
        <v>182</v>
      </c>
      <c r="AM7" t="s">
        <v>182</v>
      </c>
      <c r="AN7" t="s">
        <v>182</v>
      </c>
      <c r="AO7" t="s">
        <v>182</v>
      </c>
      <c r="AP7" t="s">
        <v>203</v>
      </c>
      <c r="AQ7" t="s">
        <v>203</v>
      </c>
      <c r="AR7" t="s">
        <v>203</v>
      </c>
      <c r="AS7" t="s">
        <v>203</v>
      </c>
      <c r="AT7" t="s">
        <v>203</v>
      </c>
      <c r="AU7" t="s">
        <v>169</v>
      </c>
      <c r="AV7" t="s">
        <v>201</v>
      </c>
      <c r="AW7" t="s">
        <v>201</v>
      </c>
      <c r="AX7" t="s">
        <v>201</v>
      </c>
      <c r="AY7" t="s">
        <v>169</v>
      </c>
      <c r="AZ7" t="s">
        <v>201</v>
      </c>
      <c r="BA7" t="s">
        <v>196</v>
      </c>
      <c r="BB7" t="s">
        <v>196</v>
      </c>
      <c r="BC7" t="s">
        <v>196</v>
      </c>
      <c r="BD7" t="s">
        <v>201</v>
      </c>
      <c r="BE7">
        <v>64</v>
      </c>
      <c r="BF7">
        <v>68</v>
      </c>
      <c r="BG7">
        <v>57</v>
      </c>
      <c r="BH7">
        <v>74</v>
      </c>
      <c r="BI7">
        <v>47</v>
      </c>
      <c r="BJ7">
        <v>75</v>
      </c>
      <c r="BK7">
        <v>58</v>
      </c>
      <c r="BL7">
        <v>42</v>
      </c>
      <c r="BM7">
        <v>70</v>
      </c>
      <c r="BN7">
        <v>75</v>
      </c>
      <c r="BO7">
        <v>76</v>
      </c>
      <c r="BP7">
        <v>78</v>
      </c>
      <c r="BQ7">
        <v>81</v>
      </c>
      <c r="BR7">
        <v>70</v>
      </c>
      <c r="BS7">
        <v>76</v>
      </c>
      <c r="BT7">
        <v>78</v>
      </c>
      <c r="BU7">
        <v>72</v>
      </c>
      <c r="BV7">
        <v>78</v>
      </c>
      <c r="BW7">
        <v>59</v>
      </c>
      <c r="BX7">
        <v>77</v>
      </c>
      <c r="BY7">
        <v>58</v>
      </c>
      <c r="BZ7">
        <v>60</v>
      </c>
      <c r="CA7">
        <v>73</v>
      </c>
      <c r="CB7">
        <v>73</v>
      </c>
      <c r="CC7">
        <v>54</v>
      </c>
      <c r="CD7">
        <v>72</v>
      </c>
      <c r="CE7">
        <v>59</v>
      </c>
      <c r="CF7">
        <v>64</v>
      </c>
      <c r="CG7">
        <v>61</v>
      </c>
      <c r="CH7">
        <v>10</v>
      </c>
      <c r="CI7">
        <v>5</v>
      </c>
      <c r="CJ7">
        <v>8</v>
      </c>
      <c r="CK7">
        <v>9</v>
      </c>
      <c r="CL7">
        <v>6</v>
      </c>
      <c r="CM7" s="1">
        <v>11200000</v>
      </c>
      <c r="CO7" t="s">
        <v>49</v>
      </c>
      <c r="CP7" t="s">
        <v>391</v>
      </c>
    </row>
    <row r="8" spans="1:94" ht="14.4" customHeight="1" x14ac:dyDescent="0.3">
      <c r="A8">
        <v>3146</v>
      </c>
      <c r="B8">
        <v>236007</v>
      </c>
      <c r="C8" t="s">
        <v>423</v>
      </c>
      <c r="D8">
        <v>19</v>
      </c>
      <c r="E8" t="s">
        <v>424</v>
      </c>
      <c r="F8" t="s">
        <v>396</v>
      </c>
      <c r="G8" t="s">
        <v>397</v>
      </c>
      <c r="H8">
        <v>73</v>
      </c>
      <c r="I8">
        <v>88</v>
      </c>
      <c r="J8" t="s">
        <v>425</v>
      </c>
      <c r="K8" t="s">
        <v>426</v>
      </c>
      <c r="L8" s="1">
        <v>8500000</v>
      </c>
      <c r="M8" s="1">
        <v>4000</v>
      </c>
      <c r="N8">
        <v>1709</v>
      </c>
      <c r="O8" t="s">
        <v>103</v>
      </c>
      <c r="P8">
        <v>1</v>
      </c>
      <c r="Q8">
        <v>4</v>
      </c>
      <c r="R8">
        <v>3</v>
      </c>
      <c r="S8" t="s">
        <v>104</v>
      </c>
      <c r="T8" t="s">
        <v>120</v>
      </c>
      <c r="U8" t="s">
        <v>177</v>
      </c>
      <c r="V8" t="s">
        <v>38</v>
      </c>
      <c r="W8" t="str">
        <f>VLOOKUP(V8,Pos[],2,FALSE)</f>
        <v>MID</v>
      </c>
      <c r="X8">
        <v>8</v>
      </c>
      <c r="Y8" t="s">
        <v>427</v>
      </c>
      <c r="AA8">
        <v>2021</v>
      </c>
      <c r="AB8" t="s">
        <v>141</v>
      </c>
      <c r="AC8">
        <f t="shared" si="0"/>
        <v>66</v>
      </c>
      <c r="AD8" s="7">
        <v>146</v>
      </c>
      <c r="AE8" t="s">
        <v>166</v>
      </c>
      <c r="AF8" t="s">
        <v>166</v>
      </c>
      <c r="AG8" t="s">
        <v>166</v>
      </c>
      <c r="AH8" t="s">
        <v>182</v>
      </c>
      <c r="AI8" t="s">
        <v>203</v>
      </c>
      <c r="AJ8" t="s">
        <v>203</v>
      </c>
      <c r="AK8" t="s">
        <v>203</v>
      </c>
      <c r="AL8" t="s">
        <v>182</v>
      </c>
      <c r="AM8" t="s">
        <v>203</v>
      </c>
      <c r="AN8" t="s">
        <v>203</v>
      </c>
      <c r="AO8" t="s">
        <v>203</v>
      </c>
      <c r="AP8" t="s">
        <v>203</v>
      </c>
      <c r="AQ8" t="s">
        <v>166</v>
      </c>
      <c r="AR8" t="s">
        <v>166</v>
      </c>
      <c r="AS8" t="s">
        <v>166</v>
      </c>
      <c r="AT8" t="s">
        <v>203</v>
      </c>
      <c r="AU8" t="s">
        <v>179</v>
      </c>
      <c r="AV8" t="s">
        <v>199</v>
      </c>
      <c r="AW8" t="s">
        <v>199</v>
      </c>
      <c r="AX8" t="s">
        <v>199</v>
      </c>
      <c r="AY8" t="s">
        <v>179</v>
      </c>
      <c r="AZ8" t="s">
        <v>198</v>
      </c>
      <c r="BA8" t="s">
        <v>246</v>
      </c>
      <c r="BB8" t="s">
        <v>246</v>
      </c>
      <c r="BC8" t="s">
        <v>246</v>
      </c>
      <c r="BD8" t="s">
        <v>198</v>
      </c>
      <c r="BE8">
        <v>61</v>
      </c>
      <c r="BF8">
        <v>66</v>
      </c>
      <c r="BG8">
        <v>33</v>
      </c>
      <c r="BH8">
        <v>74</v>
      </c>
      <c r="BI8">
        <v>43</v>
      </c>
      <c r="BJ8">
        <v>82</v>
      </c>
      <c r="BK8">
        <v>60</v>
      </c>
      <c r="BL8">
        <v>61</v>
      </c>
      <c r="BM8">
        <v>54</v>
      </c>
      <c r="BN8">
        <v>73</v>
      </c>
      <c r="BO8">
        <v>90</v>
      </c>
      <c r="BP8">
        <v>78</v>
      </c>
      <c r="BQ8">
        <v>83</v>
      </c>
      <c r="BR8">
        <v>69</v>
      </c>
      <c r="BS8">
        <v>85</v>
      </c>
      <c r="BT8">
        <v>71</v>
      </c>
      <c r="BU8">
        <v>41</v>
      </c>
      <c r="BV8">
        <v>68</v>
      </c>
      <c r="BW8">
        <v>40</v>
      </c>
      <c r="BX8">
        <v>61</v>
      </c>
      <c r="BY8">
        <v>46</v>
      </c>
      <c r="BZ8">
        <v>33</v>
      </c>
      <c r="CA8">
        <v>68</v>
      </c>
      <c r="CB8">
        <v>73</v>
      </c>
      <c r="CC8">
        <v>75</v>
      </c>
      <c r="CD8">
        <v>75</v>
      </c>
      <c r="CE8">
        <v>20</v>
      </c>
      <c r="CF8">
        <v>26</v>
      </c>
      <c r="CG8">
        <v>39</v>
      </c>
      <c r="CH8">
        <v>7</v>
      </c>
      <c r="CI8">
        <v>7</v>
      </c>
      <c r="CJ8">
        <v>5</v>
      </c>
      <c r="CK8">
        <v>10</v>
      </c>
      <c r="CL8">
        <v>7</v>
      </c>
      <c r="CM8" s="1">
        <v>18100000</v>
      </c>
      <c r="CO8" t="s">
        <v>48</v>
      </c>
      <c r="CP8" t="s">
        <v>391</v>
      </c>
    </row>
    <row r="9" spans="1:94" ht="14.4" customHeight="1" x14ac:dyDescent="0.3">
      <c r="A9">
        <v>3674</v>
      </c>
      <c r="B9">
        <v>235926</v>
      </c>
      <c r="C9" t="s">
        <v>428</v>
      </c>
      <c r="D9">
        <v>20</v>
      </c>
      <c r="E9" t="s">
        <v>429</v>
      </c>
      <c r="F9" t="s">
        <v>396</v>
      </c>
      <c r="G9" t="s">
        <v>397</v>
      </c>
      <c r="H9">
        <v>72</v>
      </c>
      <c r="I9">
        <v>85</v>
      </c>
      <c r="J9" t="s">
        <v>430</v>
      </c>
      <c r="K9" t="s">
        <v>431</v>
      </c>
      <c r="L9" s="1">
        <v>6000000</v>
      </c>
      <c r="M9" s="1">
        <v>11000</v>
      </c>
      <c r="N9">
        <v>1860</v>
      </c>
      <c r="O9" t="s">
        <v>103</v>
      </c>
      <c r="P9">
        <v>1</v>
      </c>
      <c r="Q9">
        <v>3</v>
      </c>
      <c r="R9">
        <v>3</v>
      </c>
      <c r="S9" t="s">
        <v>109</v>
      </c>
      <c r="T9" t="s">
        <v>120</v>
      </c>
      <c r="U9" t="s">
        <v>177</v>
      </c>
      <c r="V9" t="s">
        <v>42</v>
      </c>
      <c r="W9" t="str">
        <f>VLOOKUP(V9,Pos[],2,FALSE)</f>
        <v>MID</v>
      </c>
      <c r="X9">
        <v>28</v>
      </c>
      <c r="Y9" t="s">
        <v>161</v>
      </c>
      <c r="AA9">
        <v>2021</v>
      </c>
      <c r="AB9" t="s">
        <v>93</v>
      </c>
      <c r="AC9">
        <f t="shared" si="0"/>
        <v>67</v>
      </c>
      <c r="AD9" s="7">
        <v>141</v>
      </c>
      <c r="AE9" t="s">
        <v>95</v>
      </c>
      <c r="AF9" t="s">
        <v>95</v>
      </c>
      <c r="AG9" t="s">
        <v>95</v>
      </c>
      <c r="AH9" t="s">
        <v>200</v>
      </c>
      <c r="AI9" t="s">
        <v>169</v>
      </c>
      <c r="AJ9" t="s">
        <v>169</v>
      </c>
      <c r="AK9" t="s">
        <v>169</v>
      </c>
      <c r="AL9" t="s">
        <v>200</v>
      </c>
      <c r="AM9" t="s">
        <v>200</v>
      </c>
      <c r="AN9" t="s">
        <v>200</v>
      </c>
      <c r="AO9" t="s">
        <v>200</v>
      </c>
      <c r="AP9" t="s">
        <v>200</v>
      </c>
      <c r="AQ9" t="s">
        <v>197</v>
      </c>
      <c r="AR9" t="s">
        <v>197</v>
      </c>
      <c r="AS9" t="s">
        <v>197</v>
      </c>
      <c r="AT9" t="s">
        <v>200</v>
      </c>
      <c r="AU9" t="s">
        <v>170</v>
      </c>
      <c r="AV9" t="s">
        <v>181</v>
      </c>
      <c r="AW9" t="s">
        <v>181</v>
      </c>
      <c r="AX9" t="s">
        <v>181</v>
      </c>
      <c r="AY9" t="s">
        <v>170</v>
      </c>
      <c r="AZ9" t="s">
        <v>96</v>
      </c>
      <c r="BA9" t="s">
        <v>217</v>
      </c>
      <c r="BB9" t="s">
        <v>217</v>
      </c>
      <c r="BC9" t="s">
        <v>217</v>
      </c>
      <c r="BD9" t="s">
        <v>96</v>
      </c>
      <c r="BE9">
        <v>65</v>
      </c>
      <c r="BF9">
        <v>60</v>
      </c>
      <c r="BG9">
        <v>49</v>
      </c>
      <c r="BH9">
        <v>70</v>
      </c>
      <c r="BI9">
        <v>58</v>
      </c>
      <c r="BJ9">
        <v>77</v>
      </c>
      <c r="BK9">
        <v>65</v>
      </c>
      <c r="BL9">
        <v>58</v>
      </c>
      <c r="BM9">
        <v>67</v>
      </c>
      <c r="BN9">
        <v>72</v>
      </c>
      <c r="BO9">
        <v>89</v>
      </c>
      <c r="BP9">
        <v>86</v>
      </c>
      <c r="BQ9">
        <v>90</v>
      </c>
      <c r="BR9">
        <v>57</v>
      </c>
      <c r="BS9">
        <v>90</v>
      </c>
      <c r="BT9">
        <v>61</v>
      </c>
      <c r="BU9">
        <v>59</v>
      </c>
      <c r="BV9">
        <v>73</v>
      </c>
      <c r="BW9">
        <v>55</v>
      </c>
      <c r="BX9">
        <v>62</v>
      </c>
      <c r="BY9">
        <v>55</v>
      </c>
      <c r="BZ9">
        <v>45</v>
      </c>
      <c r="CA9">
        <v>61</v>
      </c>
      <c r="CB9">
        <v>70</v>
      </c>
      <c r="CC9">
        <v>57</v>
      </c>
      <c r="CD9">
        <v>69</v>
      </c>
      <c r="CE9">
        <v>60</v>
      </c>
      <c r="CF9">
        <v>56</v>
      </c>
      <c r="CG9">
        <v>44</v>
      </c>
      <c r="CH9">
        <v>8</v>
      </c>
      <c r="CI9">
        <v>14</v>
      </c>
      <c r="CJ9">
        <v>12</v>
      </c>
      <c r="CK9">
        <v>6</v>
      </c>
      <c r="CL9">
        <v>9</v>
      </c>
      <c r="CM9" s="1">
        <v>12800000</v>
      </c>
      <c r="CO9" t="s">
        <v>43</v>
      </c>
      <c r="CP9" t="s">
        <v>391</v>
      </c>
    </row>
    <row r="10" spans="1:94" ht="14.4" customHeight="1" x14ac:dyDescent="0.3">
      <c r="A10">
        <v>3723</v>
      </c>
      <c r="B10">
        <v>237221</v>
      </c>
      <c r="C10" t="s">
        <v>432</v>
      </c>
      <c r="D10">
        <v>20</v>
      </c>
      <c r="E10" t="s">
        <v>433</v>
      </c>
      <c r="F10" t="s">
        <v>396</v>
      </c>
      <c r="G10" t="s">
        <v>397</v>
      </c>
      <c r="H10">
        <v>72</v>
      </c>
      <c r="I10">
        <v>85</v>
      </c>
      <c r="J10" t="s">
        <v>434</v>
      </c>
      <c r="K10" t="s">
        <v>435</v>
      </c>
      <c r="L10" s="1">
        <v>5500000</v>
      </c>
      <c r="M10" s="1">
        <v>33000</v>
      </c>
      <c r="N10">
        <v>1750</v>
      </c>
      <c r="O10" t="s">
        <v>103</v>
      </c>
      <c r="P10">
        <v>1</v>
      </c>
      <c r="Q10">
        <v>3</v>
      </c>
      <c r="R10">
        <v>3</v>
      </c>
      <c r="S10" t="s">
        <v>135</v>
      </c>
      <c r="T10" t="s">
        <v>115</v>
      </c>
      <c r="U10" t="s">
        <v>92</v>
      </c>
      <c r="V10" t="s">
        <v>50</v>
      </c>
      <c r="W10" t="str">
        <f>VLOOKUP(V10,Pos[],2,FALSE)</f>
        <v>DEF</v>
      </c>
      <c r="X10">
        <v>6</v>
      </c>
      <c r="Y10" t="s">
        <v>436</v>
      </c>
      <c r="AA10">
        <v>2022</v>
      </c>
      <c r="AB10" t="s">
        <v>105</v>
      </c>
      <c r="AC10">
        <f t="shared" si="0"/>
        <v>74</v>
      </c>
      <c r="AD10" s="7">
        <v>152</v>
      </c>
      <c r="AE10" t="s">
        <v>97</v>
      </c>
      <c r="AF10" t="s">
        <v>97</v>
      </c>
      <c r="AG10" t="s">
        <v>97</v>
      </c>
      <c r="AH10" t="s">
        <v>97</v>
      </c>
      <c r="AI10" t="s">
        <v>181</v>
      </c>
      <c r="AJ10" t="s">
        <v>181</v>
      </c>
      <c r="AK10" t="s">
        <v>181</v>
      </c>
      <c r="AL10" t="s">
        <v>97</v>
      </c>
      <c r="AM10" t="s">
        <v>181</v>
      </c>
      <c r="AN10" t="s">
        <v>181</v>
      </c>
      <c r="AO10" t="s">
        <v>181</v>
      </c>
      <c r="AP10" t="s">
        <v>181</v>
      </c>
      <c r="AQ10" t="s">
        <v>96</v>
      </c>
      <c r="AR10" t="s">
        <v>96</v>
      </c>
      <c r="AS10" t="s">
        <v>96</v>
      </c>
      <c r="AT10" t="s">
        <v>181</v>
      </c>
      <c r="AU10" t="s">
        <v>201</v>
      </c>
      <c r="AV10" t="s">
        <v>201</v>
      </c>
      <c r="AW10" t="s">
        <v>201</v>
      </c>
      <c r="AX10" t="s">
        <v>201</v>
      </c>
      <c r="AY10" t="s">
        <v>201</v>
      </c>
      <c r="AZ10" t="s">
        <v>169</v>
      </c>
      <c r="BA10" t="s">
        <v>192</v>
      </c>
      <c r="BB10" t="s">
        <v>192</v>
      </c>
      <c r="BC10" t="s">
        <v>192</v>
      </c>
      <c r="BD10" t="s">
        <v>169</v>
      </c>
      <c r="BE10">
        <v>41</v>
      </c>
      <c r="BF10">
        <v>43</v>
      </c>
      <c r="BG10">
        <v>73</v>
      </c>
      <c r="BH10">
        <v>71</v>
      </c>
      <c r="BI10">
        <v>43</v>
      </c>
      <c r="BJ10">
        <v>66</v>
      </c>
      <c r="BK10">
        <v>41</v>
      </c>
      <c r="BL10">
        <v>47</v>
      </c>
      <c r="BM10">
        <v>49</v>
      </c>
      <c r="BN10">
        <v>69</v>
      </c>
      <c r="BO10">
        <v>71</v>
      </c>
      <c r="BP10">
        <v>71</v>
      </c>
      <c r="BQ10">
        <v>72</v>
      </c>
      <c r="BR10">
        <v>73</v>
      </c>
      <c r="BS10">
        <v>72</v>
      </c>
      <c r="BT10">
        <v>56</v>
      </c>
      <c r="BU10">
        <v>72</v>
      </c>
      <c r="BV10">
        <v>65</v>
      </c>
      <c r="BW10">
        <v>71</v>
      </c>
      <c r="BX10">
        <v>39</v>
      </c>
      <c r="BY10">
        <v>58</v>
      </c>
      <c r="BZ10">
        <v>72</v>
      </c>
      <c r="CA10">
        <v>46</v>
      </c>
      <c r="CB10">
        <v>52</v>
      </c>
      <c r="CC10">
        <v>47</v>
      </c>
      <c r="CD10">
        <v>57</v>
      </c>
      <c r="CE10">
        <v>70</v>
      </c>
      <c r="CF10">
        <v>75</v>
      </c>
      <c r="CG10">
        <v>72</v>
      </c>
      <c r="CH10">
        <v>8</v>
      </c>
      <c r="CI10">
        <v>15</v>
      </c>
      <c r="CJ10">
        <v>7</v>
      </c>
      <c r="CK10">
        <v>14</v>
      </c>
      <c r="CL10">
        <v>9</v>
      </c>
      <c r="CM10" s="1">
        <v>13600000</v>
      </c>
      <c r="CO10" t="s">
        <v>46</v>
      </c>
      <c r="CP10" t="s">
        <v>392</v>
      </c>
    </row>
    <row r="11" spans="1:94" ht="14.4" customHeight="1" x14ac:dyDescent="0.3">
      <c r="A11">
        <v>813</v>
      </c>
      <c r="B11">
        <v>207421</v>
      </c>
      <c r="C11" t="s">
        <v>437</v>
      </c>
      <c r="D11">
        <v>23</v>
      </c>
      <c r="E11" t="s">
        <v>438</v>
      </c>
      <c r="F11" t="s">
        <v>439</v>
      </c>
      <c r="G11" t="s">
        <v>440</v>
      </c>
      <c r="H11">
        <v>78</v>
      </c>
      <c r="I11">
        <v>84</v>
      </c>
      <c r="J11" t="s">
        <v>441</v>
      </c>
      <c r="K11" t="s">
        <v>442</v>
      </c>
      <c r="L11" s="1">
        <v>14000000</v>
      </c>
      <c r="M11" s="1">
        <v>17000</v>
      </c>
      <c r="N11">
        <v>1970</v>
      </c>
      <c r="O11" t="s">
        <v>103</v>
      </c>
      <c r="P11">
        <v>1</v>
      </c>
      <c r="Q11">
        <v>4</v>
      </c>
      <c r="R11">
        <v>4</v>
      </c>
      <c r="S11" t="s">
        <v>109</v>
      </c>
      <c r="T11" t="s">
        <v>115</v>
      </c>
      <c r="U11" t="s">
        <v>177</v>
      </c>
      <c r="V11" t="s">
        <v>38</v>
      </c>
      <c r="W11" t="str">
        <f>VLOOKUP(V11,Pos[],2,FALSE)</f>
        <v>MID</v>
      </c>
      <c r="X11">
        <v>14</v>
      </c>
      <c r="Y11" t="s">
        <v>443</v>
      </c>
      <c r="AA11">
        <v>2021</v>
      </c>
      <c r="AB11" t="s">
        <v>123</v>
      </c>
      <c r="AC11">
        <f t="shared" si="0"/>
        <v>68</v>
      </c>
      <c r="AD11" s="7">
        <v>148</v>
      </c>
      <c r="AE11" t="s">
        <v>168</v>
      </c>
      <c r="AF11" t="s">
        <v>168</v>
      </c>
      <c r="AG11" t="s">
        <v>168</v>
      </c>
      <c r="AH11" t="s">
        <v>401</v>
      </c>
      <c r="AI11" t="s">
        <v>185</v>
      </c>
      <c r="AJ11" t="s">
        <v>185</v>
      </c>
      <c r="AK11" t="s">
        <v>185</v>
      </c>
      <c r="AL11" t="s">
        <v>401</v>
      </c>
      <c r="AM11" t="s">
        <v>185</v>
      </c>
      <c r="AN11" t="s">
        <v>185</v>
      </c>
      <c r="AO11" t="s">
        <v>185</v>
      </c>
      <c r="AP11" t="s">
        <v>185</v>
      </c>
      <c r="AQ11" t="s">
        <v>193</v>
      </c>
      <c r="AR11" t="s">
        <v>193</v>
      </c>
      <c r="AS11" t="s">
        <v>193</v>
      </c>
      <c r="AT11" t="s">
        <v>185</v>
      </c>
      <c r="AU11" t="s">
        <v>179</v>
      </c>
      <c r="AV11" t="s">
        <v>167</v>
      </c>
      <c r="AW11" t="s">
        <v>167</v>
      </c>
      <c r="AX11" t="s">
        <v>167</v>
      </c>
      <c r="AY11" t="s">
        <v>179</v>
      </c>
      <c r="AZ11" t="s">
        <v>167</v>
      </c>
      <c r="BA11" t="s">
        <v>240</v>
      </c>
      <c r="BB11" t="s">
        <v>240</v>
      </c>
      <c r="BC11" t="s">
        <v>240</v>
      </c>
      <c r="BD11" t="s">
        <v>167</v>
      </c>
      <c r="BE11">
        <v>75</v>
      </c>
      <c r="BF11">
        <v>80</v>
      </c>
      <c r="BG11">
        <v>64</v>
      </c>
      <c r="BH11">
        <v>76</v>
      </c>
      <c r="BI11">
        <v>76</v>
      </c>
      <c r="BJ11">
        <v>83</v>
      </c>
      <c r="BK11">
        <v>81</v>
      </c>
      <c r="BL11">
        <v>69</v>
      </c>
      <c r="BM11">
        <v>68</v>
      </c>
      <c r="BN11">
        <v>78</v>
      </c>
      <c r="BO11">
        <v>92</v>
      </c>
      <c r="BP11">
        <v>76</v>
      </c>
      <c r="BQ11">
        <v>93</v>
      </c>
      <c r="BR11">
        <v>70</v>
      </c>
      <c r="BS11">
        <v>87</v>
      </c>
      <c r="BT11">
        <v>77</v>
      </c>
      <c r="BU11">
        <v>89</v>
      </c>
      <c r="BV11">
        <v>73</v>
      </c>
      <c r="BW11">
        <v>60</v>
      </c>
      <c r="BX11">
        <v>81</v>
      </c>
      <c r="BY11">
        <v>47</v>
      </c>
      <c r="BZ11">
        <v>18</v>
      </c>
      <c r="CA11">
        <v>75</v>
      </c>
      <c r="CB11">
        <v>71</v>
      </c>
      <c r="CC11">
        <v>75</v>
      </c>
      <c r="CD11">
        <v>84</v>
      </c>
      <c r="CE11">
        <v>40</v>
      </c>
      <c r="CF11">
        <v>31</v>
      </c>
      <c r="CG11">
        <v>18</v>
      </c>
      <c r="CH11">
        <v>14</v>
      </c>
      <c r="CI11">
        <v>8</v>
      </c>
      <c r="CJ11">
        <v>11</v>
      </c>
      <c r="CK11">
        <v>7</v>
      </c>
      <c r="CL11">
        <v>7</v>
      </c>
      <c r="CM11" s="1">
        <v>23800000</v>
      </c>
      <c r="CO11" t="s">
        <v>37</v>
      </c>
      <c r="CP11" t="s">
        <v>392</v>
      </c>
    </row>
    <row r="12" spans="1:94" ht="14.4" customHeight="1" x14ac:dyDescent="0.3">
      <c r="A12">
        <v>3892</v>
      </c>
      <c r="B12">
        <v>242664</v>
      </c>
      <c r="C12" t="s">
        <v>444</v>
      </c>
      <c r="D12">
        <v>19</v>
      </c>
      <c r="E12" t="s">
        <v>445</v>
      </c>
      <c r="F12" t="s">
        <v>439</v>
      </c>
      <c r="G12" t="s">
        <v>440</v>
      </c>
      <c r="H12">
        <v>72</v>
      </c>
      <c r="I12">
        <v>84</v>
      </c>
      <c r="J12" t="s">
        <v>446</v>
      </c>
      <c r="K12" t="s">
        <v>447</v>
      </c>
      <c r="L12" s="1">
        <v>5500000</v>
      </c>
      <c r="M12" s="1">
        <v>7000</v>
      </c>
      <c r="N12">
        <v>1899</v>
      </c>
      <c r="O12" t="s">
        <v>103</v>
      </c>
      <c r="P12">
        <v>1</v>
      </c>
      <c r="Q12">
        <v>4</v>
      </c>
      <c r="R12">
        <v>3</v>
      </c>
      <c r="S12" t="s">
        <v>119</v>
      </c>
      <c r="T12" t="s">
        <v>120</v>
      </c>
      <c r="U12" t="s">
        <v>177</v>
      </c>
      <c r="V12" t="s">
        <v>52</v>
      </c>
      <c r="W12" t="str">
        <f>VLOOKUP(V12,Pos[],2,FALSE)</f>
        <v>DEF</v>
      </c>
      <c r="X12">
        <v>56</v>
      </c>
      <c r="Y12" t="s">
        <v>448</v>
      </c>
      <c r="AA12">
        <v>2022</v>
      </c>
      <c r="AB12" t="s">
        <v>110</v>
      </c>
      <c r="AC12">
        <f t="shared" si="0"/>
        <v>69</v>
      </c>
      <c r="AD12" s="7">
        <v>146</v>
      </c>
      <c r="AE12" t="s">
        <v>96</v>
      </c>
      <c r="AF12" t="s">
        <v>96</v>
      </c>
      <c r="AG12" t="s">
        <v>96</v>
      </c>
      <c r="AH12" t="s">
        <v>193</v>
      </c>
      <c r="AI12" t="s">
        <v>197</v>
      </c>
      <c r="AJ12" t="s">
        <v>197</v>
      </c>
      <c r="AK12" t="s">
        <v>197</v>
      </c>
      <c r="AL12" t="s">
        <v>193</v>
      </c>
      <c r="AM12" t="s">
        <v>193</v>
      </c>
      <c r="AN12" t="s">
        <v>193</v>
      </c>
      <c r="AO12" t="s">
        <v>193</v>
      </c>
      <c r="AP12" t="s">
        <v>192</v>
      </c>
      <c r="AQ12" t="s">
        <v>193</v>
      </c>
      <c r="AR12" t="s">
        <v>193</v>
      </c>
      <c r="AS12" t="s">
        <v>193</v>
      </c>
      <c r="AT12" t="s">
        <v>192</v>
      </c>
      <c r="AU12" t="s">
        <v>193</v>
      </c>
      <c r="AV12" t="s">
        <v>197</v>
      </c>
      <c r="AW12" t="s">
        <v>197</v>
      </c>
      <c r="AX12" t="s">
        <v>197</v>
      </c>
      <c r="AY12" t="s">
        <v>193</v>
      </c>
      <c r="AZ12" t="s">
        <v>201</v>
      </c>
      <c r="BA12" t="s">
        <v>96</v>
      </c>
      <c r="BB12" t="s">
        <v>96</v>
      </c>
      <c r="BC12" t="s">
        <v>96</v>
      </c>
      <c r="BD12" t="s">
        <v>201</v>
      </c>
      <c r="BE12">
        <v>80</v>
      </c>
      <c r="BF12">
        <v>46</v>
      </c>
      <c r="BG12">
        <v>45</v>
      </c>
      <c r="BH12">
        <v>72</v>
      </c>
      <c r="BI12">
        <v>63</v>
      </c>
      <c r="BJ12">
        <v>73</v>
      </c>
      <c r="BK12">
        <v>71</v>
      </c>
      <c r="BL12">
        <v>65</v>
      </c>
      <c r="BM12">
        <v>73</v>
      </c>
      <c r="BN12">
        <v>73</v>
      </c>
      <c r="BO12">
        <v>79</v>
      </c>
      <c r="BP12">
        <v>81</v>
      </c>
      <c r="BQ12">
        <v>81</v>
      </c>
      <c r="BR12">
        <v>65</v>
      </c>
      <c r="BS12">
        <v>72</v>
      </c>
      <c r="BT12">
        <v>58</v>
      </c>
      <c r="BU12">
        <v>75</v>
      </c>
      <c r="BV12">
        <v>76</v>
      </c>
      <c r="BW12">
        <v>53</v>
      </c>
      <c r="BX12">
        <v>62</v>
      </c>
      <c r="BY12">
        <v>67</v>
      </c>
      <c r="BZ12">
        <v>61</v>
      </c>
      <c r="CA12">
        <v>64</v>
      </c>
      <c r="CB12">
        <v>69</v>
      </c>
      <c r="CC12">
        <v>41</v>
      </c>
      <c r="CD12">
        <v>60</v>
      </c>
      <c r="CE12">
        <v>59</v>
      </c>
      <c r="CF12">
        <v>64</v>
      </c>
      <c r="CG12">
        <v>63</v>
      </c>
      <c r="CH12">
        <v>9</v>
      </c>
      <c r="CI12">
        <v>6</v>
      </c>
      <c r="CJ12">
        <v>9</v>
      </c>
      <c r="CK12">
        <v>12</v>
      </c>
      <c r="CL12">
        <v>12</v>
      </c>
      <c r="CM12" s="1">
        <v>9400000</v>
      </c>
      <c r="CO12" t="s">
        <v>42</v>
      </c>
      <c r="CP12" t="s">
        <v>392</v>
      </c>
    </row>
    <row r="13" spans="1:94" ht="14.4" customHeight="1" x14ac:dyDescent="0.3">
      <c r="A13">
        <v>807</v>
      </c>
      <c r="B13">
        <v>208450</v>
      </c>
      <c r="C13" t="s">
        <v>449</v>
      </c>
      <c r="D13">
        <v>22</v>
      </c>
      <c r="E13" t="s">
        <v>450</v>
      </c>
      <c r="F13" t="s">
        <v>451</v>
      </c>
      <c r="G13" t="s">
        <v>452</v>
      </c>
      <c r="H13">
        <v>78</v>
      </c>
      <c r="I13">
        <v>84</v>
      </c>
      <c r="J13" t="s">
        <v>113</v>
      </c>
      <c r="K13" t="s">
        <v>114</v>
      </c>
      <c r="L13" s="1">
        <v>14000000</v>
      </c>
      <c r="M13" s="1">
        <v>91000</v>
      </c>
      <c r="N13">
        <v>2100</v>
      </c>
      <c r="O13" t="s">
        <v>103</v>
      </c>
      <c r="P13">
        <v>1</v>
      </c>
      <c r="Q13">
        <v>4</v>
      </c>
      <c r="R13">
        <v>4</v>
      </c>
      <c r="S13" t="s">
        <v>91</v>
      </c>
      <c r="T13" t="s">
        <v>115</v>
      </c>
      <c r="U13" t="s">
        <v>92</v>
      </c>
      <c r="V13" t="s">
        <v>40</v>
      </c>
      <c r="W13" t="str">
        <f>VLOOKUP(V13,Pos[],2,FALSE)</f>
        <v>MID</v>
      </c>
      <c r="X13">
        <v>15</v>
      </c>
      <c r="Y13" t="s">
        <v>453</v>
      </c>
      <c r="AA13">
        <v>2019</v>
      </c>
      <c r="AB13" t="s">
        <v>143</v>
      </c>
      <c r="AC13">
        <f t="shared" si="0"/>
        <v>70</v>
      </c>
      <c r="AD13" s="7">
        <v>157</v>
      </c>
      <c r="AE13" t="s">
        <v>182</v>
      </c>
      <c r="AF13" t="s">
        <v>182</v>
      </c>
      <c r="AG13" t="s">
        <v>182</v>
      </c>
      <c r="AH13" t="s">
        <v>185</v>
      </c>
      <c r="AI13" t="s">
        <v>183</v>
      </c>
      <c r="AJ13" t="s">
        <v>183</v>
      </c>
      <c r="AK13" t="s">
        <v>183</v>
      </c>
      <c r="AL13" t="s">
        <v>185</v>
      </c>
      <c r="AM13" t="s">
        <v>185</v>
      </c>
      <c r="AN13" t="s">
        <v>185</v>
      </c>
      <c r="AO13" t="s">
        <v>185</v>
      </c>
      <c r="AP13" t="s">
        <v>185</v>
      </c>
      <c r="AQ13" t="s">
        <v>183</v>
      </c>
      <c r="AR13" t="s">
        <v>183</v>
      </c>
      <c r="AS13" t="s">
        <v>183</v>
      </c>
      <c r="AT13" t="s">
        <v>185</v>
      </c>
      <c r="AU13" t="s">
        <v>182</v>
      </c>
      <c r="AV13" t="s">
        <v>203</v>
      </c>
      <c r="AW13" t="s">
        <v>203</v>
      </c>
      <c r="AX13" t="s">
        <v>203</v>
      </c>
      <c r="AY13" t="s">
        <v>182</v>
      </c>
      <c r="AZ13" t="s">
        <v>192</v>
      </c>
      <c r="BA13" t="s">
        <v>201</v>
      </c>
      <c r="BB13" t="s">
        <v>201</v>
      </c>
      <c r="BC13" t="s">
        <v>201</v>
      </c>
      <c r="BD13" t="s">
        <v>192</v>
      </c>
      <c r="BE13">
        <v>78</v>
      </c>
      <c r="BF13">
        <v>74</v>
      </c>
      <c r="BG13">
        <v>56</v>
      </c>
      <c r="BH13">
        <v>80</v>
      </c>
      <c r="BI13">
        <v>72</v>
      </c>
      <c r="BJ13">
        <v>81</v>
      </c>
      <c r="BK13">
        <v>80</v>
      </c>
      <c r="BL13">
        <v>80</v>
      </c>
      <c r="BM13">
        <v>77</v>
      </c>
      <c r="BN13">
        <v>81</v>
      </c>
      <c r="BO13">
        <v>78</v>
      </c>
      <c r="BP13">
        <v>74</v>
      </c>
      <c r="BQ13">
        <v>78</v>
      </c>
      <c r="BR13">
        <v>74</v>
      </c>
      <c r="BS13">
        <v>78</v>
      </c>
      <c r="BT13">
        <v>73</v>
      </c>
      <c r="BU13">
        <v>62</v>
      </c>
      <c r="BV13">
        <v>75</v>
      </c>
      <c r="BW13">
        <v>68</v>
      </c>
      <c r="BX13">
        <v>77</v>
      </c>
      <c r="BY13">
        <v>69</v>
      </c>
      <c r="BZ13">
        <v>68</v>
      </c>
      <c r="CA13">
        <v>71</v>
      </c>
      <c r="CB13">
        <v>78</v>
      </c>
      <c r="CC13">
        <v>70</v>
      </c>
      <c r="CD13">
        <v>74</v>
      </c>
      <c r="CE13">
        <v>67</v>
      </c>
      <c r="CF13">
        <v>65</v>
      </c>
      <c r="CG13">
        <v>63</v>
      </c>
      <c r="CH13">
        <v>15</v>
      </c>
      <c r="CI13">
        <v>14</v>
      </c>
      <c r="CJ13">
        <v>7</v>
      </c>
      <c r="CK13">
        <v>10</v>
      </c>
      <c r="CL13">
        <v>7</v>
      </c>
      <c r="CM13" s="1">
        <v>28700000</v>
      </c>
      <c r="CO13" t="s">
        <v>41</v>
      </c>
      <c r="CP13" t="s">
        <v>392</v>
      </c>
    </row>
    <row r="14" spans="1:94" ht="14.4" customHeight="1" x14ac:dyDescent="0.3">
      <c r="A14">
        <v>1124</v>
      </c>
      <c r="B14">
        <v>232381</v>
      </c>
      <c r="C14" t="s">
        <v>454</v>
      </c>
      <c r="D14">
        <v>21</v>
      </c>
      <c r="E14" t="s">
        <v>455</v>
      </c>
      <c r="F14" t="s">
        <v>451</v>
      </c>
      <c r="G14" t="s">
        <v>452</v>
      </c>
      <c r="H14">
        <v>77</v>
      </c>
      <c r="I14">
        <v>85</v>
      </c>
      <c r="J14" t="s">
        <v>276</v>
      </c>
      <c r="K14" t="s">
        <v>277</v>
      </c>
      <c r="L14" s="1">
        <v>13500000</v>
      </c>
      <c r="M14" s="1">
        <v>20000</v>
      </c>
      <c r="N14">
        <v>1831</v>
      </c>
      <c r="O14" t="s">
        <v>103</v>
      </c>
      <c r="P14">
        <v>1</v>
      </c>
      <c r="Q14">
        <v>3</v>
      </c>
      <c r="R14">
        <v>3</v>
      </c>
      <c r="S14" t="s">
        <v>119</v>
      </c>
      <c r="T14" t="s">
        <v>150</v>
      </c>
      <c r="U14" t="s">
        <v>177</v>
      </c>
      <c r="V14" t="s">
        <v>27</v>
      </c>
      <c r="W14" t="str">
        <f>VLOOKUP(V14,Pos[],2,FALSE)</f>
        <v>FWD</v>
      </c>
      <c r="X14">
        <v>7</v>
      </c>
      <c r="Y14" t="s">
        <v>456</v>
      </c>
      <c r="AA14">
        <v>2023</v>
      </c>
      <c r="AB14" t="s">
        <v>162</v>
      </c>
      <c r="AC14">
        <f t="shared" si="0"/>
        <v>75</v>
      </c>
      <c r="AD14" s="7">
        <v>207</v>
      </c>
      <c r="AE14" t="s">
        <v>168</v>
      </c>
      <c r="AF14" t="s">
        <v>168</v>
      </c>
      <c r="AG14" t="s">
        <v>168</v>
      </c>
      <c r="AH14" t="s">
        <v>203</v>
      </c>
      <c r="AI14" t="s">
        <v>165</v>
      </c>
      <c r="AJ14" t="s">
        <v>165</v>
      </c>
      <c r="AK14" t="s">
        <v>165</v>
      </c>
      <c r="AL14" t="s">
        <v>203</v>
      </c>
      <c r="AM14" t="s">
        <v>203</v>
      </c>
      <c r="AN14" t="s">
        <v>203</v>
      </c>
      <c r="AO14" t="s">
        <v>203</v>
      </c>
      <c r="AP14" t="s">
        <v>203</v>
      </c>
      <c r="AQ14" t="s">
        <v>169</v>
      </c>
      <c r="AR14" t="s">
        <v>169</v>
      </c>
      <c r="AS14" t="s">
        <v>169</v>
      </c>
      <c r="AT14" t="s">
        <v>203</v>
      </c>
      <c r="AU14" t="s">
        <v>217</v>
      </c>
      <c r="AV14" t="s">
        <v>178</v>
      </c>
      <c r="AW14" t="s">
        <v>178</v>
      </c>
      <c r="AX14" t="s">
        <v>178</v>
      </c>
      <c r="AY14" t="s">
        <v>217</v>
      </c>
      <c r="AZ14" t="s">
        <v>167</v>
      </c>
      <c r="BA14" t="s">
        <v>167</v>
      </c>
      <c r="BB14" t="s">
        <v>167</v>
      </c>
      <c r="BC14" t="s">
        <v>167</v>
      </c>
      <c r="BD14" t="s">
        <v>167</v>
      </c>
      <c r="BE14">
        <v>65</v>
      </c>
      <c r="BF14">
        <v>75</v>
      </c>
      <c r="BG14">
        <v>73</v>
      </c>
      <c r="BH14">
        <v>75</v>
      </c>
      <c r="BI14">
        <v>71</v>
      </c>
      <c r="BJ14">
        <v>76</v>
      </c>
      <c r="BK14">
        <v>57</v>
      </c>
      <c r="BL14">
        <v>49</v>
      </c>
      <c r="BM14">
        <v>67</v>
      </c>
      <c r="BN14">
        <v>78</v>
      </c>
      <c r="BO14">
        <v>68</v>
      </c>
      <c r="BP14">
        <v>79</v>
      </c>
      <c r="BQ14">
        <v>50</v>
      </c>
      <c r="BR14">
        <v>71</v>
      </c>
      <c r="BS14">
        <v>45</v>
      </c>
      <c r="BT14">
        <v>81</v>
      </c>
      <c r="BU14">
        <v>66</v>
      </c>
      <c r="BV14">
        <v>74</v>
      </c>
      <c r="BW14">
        <v>95</v>
      </c>
      <c r="BX14">
        <v>67</v>
      </c>
      <c r="BY14">
        <v>80</v>
      </c>
      <c r="BZ14">
        <v>37</v>
      </c>
      <c r="CA14">
        <v>74</v>
      </c>
      <c r="CB14">
        <v>68</v>
      </c>
      <c r="CC14">
        <v>60</v>
      </c>
      <c r="CD14">
        <v>75</v>
      </c>
      <c r="CE14">
        <v>35</v>
      </c>
      <c r="CF14">
        <v>27</v>
      </c>
      <c r="CG14">
        <v>15</v>
      </c>
      <c r="CH14">
        <v>12</v>
      </c>
      <c r="CI14">
        <v>13</v>
      </c>
      <c r="CJ14">
        <v>14</v>
      </c>
      <c r="CK14">
        <v>8</v>
      </c>
      <c r="CL14">
        <v>6</v>
      </c>
      <c r="CM14" s="1">
        <v>23000000</v>
      </c>
      <c r="CO14" t="s">
        <v>34</v>
      </c>
      <c r="CP14" t="s">
        <v>392</v>
      </c>
    </row>
    <row r="15" spans="1:94" ht="14.4" customHeight="1" x14ac:dyDescent="0.3">
      <c r="A15">
        <v>1231</v>
      </c>
      <c r="B15">
        <v>238359</v>
      </c>
      <c r="C15" t="s">
        <v>457</v>
      </c>
      <c r="D15">
        <v>20</v>
      </c>
      <c r="E15" t="s">
        <v>458</v>
      </c>
      <c r="F15" t="s">
        <v>451</v>
      </c>
      <c r="G15" t="s">
        <v>452</v>
      </c>
      <c r="H15">
        <v>76</v>
      </c>
      <c r="I15">
        <v>86</v>
      </c>
      <c r="J15" t="s">
        <v>459</v>
      </c>
      <c r="K15" t="s">
        <v>460</v>
      </c>
      <c r="L15" s="1">
        <v>12500000</v>
      </c>
      <c r="M15" s="1">
        <v>10000</v>
      </c>
      <c r="N15">
        <v>2058</v>
      </c>
      <c r="O15" t="s">
        <v>103</v>
      </c>
      <c r="P15">
        <v>1</v>
      </c>
      <c r="Q15">
        <v>3</v>
      </c>
      <c r="R15">
        <v>3</v>
      </c>
      <c r="S15" t="s">
        <v>109</v>
      </c>
      <c r="T15" t="s">
        <v>120</v>
      </c>
      <c r="U15" t="s">
        <v>177</v>
      </c>
      <c r="V15" t="s">
        <v>41</v>
      </c>
      <c r="W15" t="str">
        <f>VLOOKUP(V15,Pos[],2,FALSE)</f>
        <v>MID</v>
      </c>
      <c r="X15">
        <v>37</v>
      </c>
      <c r="Y15" t="s">
        <v>461</v>
      </c>
      <c r="AA15">
        <v>2023</v>
      </c>
      <c r="AB15" t="s">
        <v>121</v>
      </c>
      <c r="AC15">
        <f t="shared" si="0"/>
        <v>71</v>
      </c>
      <c r="AD15" s="7">
        <v>146</v>
      </c>
      <c r="AE15" t="s">
        <v>203</v>
      </c>
      <c r="AF15" t="s">
        <v>203</v>
      </c>
      <c r="AG15" t="s">
        <v>203</v>
      </c>
      <c r="AH15" t="s">
        <v>165</v>
      </c>
      <c r="AI15" t="s">
        <v>165</v>
      </c>
      <c r="AJ15" t="s">
        <v>165</v>
      </c>
      <c r="AK15" t="s">
        <v>165</v>
      </c>
      <c r="AL15" t="s">
        <v>165</v>
      </c>
      <c r="AM15" t="s">
        <v>168</v>
      </c>
      <c r="AN15" t="s">
        <v>168</v>
      </c>
      <c r="AO15" t="s">
        <v>168</v>
      </c>
      <c r="AP15" t="s">
        <v>165</v>
      </c>
      <c r="AQ15" t="s">
        <v>168</v>
      </c>
      <c r="AR15" t="s">
        <v>168</v>
      </c>
      <c r="AS15" t="s">
        <v>168</v>
      </c>
      <c r="AT15" t="s">
        <v>165</v>
      </c>
      <c r="AU15" t="s">
        <v>182</v>
      </c>
      <c r="AV15" t="s">
        <v>182</v>
      </c>
      <c r="AW15" t="s">
        <v>182</v>
      </c>
      <c r="AX15" t="s">
        <v>182</v>
      </c>
      <c r="AY15" t="s">
        <v>182</v>
      </c>
      <c r="AZ15" t="s">
        <v>203</v>
      </c>
      <c r="BA15" t="s">
        <v>200</v>
      </c>
      <c r="BB15" t="s">
        <v>200</v>
      </c>
      <c r="BC15" t="s">
        <v>200</v>
      </c>
      <c r="BD15" t="s">
        <v>203</v>
      </c>
      <c r="BE15">
        <v>66</v>
      </c>
      <c r="BF15">
        <v>64</v>
      </c>
      <c r="BG15">
        <v>57</v>
      </c>
      <c r="BH15">
        <v>77</v>
      </c>
      <c r="BI15">
        <v>68</v>
      </c>
      <c r="BJ15">
        <v>79</v>
      </c>
      <c r="BK15">
        <v>70</v>
      </c>
      <c r="BL15">
        <v>64</v>
      </c>
      <c r="BM15">
        <v>73</v>
      </c>
      <c r="BN15">
        <v>78</v>
      </c>
      <c r="BO15">
        <v>76</v>
      </c>
      <c r="BP15">
        <v>80</v>
      </c>
      <c r="BQ15">
        <v>78</v>
      </c>
      <c r="BR15">
        <v>75</v>
      </c>
      <c r="BS15">
        <v>69</v>
      </c>
      <c r="BT15">
        <v>85</v>
      </c>
      <c r="BU15">
        <v>62</v>
      </c>
      <c r="BV15">
        <v>77</v>
      </c>
      <c r="BW15">
        <v>68</v>
      </c>
      <c r="BX15">
        <v>83</v>
      </c>
      <c r="BY15">
        <v>68</v>
      </c>
      <c r="BZ15">
        <v>74</v>
      </c>
      <c r="CA15">
        <v>69</v>
      </c>
      <c r="CB15">
        <v>74</v>
      </c>
      <c r="CC15">
        <v>66</v>
      </c>
      <c r="CD15">
        <v>80</v>
      </c>
      <c r="CE15">
        <v>72</v>
      </c>
      <c r="CF15">
        <v>75</v>
      </c>
      <c r="CG15">
        <v>66</v>
      </c>
      <c r="CH15">
        <v>14</v>
      </c>
      <c r="CI15">
        <v>5</v>
      </c>
      <c r="CJ15">
        <v>13</v>
      </c>
      <c r="CK15">
        <v>6</v>
      </c>
      <c r="CL15">
        <v>7</v>
      </c>
      <c r="CM15" s="1">
        <v>27500000</v>
      </c>
      <c r="CO15" t="s">
        <v>45</v>
      </c>
      <c r="CP15" t="s">
        <v>392</v>
      </c>
    </row>
    <row r="16" spans="1:94" ht="14.4" customHeight="1" x14ac:dyDescent="0.3">
      <c r="A16">
        <v>1740</v>
      </c>
      <c r="B16">
        <v>233299</v>
      </c>
      <c r="C16" t="s">
        <v>462</v>
      </c>
      <c r="D16">
        <v>21</v>
      </c>
      <c r="E16" t="s">
        <v>463</v>
      </c>
      <c r="F16" t="s">
        <v>451</v>
      </c>
      <c r="G16" t="s">
        <v>452</v>
      </c>
      <c r="H16">
        <v>75</v>
      </c>
      <c r="I16">
        <v>87</v>
      </c>
      <c r="J16" t="s">
        <v>312</v>
      </c>
      <c r="K16" t="s">
        <v>313</v>
      </c>
      <c r="L16" s="1">
        <v>12000000</v>
      </c>
      <c r="M16" s="1">
        <v>21000</v>
      </c>
      <c r="N16">
        <v>1746</v>
      </c>
      <c r="O16" t="s">
        <v>90</v>
      </c>
      <c r="P16">
        <v>1</v>
      </c>
      <c r="Q16">
        <v>3</v>
      </c>
      <c r="R16">
        <v>3</v>
      </c>
      <c r="S16" t="s">
        <v>109</v>
      </c>
      <c r="T16" t="s">
        <v>120</v>
      </c>
      <c r="U16" t="s">
        <v>177</v>
      </c>
      <c r="V16" t="s">
        <v>28</v>
      </c>
      <c r="W16" t="str">
        <f>VLOOKUP(V16,Pos[],2,FALSE)</f>
        <v>FWD</v>
      </c>
      <c r="X16">
        <v>9</v>
      </c>
      <c r="Y16" t="s">
        <v>464</v>
      </c>
      <c r="AA16">
        <v>2023</v>
      </c>
      <c r="AB16" t="s">
        <v>125</v>
      </c>
      <c r="AC16">
        <f t="shared" si="0"/>
        <v>72</v>
      </c>
      <c r="AD16" s="7">
        <v>181</v>
      </c>
      <c r="AE16" t="s">
        <v>182</v>
      </c>
      <c r="AF16" t="s">
        <v>182</v>
      </c>
      <c r="AG16" t="s">
        <v>182</v>
      </c>
      <c r="AH16" t="s">
        <v>201</v>
      </c>
      <c r="AI16" t="s">
        <v>200</v>
      </c>
      <c r="AJ16" t="s">
        <v>200</v>
      </c>
      <c r="AK16" t="s">
        <v>200</v>
      </c>
      <c r="AL16" t="s">
        <v>201</v>
      </c>
      <c r="AM16" t="s">
        <v>201</v>
      </c>
      <c r="AN16" t="s">
        <v>201</v>
      </c>
      <c r="AO16" t="s">
        <v>201</v>
      </c>
      <c r="AP16" t="s">
        <v>197</v>
      </c>
      <c r="AQ16" t="s">
        <v>181</v>
      </c>
      <c r="AR16" t="s">
        <v>181</v>
      </c>
      <c r="AS16" t="s">
        <v>181</v>
      </c>
      <c r="AT16" t="s">
        <v>197</v>
      </c>
      <c r="AU16" t="s">
        <v>199</v>
      </c>
      <c r="AV16" t="s">
        <v>250</v>
      </c>
      <c r="AW16" t="s">
        <v>250</v>
      </c>
      <c r="AX16" t="s">
        <v>250</v>
      </c>
      <c r="AY16" t="s">
        <v>199</v>
      </c>
      <c r="AZ16" t="s">
        <v>202</v>
      </c>
      <c r="BA16" t="s">
        <v>239</v>
      </c>
      <c r="BB16" t="s">
        <v>239</v>
      </c>
      <c r="BC16" t="s">
        <v>239</v>
      </c>
      <c r="BD16" t="s">
        <v>202</v>
      </c>
      <c r="BE16">
        <v>45</v>
      </c>
      <c r="BF16">
        <v>74</v>
      </c>
      <c r="BG16">
        <v>78</v>
      </c>
      <c r="BH16">
        <v>60</v>
      </c>
      <c r="BI16">
        <v>75</v>
      </c>
      <c r="BJ16">
        <v>67</v>
      </c>
      <c r="BK16">
        <v>57</v>
      </c>
      <c r="BL16">
        <v>45</v>
      </c>
      <c r="BM16">
        <v>52</v>
      </c>
      <c r="BN16">
        <v>73</v>
      </c>
      <c r="BO16">
        <v>70</v>
      </c>
      <c r="BP16">
        <v>79</v>
      </c>
      <c r="BQ16">
        <v>67</v>
      </c>
      <c r="BR16">
        <v>72</v>
      </c>
      <c r="BS16">
        <v>65</v>
      </c>
      <c r="BT16">
        <v>78</v>
      </c>
      <c r="BU16">
        <v>66</v>
      </c>
      <c r="BV16">
        <v>66</v>
      </c>
      <c r="BW16">
        <v>79</v>
      </c>
      <c r="BX16">
        <v>63</v>
      </c>
      <c r="BY16">
        <v>55</v>
      </c>
      <c r="BZ16">
        <v>25</v>
      </c>
      <c r="CA16">
        <v>77</v>
      </c>
      <c r="CB16">
        <v>60</v>
      </c>
      <c r="CC16">
        <v>68</v>
      </c>
      <c r="CD16">
        <v>73</v>
      </c>
      <c r="CE16">
        <v>20</v>
      </c>
      <c r="CF16">
        <v>24</v>
      </c>
      <c r="CG16">
        <v>38</v>
      </c>
      <c r="CH16">
        <v>6</v>
      </c>
      <c r="CI16">
        <v>10</v>
      </c>
      <c r="CJ16">
        <v>9</v>
      </c>
      <c r="CK16">
        <v>12</v>
      </c>
      <c r="CL16">
        <v>11</v>
      </c>
      <c r="CM16" s="1">
        <v>24000000</v>
      </c>
      <c r="CO16" t="s">
        <v>36</v>
      </c>
      <c r="CP16" t="s">
        <v>392</v>
      </c>
    </row>
    <row r="17" spans="1:94" ht="14.4" customHeight="1" x14ac:dyDescent="0.3">
      <c r="A17">
        <v>3823</v>
      </c>
      <c r="B17">
        <v>234701</v>
      </c>
      <c r="C17" t="s">
        <v>465</v>
      </c>
      <c r="D17">
        <v>20</v>
      </c>
      <c r="E17" t="s">
        <v>466</v>
      </c>
      <c r="F17" t="s">
        <v>451</v>
      </c>
      <c r="G17" t="s">
        <v>452</v>
      </c>
      <c r="H17">
        <v>72</v>
      </c>
      <c r="I17">
        <v>84</v>
      </c>
      <c r="J17" t="s">
        <v>467</v>
      </c>
      <c r="K17" t="s">
        <v>468</v>
      </c>
      <c r="L17" s="1">
        <v>5500000</v>
      </c>
      <c r="M17" s="1">
        <v>1000</v>
      </c>
      <c r="N17">
        <v>1949</v>
      </c>
      <c r="O17" t="s">
        <v>90</v>
      </c>
      <c r="P17">
        <v>1</v>
      </c>
      <c r="Q17">
        <v>2</v>
      </c>
      <c r="R17">
        <v>3</v>
      </c>
      <c r="S17" t="s">
        <v>109</v>
      </c>
      <c r="T17" t="s">
        <v>120</v>
      </c>
      <c r="U17" t="s">
        <v>177</v>
      </c>
      <c r="V17" t="s">
        <v>36</v>
      </c>
      <c r="W17" t="str">
        <f>VLOOKUP(V17,Pos[],2,FALSE)</f>
        <v>MID</v>
      </c>
      <c r="X17">
        <v>27</v>
      </c>
      <c r="Y17" t="s">
        <v>153</v>
      </c>
      <c r="AA17">
        <v>2023</v>
      </c>
      <c r="AB17" t="s">
        <v>123</v>
      </c>
      <c r="AC17">
        <f t="shared" si="0"/>
        <v>68</v>
      </c>
      <c r="AD17" s="7">
        <v>157</v>
      </c>
      <c r="AE17" t="s">
        <v>201</v>
      </c>
      <c r="AF17" t="s">
        <v>201</v>
      </c>
      <c r="AG17" t="s">
        <v>201</v>
      </c>
      <c r="AH17" t="s">
        <v>169</v>
      </c>
      <c r="AI17" t="s">
        <v>193</v>
      </c>
      <c r="AJ17" t="s">
        <v>193</v>
      </c>
      <c r="AK17" t="s">
        <v>193</v>
      </c>
      <c r="AL17" t="s">
        <v>169</v>
      </c>
      <c r="AM17" t="s">
        <v>200</v>
      </c>
      <c r="AN17" t="s">
        <v>200</v>
      </c>
      <c r="AO17" t="s">
        <v>200</v>
      </c>
      <c r="AP17" t="s">
        <v>193</v>
      </c>
      <c r="AQ17" t="s">
        <v>192</v>
      </c>
      <c r="AR17" t="s">
        <v>192</v>
      </c>
      <c r="AS17" t="s">
        <v>192</v>
      </c>
      <c r="AT17" t="s">
        <v>193</v>
      </c>
      <c r="AU17" t="s">
        <v>201</v>
      </c>
      <c r="AV17" t="s">
        <v>193</v>
      </c>
      <c r="AW17" t="s">
        <v>193</v>
      </c>
      <c r="AX17" t="s">
        <v>193</v>
      </c>
      <c r="AY17" t="s">
        <v>201</v>
      </c>
      <c r="AZ17" t="s">
        <v>197</v>
      </c>
      <c r="BA17" t="s">
        <v>197</v>
      </c>
      <c r="BB17" t="s">
        <v>197</v>
      </c>
      <c r="BC17" t="s">
        <v>197</v>
      </c>
      <c r="BD17" t="s">
        <v>197</v>
      </c>
      <c r="BE17">
        <v>57</v>
      </c>
      <c r="BF17">
        <v>58</v>
      </c>
      <c r="BG17">
        <v>56</v>
      </c>
      <c r="BH17">
        <v>76</v>
      </c>
      <c r="BI17">
        <v>56</v>
      </c>
      <c r="BJ17">
        <v>69</v>
      </c>
      <c r="BK17">
        <v>67</v>
      </c>
      <c r="BL17">
        <v>70</v>
      </c>
      <c r="BM17">
        <v>73</v>
      </c>
      <c r="BN17">
        <v>69</v>
      </c>
      <c r="BO17">
        <v>70</v>
      </c>
      <c r="BP17">
        <v>70</v>
      </c>
      <c r="BQ17">
        <v>63</v>
      </c>
      <c r="BR17">
        <v>73</v>
      </c>
      <c r="BS17">
        <v>76</v>
      </c>
      <c r="BT17">
        <v>82</v>
      </c>
      <c r="BU17">
        <v>70</v>
      </c>
      <c r="BV17">
        <v>72</v>
      </c>
      <c r="BW17">
        <v>65</v>
      </c>
      <c r="BX17">
        <v>71</v>
      </c>
      <c r="BY17">
        <v>70</v>
      </c>
      <c r="BZ17">
        <v>62</v>
      </c>
      <c r="CA17">
        <v>68</v>
      </c>
      <c r="CB17">
        <v>76</v>
      </c>
      <c r="CC17">
        <v>56</v>
      </c>
      <c r="CD17">
        <v>50</v>
      </c>
      <c r="CE17">
        <v>68</v>
      </c>
      <c r="CF17">
        <v>67</v>
      </c>
      <c r="CG17">
        <v>64</v>
      </c>
      <c r="CH17">
        <v>12</v>
      </c>
      <c r="CI17">
        <v>11</v>
      </c>
      <c r="CJ17">
        <v>11</v>
      </c>
      <c r="CK17">
        <v>9</v>
      </c>
      <c r="CL17">
        <v>12</v>
      </c>
      <c r="CM17" s="1">
        <v>12700000</v>
      </c>
      <c r="CO17" t="s">
        <v>40</v>
      </c>
      <c r="CP17" t="s">
        <v>392</v>
      </c>
    </row>
    <row r="18" spans="1:94" ht="14.4" customHeight="1" x14ac:dyDescent="0.3">
      <c r="A18">
        <v>4272</v>
      </c>
      <c r="B18">
        <v>239970</v>
      </c>
      <c r="C18" t="s">
        <v>469</v>
      </c>
      <c r="D18">
        <v>17</v>
      </c>
      <c r="E18" t="s">
        <v>470</v>
      </c>
      <c r="F18" t="s">
        <v>451</v>
      </c>
      <c r="G18" t="s">
        <v>452</v>
      </c>
      <c r="H18">
        <v>71</v>
      </c>
      <c r="I18">
        <v>86</v>
      </c>
      <c r="J18" t="s">
        <v>471</v>
      </c>
      <c r="K18" t="s">
        <v>472</v>
      </c>
      <c r="L18" s="1">
        <v>4700000</v>
      </c>
      <c r="M18" s="1">
        <v>15000</v>
      </c>
      <c r="N18">
        <v>1788</v>
      </c>
      <c r="O18" t="s">
        <v>103</v>
      </c>
      <c r="P18">
        <v>1</v>
      </c>
      <c r="Q18">
        <v>2</v>
      </c>
      <c r="R18">
        <v>4</v>
      </c>
      <c r="S18" t="s">
        <v>91</v>
      </c>
      <c r="T18" t="s">
        <v>120</v>
      </c>
      <c r="U18" t="s">
        <v>177</v>
      </c>
      <c r="V18" t="s">
        <v>42</v>
      </c>
      <c r="W18" t="str">
        <f>VLOOKUP(V18,Pos[],2,FALSE)</f>
        <v>MID</v>
      </c>
      <c r="X18">
        <v>7</v>
      </c>
      <c r="Y18" t="s">
        <v>153</v>
      </c>
      <c r="AA18">
        <v>2023</v>
      </c>
      <c r="AB18" t="s">
        <v>143</v>
      </c>
      <c r="AC18">
        <f t="shared" si="0"/>
        <v>70</v>
      </c>
      <c r="AD18" s="7">
        <v>170</v>
      </c>
      <c r="AE18" t="s">
        <v>95</v>
      </c>
      <c r="AF18" t="s">
        <v>95</v>
      </c>
      <c r="AG18" t="s">
        <v>95</v>
      </c>
      <c r="AH18" t="s">
        <v>193</v>
      </c>
      <c r="AI18" t="s">
        <v>169</v>
      </c>
      <c r="AJ18" t="s">
        <v>169</v>
      </c>
      <c r="AK18" t="s">
        <v>169</v>
      </c>
      <c r="AL18" t="s">
        <v>193</v>
      </c>
      <c r="AM18" t="s">
        <v>193</v>
      </c>
      <c r="AN18" t="s">
        <v>193</v>
      </c>
      <c r="AO18" t="s">
        <v>193</v>
      </c>
      <c r="AP18" t="s">
        <v>193</v>
      </c>
      <c r="AQ18" t="s">
        <v>166</v>
      </c>
      <c r="AR18" t="s">
        <v>166</v>
      </c>
      <c r="AS18" t="s">
        <v>166</v>
      </c>
      <c r="AT18" t="s">
        <v>193</v>
      </c>
      <c r="AU18" t="s">
        <v>179</v>
      </c>
      <c r="AV18" t="s">
        <v>171</v>
      </c>
      <c r="AW18" t="s">
        <v>171</v>
      </c>
      <c r="AX18" t="s">
        <v>171</v>
      </c>
      <c r="AY18" t="s">
        <v>179</v>
      </c>
      <c r="AZ18" t="s">
        <v>171</v>
      </c>
      <c r="BA18" t="s">
        <v>239</v>
      </c>
      <c r="BB18" t="s">
        <v>239</v>
      </c>
      <c r="BC18" t="s">
        <v>239</v>
      </c>
      <c r="BD18" t="s">
        <v>171</v>
      </c>
      <c r="BE18">
        <v>63</v>
      </c>
      <c r="BF18">
        <v>58</v>
      </c>
      <c r="BG18">
        <v>45</v>
      </c>
      <c r="BH18">
        <v>68</v>
      </c>
      <c r="BI18">
        <v>57</v>
      </c>
      <c r="BJ18">
        <v>76</v>
      </c>
      <c r="BK18">
        <v>71</v>
      </c>
      <c r="BL18">
        <v>54</v>
      </c>
      <c r="BM18">
        <v>65</v>
      </c>
      <c r="BN18">
        <v>74</v>
      </c>
      <c r="BO18">
        <v>83</v>
      </c>
      <c r="BP18">
        <v>78</v>
      </c>
      <c r="BQ18">
        <v>79</v>
      </c>
      <c r="BR18">
        <v>64</v>
      </c>
      <c r="BS18">
        <v>85</v>
      </c>
      <c r="BT18">
        <v>64</v>
      </c>
      <c r="BU18">
        <v>70</v>
      </c>
      <c r="BV18">
        <v>72</v>
      </c>
      <c r="BW18">
        <v>71</v>
      </c>
      <c r="BX18">
        <v>64</v>
      </c>
      <c r="BY18">
        <v>45</v>
      </c>
      <c r="BZ18">
        <v>41</v>
      </c>
      <c r="CA18">
        <v>62</v>
      </c>
      <c r="CB18">
        <v>66</v>
      </c>
      <c r="CC18">
        <v>58</v>
      </c>
      <c r="CD18">
        <v>70</v>
      </c>
      <c r="CE18">
        <v>24</v>
      </c>
      <c r="CF18">
        <v>37</v>
      </c>
      <c r="CG18">
        <v>31</v>
      </c>
      <c r="CH18">
        <v>13</v>
      </c>
      <c r="CI18">
        <v>13</v>
      </c>
      <c r="CJ18">
        <v>10</v>
      </c>
      <c r="CK18">
        <v>15</v>
      </c>
      <c r="CL18">
        <v>12</v>
      </c>
      <c r="CM18" s="1">
        <v>10900000</v>
      </c>
      <c r="CO18" t="s">
        <v>30</v>
      </c>
      <c r="CP18" t="s">
        <v>392</v>
      </c>
    </row>
    <row r="19" spans="1:94" ht="14.4" customHeight="1" x14ac:dyDescent="0.3">
      <c r="A19">
        <v>735</v>
      </c>
      <c r="B19">
        <v>231281</v>
      </c>
      <c r="C19" t="s">
        <v>473</v>
      </c>
      <c r="D19">
        <v>19</v>
      </c>
      <c r="E19" t="s">
        <v>474</v>
      </c>
      <c r="F19" t="s">
        <v>144</v>
      </c>
      <c r="G19" t="s">
        <v>145</v>
      </c>
      <c r="H19">
        <v>78</v>
      </c>
      <c r="I19">
        <v>88</v>
      </c>
      <c r="J19" t="s">
        <v>475</v>
      </c>
      <c r="K19" t="s">
        <v>476</v>
      </c>
      <c r="L19" s="1">
        <v>14000000</v>
      </c>
      <c r="M19" s="1">
        <v>36000</v>
      </c>
      <c r="N19">
        <v>2025</v>
      </c>
      <c r="O19" t="s">
        <v>103</v>
      </c>
      <c r="P19">
        <v>1</v>
      </c>
      <c r="Q19">
        <v>3</v>
      </c>
      <c r="R19">
        <v>3</v>
      </c>
      <c r="S19" t="s">
        <v>109</v>
      </c>
      <c r="T19" t="s">
        <v>115</v>
      </c>
      <c r="U19" t="s">
        <v>92</v>
      </c>
      <c r="V19" t="s">
        <v>52</v>
      </c>
      <c r="W19" t="str">
        <f>VLOOKUP(V19,Pos[],2,FALSE)</f>
        <v>DEF</v>
      </c>
      <c r="X19">
        <v>14</v>
      </c>
      <c r="Y19" t="s">
        <v>477</v>
      </c>
      <c r="AA19">
        <v>2021</v>
      </c>
      <c r="AB19" t="s">
        <v>121</v>
      </c>
      <c r="AC19">
        <f t="shared" si="0"/>
        <v>71</v>
      </c>
      <c r="AD19" s="7">
        <v>152</v>
      </c>
      <c r="AE19" t="s">
        <v>197</v>
      </c>
      <c r="AF19" t="s">
        <v>197</v>
      </c>
      <c r="AG19" t="s">
        <v>197</v>
      </c>
      <c r="AH19" t="s">
        <v>192</v>
      </c>
      <c r="AI19" t="s">
        <v>193</v>
      </c>
      <c r="AJ19" t="s">
        <v>193</v>
      </c>
      <c r="AK19" t="s">
        <v>193</v>
      </c>
      <c r="AL19" t="s">
        <v>192</v>
      </c>
      <c r="AM19" t="s">
        <v>192</v>
      </c>
      <c r="AN19" t="s">
        <v>192</v>
      </c>
      <c r="AO19" t="s">
        <v>192</v>
      </c>
      <c r="AP19" t="s">
        <v>182</v>
      </c>
      <c r="AQ19" t="s">
        <v>203</v>
      </c>
      <c r="AR19" t="s">
        <v>203</v>
      </c>
      <c r="AS19" t="s">
        <v>203</v>
      </c>
      <c r="AT19" t="s">
        <v>182</v>
      </c>
      <c r="AU19" t="s">
        <v>183</v>
      </c>
      <c r="AV19" t="s">
        <v>165</v>
      </c>
      <c r="AW19" t="s">
        <v>165</v>
      </c>
      <c r="AX19" t="s">
        <v>165</v>
      </c>
      <c r="AY19" t="s">
        <v>183</v>
      </c>
      <c r="AZ19" t="s">
        <v>168</v>
      </c>
      <c r="BA19" t="s">
        <v>192</v>
      </c>
      <c r="BB19" t="s">
        <v>192</v>
      </c>
      <c r="BC19" t="s">
        <v>192</v>
      </c>
      <c r="BD19" t="s">
        <v>168</v>
      </c>
      <c r="BE19">
        <v>83</v>
      </c>
      <c r="BF19">
        <v>56</v>
      </c>
      <c r="BG19">
        <v>59</v>
      </c>
      <c r="BH19">
        <v>76</v>
      </c>
      <c r="BI19">
        <v>41</v>
      </c>
      <c r="BJ19">
        <v>72</v>
      </c>
      <c r="BK19">
        <v>74</v>
      </c>
      <c r="BL19">
        <v>74</v>
      </c>
      <c r="BM19">
        <v>75</v>
      </c>
      <c r="BN19">
        <v>72</v>
      </c>
      <c r="BO19">
        <v>82</v>
      </c>
      <c r="BP19">
        <v>79</v>
      </c>
      <c r="BQ19">
        <v>74</v>
      </c>
      <c r="BR19">
        <v>75</v>
      </c>
      <c r="BS19">
        <v>74</v>
      </c>
      <c r="BT19">
        <v>70</v>
      </c>
      <c r="BU19">
        <v>66</v>
      </c>
      <c r="BV19">
        <v>79</v>
      </c>
      <c r="BW19">
        <v>62</v>
      </c>
      <c r="BX19">
        <v>63</v>
      </c>
      <c r="BY19">
        <v>73</v>
      </c>
      <c r="BZ19">
        <v>76</v>
      </c>
      <c r="CA19">
        <v>62</v>
      </c>
      <c r="CB19">
        <v>72</v>
      </c>
      <c r="CC19">
        <v>55</v>
      </c>
      <c r="CD19">
        <v>74</v>
      </c>
      <c r="CE19">
        <v>75</v>
      </c>
      <c r="CF19">
        <v>76</v>
      </c>
      <c r="CG19">
        <v>74</v>
      </c>
      <c r="CH19">
        <v>14</v>
      </c>
      <c r="CI19">
        <v>15</v>
      </c>
      <c r="CJ19">
        <v>14</v>
      </c>
      <c r="CK19">
        <v>6</v>
      </c>
      <c r="CL19">
        <v>7</v>
      </c>
      <c r="CM19" s="1">
        <v>29400000</v>
      </c>
      <c r="CO19" t="s">
        <v>39</v>
      </c>
      <c r="CP19" t="s">
        <v>392</v>
      </c>
    </row>
    <row r="20" spans="1:94" ht="14.4" customHeight="1" x14ac:dyDescent="0.3">
      <c r="A20">
        <v>742</v>
      </c>
      <c r="B20">
        <v>229984</v>
      </c>
      <c r="C20" t="s">
        <v>478</v>
      </c>
      <c r="D20">
        <v>21</v>
      </c>
      <c r="E20" t="s">
        <v>479</v>
      </c>
      <c r="F20" t="s">
        <v>144</v>
      </c>
      <c r="G20" t="s">
        <v>145</v>
      </c>
      <c r="H20">
        <v>78</v>
      </c>
      <c r="I20">
        <v>85</v>
      </c>
      <c r="J20" t="s">
        <v>215</v>
      </c>
      <c r="K20" t="s">
        <v>480</v>
      </c>
      <c r="L20" s="1">
        <v>12500000</v>
      </c>
      <c r="M20" s="1">
        <v>43000</v>
      </c>
      <c r="N20">
        <v>1976</v>
      </c>
      <c r="O20" t="s">
        <v>90</v>
      </c>
      <c r="P20">
        <v>1</v>
      </c>
      <c r="Q20">
        <v>3</v>
      </c>
      <c r="R20">
        <v>3</v>
      </c>
      <c r="S20" t="s">
        <v>119</v>
      </c>
      <c r="T20" t="s">
        <v>120</v>
      </c>
      <c r="U20" t="s">
        <v>92</v>
      </c>
      <c r="V20" t="s">
        <v>48</v>
      </c>
      <c r="W20" t="str">
        <f>VLOOKUP(V20,Pos[],2,FALSE)</f>
        <v>DEF</v>
      </c>
      <c r="X20">
        <v>19</v>
      </c>
      <c r="Y20" t="s">
        <v>481</v>
      </c>
      <c r="AA20">
        <v>2024</v>
      </c>
      <c r="AB20" t="s">
        <v>143</v>
      </c>
      <c r="AC20">
        <f t="shared" si="0"/>
        <v>70</v>
      </c>
      <c r="AD20" s="7">
        <v>170</v>
      </c>
      <c r="AE20" t="s">
        <v>197</v>
      </c>
      <c r="AF20" t="s">
        <v>197</v>
      </c>
      <c r="AG20" t="s">
        <v>197</v>
      </c>
      <c r="AH20" t="s">
        <v>200</v>
      </c>
      <c r="AI20" t="s">
        <v>193</v>
      </c>
      <c r="AJ20" t="s">
        <v>193</v>
      </c>
      <c r="AK20" t="s">
        <v>193</v>
      </c>
      <c r="AL20" t="s">
        <v>200</v>
      </c>
      <c r="AM20" t="s">
        <v>193</v>
      </c>
      <c r="AN20" t="s">
        <v>193</v>
      </c>
      <c r="AO20" t="s">
        <v>193</v>
      </c>
      <c r="AP20" t="s">
        <v>182</v>
      </c>
      <c r="AQ20" t="s">
        <v>192</v>
      </c>
      <c r="AR20" t="s">
        <v>192</v>
      </c>
      <c r="AS20" t="s">
        <v>192</v>
      </c>
      <c r="AT20" t="s">
        <v>182</v>
      </c>
      <c r="AU20" t="s">
        <v>185</v>
      </c>
      <c r="AV20" t="s">
        <v>182</v>
      </c>
      <c r="AW20" t="s">
        <v>182</v>
      </c>
      <c r="AX20" t="s">
        <v>182</v>
      </c>
      <c r="AY20" t="s">
        <v>185</v>
      </c>
      <c r="AZ20" t="s">
        <v>183</v>
      </c>
      <c r="BA20" t="s">
        <v>182</v>
      </c>
      <c r="BB20" t="s">
        <v>182</v>
      </c>
      <c r="BC20" t="s">
        <v>182</v>
      </c>
      <c r="BD20" t="s">
        <v>183</v>
      </c>
      <c r="BE20">
        <v>76</v>
      </c>
      <c r="BF20">
        <v>43</v>
      </c>
      <c r="BG20">
        <v>64</v>
      </c>
      <c r="BH20">
        <v>73</v>
      </c>
      <c r="BI20">
        <v>42</v>
      </c>
      <c r="BJ20">
        <v>76</v>
      </c>
      <c r="BK20">
        <v>67</v>
      </c>
      <c r="BL20">
        <v>64</v>
      </c>
      <c r="BM20">
        <v>68</v>
      </c>
      <c r="BN20">
        <v>77</v>
      </c>
      <c r="BO20">
        <v>81</v>
      </c>
      <c r="BP20">
        <v>82</v>
      </c>
      <c r="BQ20">
        <v>70</v>
      </c>
      <c r="BR20">
        <v>75</v>
      </c>
      <c r="BS20">
        <v>71</v>
      </c>
      <c r="BT20">
        <v>69</v>
      </c>
      <c r="BU20">
        <v>77</v>
      </c>
      <c r="BV20">
        <v>84</v>
      </c>
      <c r="BW20">
        <v>68</v>
      </c>
      <c r="BX20">
        <v>38</v>
      </c>
      <c r="BY20">
        <v>68</v>
      </c>
      <c r="BZ20">
        <v>74</v>
      </c>
      <c r="CA20">
        <v>74</v>
      </c>
      <c r="CB20">
        <v>66</v>
      </c>
      <c r="CC20">
        <v>52</v>
      </c>
      <c r="CD20">
        <v>68</v>
      </c>
      <c r="CE20">
        <v>74</v>
      </c>
      <c r="CF20">
        <v>76</v>
      </c>
      <c r="CG20">
        <v>79</v>
      </c>
      <c r="CH20">
        <v>10</v>
      </c>
      <c r="CI20">
        <v>7</v>
      </c>
      <c r="CJ20">
        <v>14</v>
      </c>
      <c r="CK20">
        <v>7</v>
      </c>
      <c r="CL20">
        <v>10</v>
      </c>
      <c r="CM20" s="1">
        <v>26300000</v>
      </c>
      <c r="CO20" t="s">
        <v>38</v>
      </c>
      <c r="CP20" t="s">
        <v>392</v>
      </c>
    </row>
    <row r="21" spans="1:94" ht="14.4" customHeight="1" x14ac:dyDescent="0.3">
      <c r="A21">
        <v>922</v>
      </c>
      <c r="B21">
        <v>220697</v>
      </c>
      <c r="C21" t="s">
        <v>482</v>
      </c>
      <c r="D21">
        <v>21</v>
      </c>
      <c r="E21" t="s">
        <v>483</v>
      </c>
      <c r="F21" t="s">
        <v>144</v>
      </c>
      <c r="G21" t="s">
        <v>145</v>
      </c>
      <c r="H21">
        <v>77</v>
      </c>
      <c r="I21">
        <v>85</v>
      </c>
      <c r="J21" t="s">
        <v>215</v>
      </c>
      <c r="K21" t="s">
        <v>480</v>
      </c>
      <c r="L21" s="1">
        <v>13000000</v>
      </c>
      <c r="M21" s="1">
        <v>45000</v>
      </c>
      <c r="N21">
        <v>1908</v>
      </c>
      <c r="O21" t="s">
        <v>103</v>
      </c>
      <c r="P21">
        <v>1</v>
      </c>
      <c r="Q21">
        <v>4</v>
      </c>
      <c r="R21">
        <v>4</v>
      </c>
      <c r="S21" t="s">
        <v>109</v>
      </c>
      <c r="T21" t="s">
        <v>115</v>
      </c>
      <c r="U21" t="s">
        <v>177</v>
      </c>
      <c r="V21" t="s">
        <v>36</v>
      </c>
      <c r="W21" t="str">
        <f>VLOOKUP(V21,Pos[],2,FALSE)</f>
        <v>MID</v>
      </c>
      <c r="X21">
        <v>22</v>
      </c>
      <c r="Y21" t="s">
        <v>252</v>
      </c>
      <c r="AA21">
        <v>2023</v>
      </c>
      <c r="AB21" t="s">
        <v>110</v>
      </c>
      <c r="AC21">
        <f t="shared" si="0"/>
        <v>69</v>
      </c>
      <c r="AD21" s="7">
        <v>161</v>
      </c>
      <c r="AE21" t="s">
        <v>201</v>
      </c>
      <c r="AF21" t="s">
        <v>201</v>
      </c>
      <c r="AG21" t="s">
        <v>201</v>
      </c>
      <c r="AH21" t="s">
        <v>168</v>
      </c>
      <c r="AI21" t="s">
        <v>165</v>
      </c>
      <c r="AJ21" t="s">
        <v>165</v>
      </c>
      <c r="AK21" t="s">
        <v>165</v>
      </c>
      <c r="AL21" t="s">
        <v>168</v>
      </c>
      <c r="AM21" t="s">
        <v>183</v>
      </c>
      <c r="AN21" t="s">
        <v>183</v>
      </c>
      <c r="AO21" t="s">
        <v>183</v>
      </c>
      <c r="AP21" t="s">
        <v>168</v>
      </c>
      <c r="AQ21" t="s">
        <v>203</v>
      </c>
      <c r="AR21" t="s">
        <v>203</v>
      </c>
      <c r="AS21" t="s">
        <v>203</v>
      </c>
      <c r="AT21" t="s">
        <v>168</v>
      </c>
      <c r="AU21" t="s">
        <v>181</v>
      </c>
      <c r="AV21" t="s">
        <v>180</v>
      </c>
      <c r="AW21" t="s">
        <v>180</v>
      </c>
      <c r="AX21" t="s">
        <v>180</v>
      </c>
      <c r="AY21" t="s">
        <v>181</v>
      </c>
      <c r="AZ21" t="s">
        <v>179</v>
      </c>
      <c r="BA21" t="s">
        <v>240</v>
      </c>
      <c r="BB21" t="s">
        <v>240</v>
      </c>
      <c r="BC21" t="s">
        <v>240</v>
      </c>
      <c r="BD21" t="s">
        <v>179</v>
      </c>
      <c r="BE21">
        <v>74</v>
      </c>
      <c r="BF21">
        <v>69</v>
      </c>
      <c r="BG21">
        <v>30</v>
      </c>
      <c r="BH21">
        <v>78</v>
      </c>
      <c r="BI21">
        <v>69</v>
      </c>
      <c r="BJ21">
        <v>77</v>
      </c>
      <c r="BK21">
        <v>78</v>
      </c>
      <c r="BL21">
        <v>79</v>
      </c>
      <c r="BM21">
        <v>72</v>
      </c>
      <c r="BN21">
        <v>82</v>
      </c>
      <c r="BO21">
        <v>77</v>
      </c>
      <c r="BP21">
        <v>74</v>
      </c>
      <c r="BQ21">
        <v>85</v>
      </c>
      <c r="BR21">
        <v>68</v>
      </c>
      <c r="BS21">
        <v>78</v>
      </c>
      <c r="BT21">
        <v>83</v>
      </c>
      <c r="BU21">
        <v>54</v>
      </c>
      <c r="BV21">
        <v>67</v>
      </c>
      <c r="BW21">
        <v>40</v>
      </c>
      <c r="BX21">
        <v>73</v>
      </c>
      <c r="BY21">
        <v>56</v>
      </c>
      <c r="BZ21">
        <v>45</v>
      </c>
      <c r="CA21">
        <v>69</v>
      </c>
      <c r="CB21">
        <v>81</v>
      </c>
      <c r="CC21">
        <v>74</v>
      </c>
      <c r="CD21">
        <v>76</v>
      </c>
      <c r="CE21">
        <v>37</v>
      </c>
      <c r="CF21">
        <v>40</v>
      </c>
      <c r="CG21">
        <v>34</v>
      </c>
      <c r="CH21">
        <v>11</v>
      </c>
      <c r="CI21">
        <v>14</v>
      </c>
      <c r="CJ21">
        <v>14</v>
      </c>
      <c r="CK21">
        <v>12</v>
      </c>
      <c r="CL21">
        <v>14</v>
      </c>
      <c r="CM21" s="1">
        <v>27300000</v>
      </c>
      <c r="CO21" t="s">
        <v>35</v>
      </c>
      <c r="CP21" t="s">
        <v>392</v>
      </c>
    </row>
    <row r="22" spans="1:94" ht="14.4" customHeight="1" x14ac:dyDescent="0.3">
      <c r="A22">
        <v>938</v>
      </c>
      <c r="B22">
        <v>224294</v>
      </c>
      <c r="C22" t="s">
        <v>484</v>
      </c>
      <c r="D22">
        <v>21</v>
      </c>
      <c r="E22" t="s">
        <v>485</v>
      </c>
      <c r="F22" t="s">
        <v>144</v>
      </c>
      <c r="G22" t="s">
        <v>145</v>
      </c>
      <c r="H22">
        <v>77</v>
      </c>
      <c r="I22">
        <v>84</v>
      </c>
      <c r="J22" t="s">
        <v>269</v>
      </c>
      <c r="K22" t="s">
        <v>270</v>
      </c>
      <c r="L22" s="1">
        <v>12500000</v>
      </c>
      <c r="M22" s="1">
        <v>44000</v>
      </c>
      <c r="N22">
        <v>2006</v>
      </c>
      <c r="O22" t="s">
        <v>103</v>
      </c>
      <c r="P22">
        <v>1</v>
      </c>
      <c r="Q22">
        <v>4</v>
      </c>
      <c r="R22">
        <v>3</v>
      </c>
      <c r="S22" t="s">
        <v>91</v>
      </c>
      <c r="T22" t="s">
        <v>120</v>
      </c>
      <c r="U22" t="s">
        <v>92</v>
      </c>
      <c r="V22" t="s">
        <v>40</v>
      </c>
      <c r="W22" t="str">
        <f>VLOOKUP(V22,Pos[],2,FALSE)</f>
        <v>MID</v>
      </c>
      <c r="X22">
        <v>16</v>
      </c>
      <c r="Y22" t="s">
        <v>486</v>
      </c>
      <c r="AA22">
        <v>2022</v>
      </c>
      <c r="AB22" t="s">
        <v>110</v>
      </c>
      <c r="AC22">
        <f t="shared" si="0"/>
        <v>69</v>
      </c>
      <c r="AD22" s="7">
        <v>157</v>
      </c>
      <c r="AE22" t="s">
        <v>197</v>
      </c>
      <c r="AF22" t="s">
        <v>197</v>
      </c>
      <c r="AG22" t="s">
        <v>197</v>
      </c>
      <c r="AH22" t="s">
        <v>203</v>
      </c>
      <c r="AI22" t="s">
        <v>192</v>
      </c>
      <c r="AJ22" t="s">
        <v>192</v>
      </c>
      <c r="AK22" t="s">
        <v>192</v>
      </c>
      <c r="AL22" t="s">
        <v>203</v>
      </c>
      <c r="AM22" t="s">
        <v>165</v>
      </c>
      <c r="AN22" t="s">
        <v>165</v>
      </c>
      <c r="AO22" t="s">
        <v>165</v>
      </c>
      <c r="AP22" t="s">
        <v>182</v>
      </c>
      <c r="AQ22" t="s">
        <v>168</v>
      </c>
      <c r="AR22" t="s">
        <v>168</v>
      </c>
      <c r="AS22" t="s">
        <v>168</v>
      </c>
      <c r="AT22" t="s">
        <v>182</v>
      </c>
      <c r="AU22" t="s">
        <v>203</v>
      </c>
      <c r="AV22" t="s">
        <v>182</v>
      </c>
      <c r="AW22" t="s">
        <v>182</v>
      </c>
      <c r="AX22" t="s">
        <v>182</v>
      </c>
      <c r="AY22" t="s">
        <v>203</v>
      </c>
      <c r="AZ22" t="s">
        <v>200</v>
      </c>
      <c r="BA22" t="s">
        <v>201</v>
      </c>
      <c r="BB22" t="s">
        <v>201</v>
      </c>
      <c r="BC22" t="s">
        <v>201</v>
      </c>
      <c r="BD22" t="s">
        <v>200</v>
      </c>
      <c r="BE22">
        <v>67</v>
      </c>
      <c r="BF22">
        <v>57</v>
      </c>
      <c r="BG22">
        <v>50</v>
      </c>
      <c r="BH22">
        <v>79</v>
      </c>
      <c r="BI22">
        <v>57</v>
      </c>
      <c r="BJ22">
        <v>78</v>
      </c>
      <c r="BK22">
        <v>66</v>
      </c>
      <c r="BL22">
        <v>65</v>
      </c>
      <c r="BM22">
        <v>80</v>
      </c>
      <c r="BN22">
        <v>80</v>
      </c>
      <c r="BO22">
        <v>74</v>
      </c>
      <c r="BP22">
        <v>68</v>
      </c>
      <c r="BQ22">
        <v>75</v>
      </c>
      <c r="BR22">
        <v>74</v>
      </c>
      <c r="BS22">
        <v>84</v>
      </c>
      <c r="BT22">
        <v>64</v>
      </c>
      <c r="BU22">
        <v>68</v>
      </c>
      <c r="BV22">
        <v>78</v>
      </c>
      <c r="BW22">
        <v>63</v>
      </c>
      <c r="BX22">
        <v>62</v>
      </c>
      <c r="BY22">
        <v>79</v>
      </c>
      <c r="BZ22">
        <v>69</v>
      </c>
      <c r="CA22">
        <v>68</v>
      </c>
      <c r="CB22">
        <v>75</v>
      </c>
      <c r="CC22">
        <v>61</v>
      </c>
      <c r="CD22">
        <v>74</v>
      </c>
      <c r="CE22">
        <v>64</v>
      </c>
      <c r="CF22">
        <v>71</v>
      </c>
      <c r="CG22">
        <v>69</v>
      </c>
      <c r="CH22">
        <v>6</v>
      </c>
      <c r="CI22">
        <v>15</v>
      </c>
      <c r="CJ22">
        <v>12</v>
      </c>
      <c r="CK22">
        <v>15</v>
      </c>
      <c r="CL22">
        <v>13</v>
      </c>
      <c r="CM22" s="1">
        <v>26300000</v>
      </c>
      <c r="CO22" t="s">
        <v>44</v>
      </c>
      <c r="CP22" t="s">
        <v>392</v>
      </c>
    </row>
    <row r="23" spans="1:94" ht="14.4" customHeight="1" x14ac:dyDescent="0.3">
      <c r="A23">
        <v>1004</v>
      </c>
      <c r="B23">
        <v>233049</v>
      </c>
      <c r="C23" t="s">
        <v>487</v>
      </c>
      <c r="D23">
        <v>18</v>
      </c>
      <c r="E23" t="s">
        <v>488</v>
      </c>
      <c r="F23" t="s">
        <v>144</v>
      </c>
      <c r="G23" t="s">
        <v>145</v>
      </c>
      <c r="H23">
        <v>77</v>
      </c>
      <c r="I23">
        <v>89</v>
      </c>
      <c r="J23" t="s">
        <v>174</v>
      </c>
      <c r="K23" t="s">
        <v>175</v>
      </c>
      <c r="L23" s="1">
        <v>14500000</v>
      </c>
      <c r="M23" s="1">
        <v>22000</v>
      </c>
      <c r="N23">
        <v>1785</v>
      </c>
      <c r="O23" t="s">
        <v>103</v>
      </c>
      <c r="P23">
        <v>1</v>
      </c>
      <c r="Q23">
        <v>3</v>
      </c>
      <c r="R23">
        <v>5</v>
      </c>
      <c r="S23" t="s">
        <v>91</v>
      </c>
      <c r="T23" t="s">
        <v>115</v>
      </c>
      <c r="U23" t="s">
        <v>177</v>
      </c>
      <c r="V23" t="s">
        <v>42</v>
      </c>
      <c r="W23" t="str">
        <f>VLOOKUP(V23,Pos[],2,FALSE)</f>
        <v>MID</v>
      </c>
      <c r="X23">
        <v>7</v>
      </c>
      <c r="Y23" t="s">
        <v>489</v>
      </c>
      <c r="AA23">
        <v>2022</v>
      </c>
      <c r="AB23" t="s">
        <v>121</v>
      </c>
      <c r="AC23">
        <f t="shared" si="0"/>
        <v>71</v>
      </c>
      <c r="AD23" s="7">
        <v>168</v>
      </c>
      <c r="AE23" t="s">
        <v>193</v>
      </c>
      <c r="AF23" t="s">
        <v>193</v>
      </c>
      <c r="AG23" t="s">
        <v>193</v>
      </c>
      <c r="AH23" t="s">
        <v>185</v>
      </c>
      <c r="AI23" t="s">
        <v>168</v>
      </c>
      <c r="AJ23" t="s">
        <v>168</v>
      </c>
      <c r="AK23" t="s">
        <v>168</v>
      </c>
      <c r="AL23" t="s">
        <v>185</v>
      </c>
      <c r="AM23" t="s">
        <v>168</v>
      </c>
      <c r="AN23" t="s">
        <v>168</v>
      </c>
      <c r="AO23" t="s">
        <v>168</v>
      </c>
      <c r="AP23" t="s">
        <v>183</v>
      </c>
      <c r="AQ23" t="s">
        <v>201</v>
      </c>
      <c r="AR23" t="s">
        <v>201</v>
      </c>
      <c r="AS23" t="s">
        <v>201</v>
      </c>
      <c r="AT23" t="s">
        <v>183</v>
      </c>
      <c r="AU23" t="s">
        <v>180</v>
      </c>
      <c r="AV23" t="s">
        <v>167</v>
      </c>
      <c r="AW23" t="s">
        <v>167</v>
      </c>
      <c r="AX23" t="s">
        <v>167</v>
      </c>
      <c r="AY23" t="s">
        <v>180</v>
      </c>
      <c r="AZ23" t="s">
        <v>219</v>
      </c>
      <c r="BA23" t="s">
        <v>283</v>
      </c>
      <c r="BB23" t="s">
        <v>283</v>
      </c>
      <c r="BC23" t="s">
        <v>283</v>
      </c>
      <c r="BD23" t="s">
        <v>219</v>
      </c>
      <c r="BE23">
        <v>68</v>
      </c>
      <c r="BF23">
        <v>70</v>
      </c>
      <c r="BG23">
        <v>38</v>
      </c>
      <c r="BH23">
        <v>74</v>
      </c>
      <c r="BI23">
        <v>65</v>
      </c>
      <c r="BJ23">
        <v>86</v>
      </c>
      <c r="BK23">
        <v>75</v>
      </c>
      <c r="BL23">
        <v>48</v>
      </c>
      <c r="BM23">
        <v>54</v>
      </c>
      <c r="BN23">
        <v>85</v>
      </c>
      <c r="BO23">
        <v>88</v>
      </c>
      <c r="BP23">
        <v>86</v>
      </c>
      <c r="BQ23">
        <v>90</v>
      </c>
      <c r="BR23">
        <v>76</v>
      </c>
      <c r="BS23">
        <v>87</v>
      </c>
      <c r="BT23">
        <v>64</v>
      </c>
      <c r="BU23">
        <v>49</v>
      </c>
      <c r="BV23">
        <v>66</v>
      </c>
      <c r="BW23">
        <v>52</v>
      </c>
      <c r="BX23">
        <v>48</v>
      </c>
      <c r="BY23">
        <v>39</v>
      </c>
      <c r="BZ23">
        <v>26</v>
      </c>
      <c r="CA23">
        <v>68</v>
      </c>
      <c r="CB23">
        <v>75</v>
      </c>
      <c r="CC23">
        <v>57</v>
      </c>
      <c r="CD23">
        <v>64</v>
      </c>
      <c r="CE23">
        <v>30</v>
      </c>
      <c r="CF23">
        <v>33</v>
      </c>
      <c r="CG23">
        <v>36</v>
      </c>
      <c r="CH23">
        <v>7</v>
      </c>
      <c r="CI23">
        <v>11</v>
      </c>
      <c r="CJ23">
        <v>10</v>
      </c>
      <c r="CK23">
        <v>11</v>
      </c>
      <c r="CL23">
        <v>13</v>
      </c>
      <c r="CM23" s="1">
        <v>27600000</v>
      </c>
      <c r="CO23" t="s">
        <v>31</v>
      </c>
      <c r="CP23" t="s">
        <v>393</v>
      </c>
    </row>
    <row r="24" spans="1:94" ht="14.4" customHeight="1" x14ac:dyDescent="0.3">
      <c r="A24">
        <v>1085</v>
      </c>
      <c r="B24">
        <v>213666</v>
      </c>
      <c r="C24" t="s">
        <v>490</v>
      </c>
      <c r="D24">
        <v>22</v>
      </c>
      <c r="E24" t="s">
        <v>491</v>
      </c>
      <c r="F24" t="s">
        <v>144</v>
      </c>
      <c r="G24" t="s">
        <v>145</v>
      </c>
      <c r="H24">
        <v>77</v>
      </c>
      <c r="I24">
        <v>85</v>
      </c>
      <c r="J24" t="s">
        <v>492</v>
      </c>
      <c r="K24" t="s">
        <v>493</v>
      </c>
      <c r="L24" s="1">
        <v>13000000</v>
      </c>
      <c r="M24" s="1">
        <v>76000</v>
      </c>
      <c r="N24">
        <v>1947</v>
      </c>
      <c r="O24" t="s">
        <v>103</v>
      </c>
      <c r="P24">
        <v>1</v>
      </c>
      <c r="Q24">
        <v>3</v>
      </c>
      <c r="R24">
        <v>4</v>
      </c>
      <c r="S24" t="s">
        <v>160</v>
      </c>
      <c r="T24" t="s">
        <v>120</v>
      </c>
      <c r="U24" t="s">
        <v>92</v>
      </c>
      <c r="V24" t="s">
        <v>40</v>
      </c>
      <c r="W24" t="str">
        <f>VLOOKUP(V24,Pos[],2,FALSE)</f>
        <v>MID</v>
      </c>
      <c r="X24">
        <v>12</v>
      </c>
      <c r="Y24" t="s">
        <v>494</v>
      </c>
      <c r="AA24">
        <v>2021</v>
      </c>
      <c r="AB24" t="s">
        <v>162</v>
      </c>
      <c r="AC24">
        <f t="shared" si="0"/>
        <v>75</v>
      </c>
      <c r="AD24" s="7">
        <v>194</v>
      </c>
      <c r="AE24" t="s">
        <v>200</v>
      </c>
      <c r="AF24" t="s">
        <v>200</v>
      </c>
      <c r="AG24" t="s">
        <v>200</v>
      </c>
      <c r="AH24" t="s">
        <v>182</v>
      </c>
      <c r="AI24" t="s">
        <v>165</v>
      </c>
      <c r="AJ24" t="s">
        <v>165</v>
      </c>
      <c r="AK24" t="s">
        <v>165</v>
      </c>
      <c r="AL24" t="s">
        <v>182</v>
      </c>
      <c r="AM24" t="s">
        <v>183</v>
      </c>
      <c r="AN24" t="s">
        <v>183</v>
      </c>
      <c r="AO24" t="s">
        <v>183</v>
      </c>
      <c r="AP24" t="s">
        <v>168</v>
      </c>
      <c r="AQ24" t="s">
        <v>183</v>
      </c>
      <c r="AR24" t="s">
        <v>183</v>
      </c>
      <c r="AS24" t="s">
        <v>183</v>
      </c>
      <c r="AT24" t="s">
        <v>168</v>
      </c>
      <c r="AU24" t="s">
        <v>169</v>
      </c>
      <c r="AV24" t="s">
        <v>192</v>
      </c>
      <c r="AW24" t="s">
        <v>192</v>
      </c>
      <c r="AX24" t="s">
        <v>192</v>
      </c>
      <c r="AY24" t="s">
        <v>169</v>
      </c>
      <c r="AZ24" t="s">
        <v>197</v>
      </c>
      <c r="BA24" t="s">
        <v>197</v>
      </c>
      <c r="BB24" t="s">
        <v>197</v>
      </c>
      <c r="BC24" t="s">
        <v>197</v>
      </c>
      <c r="BD24" t="s">
        <v>197</v>
      </c>
      <c r="BE24">
        <v>62</v>
      </c>
      <c r="BF24">
        <v>63</v>
      </c>
      <c r="BG24">
        <v>58</v>
      </c>
      <c r="BH24">
        <v>83</v>
      </c>
      <c r="BI24">
        <v>54</v>
      </c>
      <c r="BJ24">
        <v>82</v>
      </c>
      <c r="BK24">
        <v>58</v>
      </c>
      <c r="BL24">
        <v>57</v>
      </c>
      <c r="BM24">
        <v>81</v>
      </c>
      <c r="BN24">
        <v>81</v>
      </c>
      <c r="BO24">
        <v>68</v>
      </c>
      <c r="BP24">
        <v>74</v>
      </c>
      <c r="BQ24">
        <v>73</v>
      </c>
      <c r="BR24">
        <v>64</v>
      </c>
      <c r="BS24">
        <v>67</v>
      </c>
      <c r="BT24">
        <v>64</v>
      </c>
      <c r="BU24">
        <v>59</v>
      </c>
      <c r="BV24">
        <v>75</v>
      </c>
      <c r="BW24">
        <v>80</v>
      </c>
      <c r="BX24">
        <v>60</v>
      </c>
      <c r="BY24">
        <v>79</v>
      </c>
      <c r="BZ24">
        <v>57</v>
      </c>
      <c r="CA24">
        <v>79</v>
      </c>
      <c r="CB24">
        <v>79</v>
      </c>
      <c r="CC24">
        <v>45</v>
      </c>
      <c r="CD24">
        <v>78</v>
      </c>
      <c r="CE24">
        <v>59</v>
      </c>
      <c r="CF24">
        <v>67</v>
      </c>
      <c r="CG24">
        <v>61</v>
      </c>
      <c r="CH24">
        <v>11</v>
      </c>
      <c r="CI24">
        <v>7</v>
      </c>
      <c r="CJ24">
        <v>12</v>
      </c>
      <c r="CK24">
        <v>15</v>
      </c>
      <c r="CL24">
        <v>13</v>
      </c>
      <c r="CM24" s="1">
        <v>26700000</v>
      </c>
      <c r="CO24" t="s">
        <v>27</v>
      </c>
      <c r="CP24" t="s">
        <v>393</v>
      </c>
    </row>
    <row r="25" spans="1:94" ht="14.4" customHeight="1" x14ac:dyDescent="0.3">
      <c r="A25">
        <v>1105</v>
      </c>
      <c r="B25">
        <v>206516</v>
      </c>
      <c r="C25" t="s">
        <v>495</v>
      </c>
      <c r="D25">
        <v>23</v>
      </c>
      <c r="E25" t="s">
        <v>496</v>
      </c>
      <c r="F25" t="s">
        <v>144</v>
      </c>
      <c r="G25" t="s">
        <v>145</v>
      </c>
      <c r="H25">
        <v>77</v>
      </c>
      <c r="I25">
        <v>84</v>
      </c>
      <c r="J25" t="s">
        <v>497</v>
      </c>
      <c r="K25" t="s">
        <v>498</v>
      </c>
      <c r="L25" s="1">
        <v>12500000</v>
      </c>
      <c r="M25" s="1">
        <v>45000</v>
      </c>
      <c r="N25">
        <v>1949</v>
      </c>
      <c r="O25" t="s">
        <v>90</v>
      </c>
      <c r="P25">
        <v>1</v>
      </c>
      <c r="Q25">
        <v>3</v>
      </c>
      <c r="R25">
        <v>4</v>
      </c>
      <c r="S25" t="s">
        <v>91</v>
      </c>
      <c r="T25" t="s">
        <v>115</v>
      </c>
      <c r="U25" t="s">
        <v>92</v>
      </c>
      <c r="V25" t="s">
        <v>42</v>
      </c>
      <c r="W25" t="str">
        <f>VLOOKUP(V25,Pos[],2,FALSE)</f>
        <v>MID</v>
      </c>
      <c r="X25">
        <v>19</v>
      </c>
      <c r="Y25" t="s">
        <v>499</v>
      </c>
      <c r="AA25">
        <v>2022</v>
      </c>
      <c r="AB25" t="s">
        <v>149</v>
      </c>
      <c r="AC25">
        <f t="shared" si="0"/>
        <v>73</v>
      </c>
      <c r="AD25" s="7">
        <v>163</v>
      </c>
      <c r="AE25" t="s">
        <v>169</v>
      </c>
      <c r="AF25" t="s">
        <v>169</v>
      </c>
      <c r="AG25" t="s">
        <v>169</v>
      </c>
      <c r="AH25" t="s">
        <v>182</v>
      </c>
      <c r="AI25" t="s">
        <v>182</v>
      </c>
      <c r="AJ25" t="s">
        <v>182</v>
      </c>
      <c r="AK25" t="s">
        <v>182</v>
      </c>
      <c r="AL25" t="s">
        <v>182</v>
      </c>
      <c r="AM25" t="s">
        <v>168</v>
      </c>
      <c r="AN25" t="s">
        <v>168</v>
      </c>
      <c r="AO25" t="s">
        <v>168</v>
      </c>
      <c r="AP25" t="s">
        <v>165</v>
      </c>
      <c r="AQ25" t="s">
        <v>183</v>
      </c>
      <c r="AR25" t="s">
        <v>183</v>
      </c>
      <c r="AS25" t="s">
        <v>183</v>
      </c>
      <c r="AT25" t="s">
        <v>165</v>
      </c>
      <c r="AU25" t="s">
        <v>192</v>
      </c>
      <c r="AV25" t="s">
        <v>203</v>
      </c>
      <c r="AW25" t="s">
        <v>203</v>
      </c>
      <c r="AX25" t="s">
        <v>203</v>
      </c>
      <c r="AY25" t="s">
        <v>192</v>
      </c>
      <c r="AZ25" t="s">
        <v>200</v>
      </c>
      <c r="BA25" t="s">
        <v>201</v>
      </c>
      <c r="BB25" t="s">
        <v>201</v>
      </c>
      <c r="BC25" t="s">
        <v>201</v>
      </c>
      <c r="BD25" t="s">
        <v>200</v>
      </c>
      <c r="BE25">
        <v>69</v>
      </c>
      <c r="BF25">
        <v>67</v>
      </c>
      <c r="BG25">
        <v>58</v>
      </c>
      <c r="BH25">
        <v>79</v>
      </c>
      <c r="BI25">
        <v>48</v>
      </c>
      <c r="BJ25">
        <v>78</v>
      </c>
      <c r="BK25">
        <v>60</v>
      </c>
      <c r="BL25">
        <v>60</v>
      </c>
      <c r="BM25">
        <v>73</v>
      </c>
      <c r="BN25">
        <v>80</v>
      </c>
      <c r="BO25">
        <v>67</v>
      </c>
      <c r="BP25">
        <v>59</v>
      </c>
      <c r="BQ25">
        <v>71</v>
      </c>
      <c r="BR25">
        <v>77</v>
      </c>
      <c r="BS25">
        <v>75</v>
      </c>
      <c r="BT25">
        <v>60</v>
      </c>
      <c r="BU25">
        <v>51</v>
      </c>
      <c r="BV25">
        <v>74</v>
      </c>
      <c r="BW25">
        <v>59</v>
      </c>
      <c r="BX25">
        <v>62</v>
      </c>
      <c r="BY25">
        <v>70</v>
      </c>
      <c r="BZ25">
        <v>65</v>
      </c>
      <c r="CA25">
        <v>72</v>
      </c>
      <c r="CB25">
        <v>84</v>
      </c>
      <c r="CC25">
        <v>66</v>
      </c>
      <c r="CD25">
        <v>78</v>
      </c>
      <c r="CE25">
        <v>69</v>
      </c>
      <c r="CF25">
        <v>72</v>
      </c>
      <c r="CG25">
        <v>69</v>
      </c>
      <c r="CH25">
        <v>7</v>
      </c>
      <c r="CI25">
        <v>15</v>
      </c>
      <c r="CJ25">
        <v>12</v>
      </c>
      <c r="CK25">
        <v>9</v>
      </c>
      <c r="CL25">
        <v>12</v>
      </c>
      <c r="CM25" s="1">
        <v>26300000</v>
      </c>
      <c r="CO25" t="s">
        <v>32</v>
      </c>
      <c r="CP25" t="s">
        <v>393</v>
      </c>
    </row>
    <row r="26" spans="1:94" ht="14.4" customHeight="1" x14ac:dyDescent="0.3">
      <c r="A26">
        <v>1129</v>
      </c>
      <c r="B26">
        <v>222400</v>
      </c>
      <c r="C26" t="s">
        <v>500</v>
      </c>
      <c r="D26">
        <v>22</v>
      </c>
      <c r="E26" t="s">
        <v>501</v>
      </c>
      <c r="F26" t="s">
        <v>144</v>
      </c>
      <c r="G26" t="s">
        <v>145</v>
      </c>
      <c r="H26">
        <v>77</v>
      </c>
      <c r="I26">
        <v>85</v>
      </c>
      <c r="J26" t="s">
        <v>434</v>
      </c>
      <c r="K26" t="s">
        <v>435</v>
      </c>
      <c r="L26" s="1">
        <v>13000000</v>
      </c>
      <c r="M26" s="1">
        <v>66000</v>
      </c>
      <c r="N26">
        <v>1940</v>
      </c>
      <c r="O26" t="s">
        <v>103</v>
      </c>
      <c r="P26">
        <v>1</v>
      </c>
      <c r="Q26">
        <v>3</v>
      </c>
      <c r="R26">
        <v>3</v>
      </c>
      <c r="S26" t="s">
        <v>109</v>
      </c>
      <c r="T26" t="s">
        <v>120</v>
      </c>
      <c r="U26" t="s">
        <v>92</v>
      </c>
      <c r="V26" t="s">
        <v>40</v>
      </c>
      <c r="W26" t="str">
        <f>VLOOKUP(V26,Pos[],2,FALSE)</f>
        <v>MID</v>
      </c>
      <c r="X26">
        <v>17</v>
      </c>
      <c r="Y26" t="s">
        <v>130</v>
      </c>
      <c r="AA26">
        <v>2023</v>
      </c>
      <c r="AB26" t="s">
        <v>110</v>
      </c>
      <c r="AC26">
        <f t="shared" si="0"/>
        <v>69</v>
      </c>
      <c r="AD26" s="7">
        <v>163</v>
      </c>
      <c r="AE26" t="s">
        <v>166</v>
      </c>
      <c r="AF26" t="s">
        <v>166</v>
      </c>
      <c r="AG26" t="s">
        <v>166</v>
      </c>
      <c r="AH26" t="s">
        <v>203</v>
      </c>
      <c r="AI26" t="s">
        <v>192</v>
      </c>
      <c r="AJ26" t="s">
        <v>192</v>
      </c>
      <c r="AK26" t="s">
        <v>192</v>
      </c>
      <c r="AL26" t="s">
        <v>203</v>
      </c>
      <c r="AM26" t="s">
        <v>165</v>
      </c>
      <c r="AN26" t="s">
        <v>165</v>
      </c>
      <c r="AO26" t="s">
        <v>165</v>
      </c>
      <c r="AP26" t="s">
        <v>165</v>
      </c>
      <c r="AQ26" t="s">
        <v>183</v>
      </c>
      <c r="AR26" t="s">
        <v>183</v>
      </c>
      <c r="AS26" t="s">
        <v>183</v>
      </c>
      <c r="AT26" t="s">
        <v>165</v>
      </c>
      <c r="AU26" t="s">
        <v>203</v>
      </c>
      <c r="AV26" t="s">
        <v>182</v>
      </c>
      <c r="AW26" t="s">
        <v>182</v>
      </c>
      <c r="AX26" t="s">
        <v>182</v>
      </c>
      <c r="AY26" t="s">
        <v>203</v>
      </c>
      <c r="AZ26" t="s">
        <v>200</v>
      </c>
      <c r="BA26" t="s">
        <v>197</v>
      </c>
      <c r="BB26" t="s">
        <v>197</v>
      </c>
      <c r="BC26" t="s">
        <v>197</v>
      </c>
      <c r="BD26" t="s">
        <v>200</v>
      </c>
      <c r="BE26">
        <v>65</v>
      </c>
      <c r="BF26">
        <v>54</v>
      </c>
      <c r="BG26">
        <v>50</v>
      </c>
      <c r="BH26">
        <v>83</v>
      </c>
      <c r="BI26">
        <v>50</v>
      </c>
      <c r="BJ26">
        <v>77</v>
      </c>
      <c r="BK26">
        <v>71</v>
      </c>
      <c r="BL26">
        <v>60</v>
      </c>
      <c r="BM26">
        <v>78</v>
      </c>
      <c r="BN26">
        <v>80</v>
      </c>
      <c r="BO26">
        <v>75</v>
      </c>
      <c r="BP26">
        <v>70</v>
      </c>
      <c r="BQ26">
        <v>73</v>
      </c>
      <c r="BR26">
        <v>76</v>
      </c>
      <c r="BS26">
        <v>78</v>
      </c>
      <c r="BT26">
        <v>63</v>
      </c>
      <c r="BU26">
        <v>51</v>
      </c>
      <c r="BV26">
        <v>78</v>
      </c>
      <c r="BW26">
        <v>63</v>
      </c>
      <c r="BX26">
        <v>62</v>
      </c>
      <c r="BY26">
        <v>58</v>
      </c>
      <c r="BZ26">
        <v>69</v>
      </c>
      <c r="CA26">
        <v>64</v>
      </c>
      <c r="CB26">
        <v>80</v>
      </c>
      <c r="CC26">
        <v>51</v>
      </c>
      <c r="CD26">
        <v>80</v>
      </c>
      <c r="CE26">
        <v>70</v>
      </c>
      <c r="CF26">
        <v>71</v>
      </c>
      <c r="CG26">
        <v>64</v>
      </c>
      <c r="CH26">
        <v>8</v>
      </c>
      <c r="CI26">
        <v>11</v>
      </c>
      <c r="CJ26">
        <v>14</v>
      </c>
      <c r="CK26">
        <v>13</v>
      </c>
      <c r="CL26">
        <v>10</v>
      </c>
      <c r="CM26" s="1">
        <v>26700000</v>
      </c>
      <c r="CO26" t="s">
        <v>28</v>
      </c>
      <c r="CP26" t="s">
        <v>393</v>
      </c>
    </row>
    <row r="27" spans="1:94" ht="14.4" customHeight="1" x14ac:dyDescent="0.3">
      <c r="A27">
        <v>1469</v>
      </c>
      <c r="B27">
        <v>206517</v>
      </c>
      <c r="C27" t="s">
        <v>502</v>
      </c>
      <c r="D27">
        <v>22</v>
      </c>
      <c r="E27" t="s">
        <v>503</v>
      </c>
      <c r="F27" t="s">
        <v>144</v>
      </c>
      <c r="G27" t="s">
        <v>145</v>
      </c>
      <c r="H27">
        <v>76</v>
      </c>
      <c r="I27">
        <v>84</v>
      </c>
      <c r="J27" t="s">
        <v>504</v>
      </c>
      <c r="K27" t="s">
        <v>505</v>
      </c>
      <c r="L27" s="1">
        <v>11500000</v>
      </c>
      <c r="M27" s="1">
        <v>18000</v>
      </c>
      <c r="N27">
        <v>1799</v>
      </c>
      <c r="O27" t="s">
        <v>103</v>
      </c>
      <c r="P27">
        <v>1</v>
      </c>
      <c r="Q27">
        <v>3</v>
      </c>
      <c r="R27">
        <v>4</v>
      </c>
      <c r="S27" t="s">
        <v>91</v>
      </c>
      <c r="T27" t="s">
        <v>115</v>
      </c>
      <c r="U27" t="s">
        <v>177</v>
      </c>
      <c r="V27" t="s">
        <v>39</v>
      </c>
      <c r="W27" t="str">
        <f>VLOOKUP(V27,Pos[],2,FALSE)</f>
        <v>MID</v>
      </c>
      <c r="X27">
        <v>10</v>
      </c>
      <c r="Y27" t="s">
        <v>506</v>
      </c>
      <c r="AA27">
        <v>2023</v>
      </c>
      <c r="AB27" t="s">
        <v>110</v>
      </c>
      <c r="AC27">
        <f t="shared" si="0"/>
        <v>69</v>
      </c>
      <c r="AD27" s="7">
        <v>150</v>
      </c>
      <c r="AE27" t="s">
        <v>95</v>
      </c>
      <c r="AF27" t="s">
        <v>95</v>
      </c>
      <c r="AG27" t="s">
        <v>95</v>
      </c>
      <c r="AH27" t="s">
        <v>182</v>
      </c>
      <c r="AI27" t="s">
        <v>192</v>
      </c>
      <c r="AJ27" t="s">
        <v>192</v>
      </c>
      <c r="AK27" t="s">
        <v>192</v>
      </c>
      <c r="AL27" t="s">
        <v>182</v>
      </c>
      <c r="AM27" t="s">
        <v>165</v>
      </c>
      <c r="AN27" t="s">
        <v>165</v>
      </c>
      <c r="AO27" t="s">
        <v>165</v>
      </c>
      <c r="AP27" t="s">
        <v>182</v>
      </c>
      <c r="AQ27" t="s">
        <v>200</v>
      </c>
      <c r="AR27" t="s">
        <v>200</v>
      </c>
      <c r="AS27" t="s">
        <v>200</v>
      </c>
      <c r="AT27" t="s">
        <v>182</v>
      </c>
      <c r="AU27" t="s">
        <v>181</v>
      </c>
      <c r="AV27" t="s">
        <v>180</v>
      </c>
      <c r="AW27" t="s">
        <v>180</v>
      </c>
      <c r="AX27" t="s">
        <v>180</v>
      </c>
      <c r="AY27" t="s">
        <v>181</v>
      </c>
      <c r="AZ27" t="s">
        <v>217</v>
      </c>
      <c r="BA27" t="s">
        <v>240</v>
      </c>
      <c r="BB27" t="s">
        <v>240</v>
      </c>
      <c r="BC27" t="s">
        <v>240</v>
      </c>
      <c r="BD27" t="s">
        <v>217</v>
      </c>
      <c r="BE27">
        <v>69</v>
      </c>
      <c r="BF27">
        <v>60</v>
      </c>
      <c r="BG27">
        <v>36</v>
      </c>
      <c r="BH27">
        <v>78</v>
      </c>
      <c r="BI27">
        <v>66</v>
      </c>
      <c r="BJ27">
        <v>80</v>
      </c>
      <c r="BK27">
        <v>71</v>
      </c>
      <c r="BL27">
        <v>65</v>
      </c>
      <c r="BM27">
        <v>71</v>
      </c>
      <c r="BN27">
        <v>81</v>
      </c>
      <c r="BO27">
        <v>77</v>
      </c>
      <c r="BP27">
        <v>72</v>
      </c>
      <c r="BQ27">
        <v>84</v>
      </c>
      <c r="BR27">
        <v>65</v>
      </c>
      <c r="BS27">
        <v>82</v>
      </c>
      <c r="BT27">
        <v>62</v>
      </c>
      <c r="BU27">
        <v>34</v>
      </c>
      <c r="BV27">
        <v>72</v>
      </c>
      <c r="BW27">
        <v>48</v>
      </c>
      <c r="BX27">
        <v>69</v>
      </c>
      <c r="BY27">
        <v>48</v>
      </c>
      <c r="BZ27">
        <v>41</v>
      </c>
      <c r="CA27">
        <v>68</v>
      </c>
      <c r="CB27">
        <v>77</v>
      </c>
      <c r="CC27">
        <v>58</v>
      </c>
      <c r="CD27">
        <v>75</v>
      </c>
      <c r="CE27">
        <v>40</v>
      </c>
      <c r="CF27">
        <v>38</v>
      </c>
      <c r="CG27">
        <v>36</v>
      </c>
      <c r="CH27">
        <v>11</v>
      </c>
      <c r="CI27">
        <v>6</v>
      </c>
      <c r="CJ27">
        <v>11</v>
      </c>
      <c r="CK27">
        <v>10</v>
      </c>
      <c r="CL27">
        <v>13</v>
      </c>
      <c r="CM27" s="1">
        <v>24200000</v>
      </c>
      <c r="CO27" t="s">
        <v>29</v>
      </c>
      <c r="CP27" t="s">
        <v>393</v>
      </c>
    </row>
    <row r="28" spans="1:94" ht="14.4" customHeight="1" x14ac:dyDescent="0.3">
      <c r="A28">
        <v>1814</v>
      </c>
      <c r="B28">
        <v>230005</v>
      </c>
      <c r="C28" t="s">
        <v>507</v>
      </c>
      <c r="D28">
        <v>20</v>
      </c>
      <c r="E28" t="s">
        <v>508</v>
      </c>
      <c r="F28" t="s">
        <v>144</v>
      </c>
      <c r="G28" t="s">
        <v>145</v>
      </c>
      <c r="H28">
        <v>75</v>
      </c>
      <c r="I28">
        <v>84</v>
      </c>
      <c r="J28" t="s">
        <v>220</v>
      </c>
      <c r="K28" t="s">
        <v>221</v>
      </c>
      <c r="L28" s="1">
        <v>10000000</v>
      </c>
      <c r="M28" s="1">
        <v>54000</v>
      </c>
      <c r="N28">
        <v>1927</v>
      </c>
      <c r="O28" t="s">
        <v>103</v>
      </c>
      <c r="P28">
        <v>1</v>
      </c>
      <c r="Q28">
        <v>3</v>
      </c>
      <c r="R28">
        <v>3</v>
      </c>
      <c r="S28" t="s">
        <v>109</v>
      </c>
      <c r="T28" t="s">
        <v>115</v>
      </c>
      <c r="U28" t="s">
        <v>92</v>
      </c>
      <c r="V28" t="s">
        <v>40</v>
      </c>
      <c r="W28" t="str">
        <f>VLOOKUP(V28,Pos[],2,FALSE)</f>
        <v>MID</v>
      </c>
      <c r="X28">
        <v>26</v>
      </c>
      <c r="Y28" t="s">
        <v>509</v>
      </c>
      <c r="AA28">
        <v>2022</v>
      </c>
      <c r="AB28" t="s">
        <v>149</v>
      </c>
      <c r="AC28">
        <f t="shared" si="0"/>
        <v>73</v>
      </c>
      <c r="AD28" s="7">
        <v>154</v>
      </c>
      <c r="AE28" t="s">
        <v>201</v>
      </c>
      <c r="AF28" t="s">
        <v>201</v>
      </c>
      <c r="AG28" t="s">
        <v>201</v>
      </c>
      <c r="AH28" t="s">
        <v>192</v>
      </c>
      <c r="AI28" t="s">
        <v>192</v>
      </c>
      <c r="AJ28" t="s">
        <v>192</v>
      </c>
      <c r="AK28" t="s">
        <v>192</v>
      </c>
      <c r="AL28" t="s">
        <v>192</v>
      </c>
      <c r="AM28" t="s">
        <v>182</v>
      </c>
      <c r="AN28" t="s">
        <v>182</v>
      </c>
      <c r="AO28" t="s">
        <v>182</v>
      </c>
      <c r="AP28" t="s">
        <v>203</v>
      </c>
      <c r="AQ28" t="s">
        <v>182</v>
      </c>
      <c r="AR28" t="s">
        <v>182</v>
      </c>
      <c r="AS28" t="s">
        <v>182</v>
      </c>
      <c r="AT28" t="s">
        <v>203</v>
      </c>
      <c r="AU28" t="s">
        <v>193</v>
      </c>
      <c r="AV28" t="s">
        <v>192</v>
      </c>
      <c r="AW28" t="s">
        <v>192</v>
      </c>
      <c r="AX28" t="s">
        <v>192</v>
      </c>
      <c r="AY28" t="s">
        <v>193</v>
      </c>
      <c r="AZ28" t="s">
        <v>169</v>
      </c>
      <c r="BA28" t="s">
        <v>201</v>
      </c>
      <c r="BB28" t="s">
        <v>201</v>
      </c>
      <c r="BC28" t="s">
        <v>201</v>
      </c>
      <c r="BD28" t="s">
        <v>169</v>
      </c>
      <c r="BE28">
        <v>66</v>
      </c>
      <c r="BF28">
        <v>64</v>
      </c>
      <c r="BG28">
        <v>57</v>
      </c>
      <c r="BH28">
        <v>80</v>
      </c>
      <c r="BI28">
        <v>42</v>
      </c>
      <c r="BJ28">
        <v>76</v>
      </c>
      <c r="BK28">
        <v>58</v>
      </c>
      <c r="BL28">
        <v>61</v>
      </c>
      <c r="BM28">
        <v>74</v>
      </c>
      <c r="BN28">
        <v>77</v>
      </c>
      <c r="BO28">
        <v>69</v>
      </c>
      <c r="BP28">
        <v>66</v>
      </c>
      <c r="BQ28">
        <v>74</v>
      </c>
      <c r="BR28">
        <v>69</v>
      </c>
      <c r="BS28">
        <v>72</v>
      </c>
      <c r="BT28">
        <v>70</v>
      </c>
      <c r="BU28">
        <v>56</v>
      </c>
      <c r="BV28">
        <v>74</v>
      </c>
      <c r="BW28">
        <v>68</v>
      </c>
      <c r="BX28">
        <v>58</v>
      </c>
      <c r="BY28">
        <v>83</v>
      </c>
      <c r="BZ28">
        <v>63</v>
      </c>
      <c r="CA28">
        <v>70</v>
      </c>
      <c r="CB28">
        <v>76</v>
      </c>
      <c r="CC28">
        <v>49</v>
      </c>
      <c r="CD28">
        <v>75</v>
      </c>
      <c r="CE28">
        <v>64</v>
      </c>
      <c r="CF28">
        <v>69</v>
      </c>
      <c r="CG28">
        <v>66</v>
      </c>
      <c r="CH28">
        <v>11</v>
      </c>
      <c r="CI28">
        <v>12</v>
      </c>
      <c r="CJ28">
        <v>9</v>
      </c>
      <c r="CK28">
        <v>14</v>
      </c>
      <c r="CL28">
        <v>10</v>
      </c>
      <c r="CM28" s="1">
        <v>21000000</v>
      </c>
      <c r="CO28" t="s">
        <v>33</v>
      </c>
      <c r="CP28" t="s">
        <v>393</v>
      </c>
    </row>
    <row r="29" spans="1:94" ht="14.4" customHeight="1" x14ac:dyDescent="0.3">
      <c r="A29">
        <v>2586</v>
      </c>
      <c r="B29">
        <v>229880</v>
      </c>
      <c r="C29" t="s">
        <v>510</v>
      </c>
      <c r="D29">
        <v>20</v>
      </c>
      <c r="E29" t="s">
        <v>511</v>
      </c>
      <c r="F29" t="s">
        <v>144</v>
      </c>
      <c r="G29" t="s">
        <v>145</v>
      </c>
      <c r="H29">
        <v>74</v>
      </c>
      <c r="I29">
        <v>84</v>
      </c>
      <c r="J29" t="s">
        <v>512</v>
      </c>
      <c r="K29" t="s">
        <v>513</v>
      </c>
      <c r="L29" s="1">
        <v>8000000</v>
      </c>
      <c r="M29" s="1">
        <v>28000</v>
      </c>
      <c r="N29">
        <v>1834</v>
      </c>
      <c r="O29" t="s">
        <v>103</v>
      </c>
      <c r="P29">
        <v>1</v>
      </c>
      <c r="Q29">
        <v>2</v>
      </c>
      <c r="R29">
        <v>3</v>
      </c>
      <c r="S29" t="s">
        <v>135</v>
      </c>
      <c r="T29" t="s">
        <v>115</v>
      </c>
      <c r="U29" t="s">
        <v>92</v>
      </c>
      <c r="V29" t="s">
        <v>52</v>
      </c>
      <c r="W29" t="str">
        <f>VLOOKUP(V29,Pos[],2,FALSE)</f>
        <v>DEF</v>
      </c>
      <c r="X29">
        <v>29</v>
      </c>
      <c r="Y29" t="s">
        <v>514</v>
      </c>
      <c r="AA29">
        <v>2022</v>
      </c>
      <c r="AB29" t="s">
        <v>125</v>
      </c>
      <c r="AC29">
        <f t="shared" si="0"/>
        <v>72</v>
      </c>
      <c r="AD29" s="7">
        <v>159</v>
      </c>
      <c r="AE29" t="s">
        <v>181</v>
      </c>
      <c r="AF29" t="s">
        <v>181</v>
      </c>
      <c r="AG29" t="s">
        <v>181</v>
      </c>
      <c r="AH29" t="s">
        <v>197</v>
      </c>
      <c r="AI29" t="s">
        <v>95</v>
      </c>
      <c r="AJ29" t="s">
        <v>95</v>
      </c>
      <c r="AK29" t="s">
        <v>95</v>
      </c>
      <c r="AL29" t="s">
        <v>197</v>
      </c>
      <c r="AM29" t="s">
        <v>95</v>
      </c>
      <c r="AN29" t="s">
        <v>95</v>
      </c>
      <c r="AO29" t="s">
        <v>95</v>
      </c>
      <c r="AP29" t="s">
        <v>201</v>
      </c>
      <c r="AQ29" t="s">
        <v>170</v>
      </c>
      <c r="AR29" t="s">
        <v>170</v>
      </c>
      <c r="AS29" t="s">
        <v>170</v>
      </c>
      <c r="AT29" t="s">
        <v>201</v>
      </c>
      <c r="AU29" t="s">
        <v>203</v>
      </c>
      <c r="AV29" t="s">
        <v>169</v>
      </c>
      <c r="AW29" t="s">
        <v>169</v>
      </c>
      <c r="AX29" t="s">
        <v>169</v>
      </c>
      <c r="AY29" t="s">
        <v>203</v>
      </c>
      <c r="AZ29" t="s">
        <v>182</v>
      </c>
      <c r="BA29" t="s">
        <v>192</v>
      </c>
      <c r="BB29" t="s">
        <v>192</v>
      </c>
      <c r="BC29" t="s">
        <v>192</v>
      </c>
      <c r="BD29" t="s">
        <v>182</v>
      </c>
      <c r="BE29">
        <v>64</v>
      </c>
      <c r="BF29">
        <v>44</v>
      </c>
      <c r="BG29">
        <v>60</v>
      </c>
      <c r="BH29">
        <v>66</v>
      </c>
      <c r="BI29">
        <v>43</v>
      </c>
      <c r="BJ29">
        <v>73</v>
      </c>
      <c r="BK29">
        <v>47</v>
      </c>
      <c r="BL29">
        <v>45</v>
      </c>
      <c r="BM29">
        <v>52</v>
      </c>
      <c r="BN29">
        <v>67</v>
      </c>
      <c r="BO29">
        <v>86</v>
      </c>
      <c r="BP29">
        <v>87</v>
      </c>
      <c r="BQ29">
        <v>83</v>
      </c>
      <c r="BR29">
        <v>65</v>
      </c>
      <c r="BS29">
        <v>71</v>
      </c>
      <c r="BT29">
        <v>51</v>
      </c>
      <c r="BU29">
        <v>60</v>
      </c>
      <c r="BV29">
        <v>70</v>
      </c>
      <c r="BW29">
        <v>67</v>
      </c>
      <c r="BX29">
        <v>46</v>
      </c>
      <c r="BY29">
        <v>63</v>
      </c>
      <c r="BZ29">
        <v>71</v>
      </c>
      <c r="CA29">
        <v>62</v>
      </c>
      <c r="CB29">
        <v>60</v>
      </c>
      <c r="CC29">
        <v>56</v>
      </c>
      <c r="CD29">
        <v>61</v>
      </c>
      <c r="CE29">
        <v>78</v>
      </c>
      <c r="CF29">
        <v>76</v>
      </c>
      <c r="CG29">
        <v>82</v>
      </c>
      <c r="CH29">
        <v>9</v>
      </c>
      <c r="CI29">
        <v>8</v>
      </c>
      <c r="CJ29">
        <v>6</v>
      </c>
      <c r="CK29">
        <v>8</v>
      </c>
      <c r="CL29">
        <v>8</v>
      </c>
      <c r="CM29" s="1">
        <v>16800000</v>
      </c>
    </row>
    <row r="30" spans="1:94" ht="14.4" customHeight="1" x14ac:dyDescent="0.3">
      <c r="A30">
        <v>2903</v>
      </c>
      <c r="B30">
        <v>237692</v>
      </c>
      <c r="C30" t="s">
        <v>515</v>
      </c>
      <c r="D30">
        <v>18</v>
      </c>
      <c r="E30" t="s">
        <v>516</v>
      </c>
      <c r="F30" t="s">
        <v>144</v>
      </c>
      <c r="G30" t="s">
        <v>145</v>
      </c>
      <c r="H30">
        <v>73</v>
      </c>
      <c r="I30">
        <v>88</v>
      </c>
      <c r="J30" t="s">
        <v>118</v>
      </c>
      <c r="K30" t="s">
        <v>517</v>
      </c>
      <c r="L30" s="1">
        <v>8000000</v>
      </c>
      <c r="M30" s="1">
        <v>36000</v>
      </c>
      <c r="N30">
        <v>1835</v>
      </c>
      <c r="O30" t="s">
        <v>90</v>
      </c>
      <c r="P30">
        <v>1</v>
      </c>
      <c r="Q30">
        <v>3</v>
      </c>
      <c r="R30">
        <v>3</v>
      </c>
      <c r="S30" t="s">
        <v>91</v>
      </c>
      <c r="T30" t="s">
        <v>115</v>
      </c>
      <c r="U30" t="s">
        <v>92</v>
      </c>
      <c r="V30" t="s">
        <v>36</v>
      </c>
      <c r="W30" t="str">
        <f>VLOOKUP(V30,Pos[],2,FALSE)</f>
        <v>MID</v>
      </c>
      <c r="X30">
        <v>47</v>
      </c>
      <c r="Y30" t="s">
        <v>161</v>
      </c>
      <c r="AA30">
        <v>2024</v>
      </c>
      <c r="AB30" t="s">
        <v>93</v>
      </c>
      <c r="AC30">
        <f t="shared" si="0"/>
        <v>67</v>
      </c>
      <c r="AD30" s="7">
        <v>130</v>
      </c>
      <c r="AE30" t="s">
        <v>166</v>
      </c>
      <c r="AF30" t="s">
        <v>166</v>
      </c>
      <c r="AG30" t="s">
        <v>166</v>
      </c>
      <c r="AH30" t="s">
        <v>192</v>
      </c>
      <c r="AI30" t="s">
        <v>200</v>
      </c>
      <c r="AJ30" t="s">
        <v>200</v>
      </c>
      <c r="AK30" t="s">
        <v>200</v>
      </c>
      <c r="AL30" t="s">
        <v>192</v>
      </c>
      <c r="AM30" t="s">
        <v>203</v>
      </c>
      <c r="AN30" t="s">
        <v>203</v>
      </c>
      <c r="AO30" t="s">
        <v>203</v>
      </c>
      <c r="AP30" t="s">
        <v>192</v>
      </c>
      <c r="AQ30" t="s">
        <v>200</v>
      </c>
      <c r="AR30" t="s">
        <v>200</v>
      </c>
      <c r="AS30" t="s">
        <v>200</v>
      </c>
      <c r="AT30" t="s">
        <v>192</v>
      </c>
      <c r="AU30" t="s">
        <v>95</v>
      </c>
      <c r="AV30" t="s">
        <v>95</v>
      </c>
      <c r="AW30" t="s">
        <v>95</v>
      </c>
      <c r="AX30" t="s">
        <v>95</v>
      </c>
      <c r="AY30" t="s">
        <v>95</v>
      </c>
      <c r="AZ30" t="s">
        <v>196</v>
      </c>
      <c r="BA30" t="s">
        <v>179</v>
      </c>
      <c r="BB30" t="s">
        <v>179</v>
      </c>
      <c r="BC30" t="s">
        <v>179</v>
      </c>
      <c r="BD30" t="s">
        <v>196</v>
      </c>
      <c r="BE30">
        <v>64</v>
      </c>
      <c r="BF30">
        <v>61</v>
      </c>
      <c r="BG30">
        <v>47</v>
      </c>
      <c r="BH30">
        <v>76</v>
      </c>
      <c r="BI30">
        <v>43</v>
      </c>
      <c r="BJ30">
        <v>73</v>
      </c>
      <c r="BK30">
        <v>68</v>
      </c>
      <c r="BL30">
        <v>53</v>
      </c>
      <c r="BM30">
        <v>70</v>
      </c>
      <c r="BN30">
        <v>76</v>
      </c>
      <c r="BO30">
        <v>78</v>
      </c>
      <c r="BP30">
        <v>71</v>
      </c>
      <c r="BQ30">
        <v>86</v>
      </c>
      <c r="BR30">
        <v>68</v>
      </c>
      <c r="BS30">
        <v>86</v>
      </c>
      <c r="BT30">
        <v>70</v>
      </c>
      <c r="BU30">
        <v>50</v>
      </c>
      <c r="BV30">
        <v>70</v>
      </c>
      <c r="BW30">
        <v>45</v>
      </c>
      <c r="BX30">
        <v>61</v>
      </c>
      <c r="BY30">
        <v>62</v>
      </c>
      <c r="BZ30">
        <v>58</v>
      </c>
      <c r="CA30">
        <v>68</v>
      </c>
      <c r="CB30">
        <v>74</v>
      </c>
      <c r="CC30">
        <v>44</v>
      </c>
      <c r="CD30">
        <v>73</v>
      </c>
      <c r="CE30">
        <v>56</v>
      </c>
      <c r="CF30">
        <v>58</v>
      </c>
      <c r="CG30">
        <v>47</v>
      </c>
      <c r="CH30">
        <v>8</v>
      </c>
      <c r="CI30">
        <v>15</v>
      </c>
      <c r="CJ30">
        <v>6</v>
      </c>
      <c r="CK30">
        <v>10</v>
      </c>
      <c r="CL30">
        <v>13</v>
      </c>
      <c r="CM30" s="1">
        <v>19800000</v>
      </c>
    </row>
    <row r="31" spans="1:94" ht="14.4" customHeight="1" x14ac:dyDescent="0.3">
      <c r="A31">
        <v>3183</v>
      </c>
      <c r="B31">
        <v>230899</v>
      </c>
      <c r="C31" t="s">
        <v>518</v>
      </c>
      <c r="D31">
        <v>20</v>
      </c>
      <c r="E31" t="s">
        <v>519</v>
      </c>
      <c r="F31" t="s">
        <v>144</v>
      </c>
      <c r="G31" t="s">
        <v>145</v>
      </c>
      <c r="H31">
        <v>73</v>
      </c>
      <c r="I31">
        <v>85</v>
      </c>
      <c r="J31" t="s">
        <v>220</v>
      </c>
      <c r="K31" t="s">
        <v>221</v>
      </c>
      <c r="L31" s="1">
        <v>7000000</v>
      </c>
      <c r="M31" s="1">
        <v>46000</v>
      </c>
      <c r="N31">
        <v>1761</v>
      </c>
      <c r="O31" t="s">
        <v>103</v>
      </c>
      <c r="P31">
        <v>1</v>
      </c>
      <c r="Q31">
        <v>4</v>
      </c>
      <c r="R31">
        <v>3</v>
      </c>
      <c r="S31" t="s">
        <v>109</v>
      </c>
      <c r="T31" t="s">
        <v>115</v>
      </c>
      <c r="U31" t="s">
        <v>92</v>
      </c>
      <c r="V31" t="s">
        <v>38</v>
      </c>
      <c r="W31" t="str">
        <f>VLOOKUP(V31,Pos[],2,FALSE)</f>
        <v>MID</v>
      </c>
      <c r="X31">
        <v>31</v>
      </c>
      <c r="Y31" t="s">
        <v>520</v>
      </c>
      <c r="AA31">
        <v>2021</v>
      </c>
      <c r="AB31" t="s">
        <v>110</v>
      </c>
      <c r="AC31">
        <f t="shared" si="0"/>
        <v>69</v>
      </c>
      <c r="AD31" s="7">
        <v>172</v>
      </c>
      <c r="AE31" t="s">
        <v>193</v>
      </c>
      <c r="AF31" t="s">
        <v>193</v>
      </c>
      <c r="AG31" t="s">
        <v>193</v>
      </c>
      <c r="AH31" t="s">
        <v>165</v>
      </c>
      <c r="AI31" t="s">
        <v>182</v>
      </c>
      <c r="AJ31" t="s">
        <v>182</v>
      </c>
      <c r="AK31" t="s">
        <v>182</v>
      </c>
      <c r="AL31" t="s">
        <v>165</v>
      </c>
      <c r="AM31" t="s">
        <v>203</v>
      </c>
      <c r="AN31" t="s">
        <v>203</v>
      </c>
      <c r="AO31" t="s">
        <v>203</v>
      </c>
      <c r="AP31" t="s">
        <v>192</v>
      </c>
      <c r="AQ31" t="s">
        <v>196</v>
      </c>
      <c r="AR31" t="s">
        <v>196</v>
      </c>
      <c r="AS31" t="s">
        <v>196</v>
      </c>
      <c r="AT31" t="s">
        <v>192</v>
      </c>
      <c r="AU31" t="s">
        <v>219</v>
      </c>
      <c r="AV31" t="s">
        <v>250</v>
      </c>
      <c r="AW31" t="s">
        <v>250</v>
      </c>
      <c r="AX31" t="s">
        <v>250</v>
      </c>
      <c r="AY31" t="s">
        <v>219</v>
      </c>
      <c r="AZ31" t="s">
        <v>199</v>
      </c>
      <c r="BA31" t="s">
        <v>283</v>
      </c>
      <c r="BB31" t="s">
        <v>283</v>
      </c>
      <c r="BC31" t="s">
        <v>283</v>
      </c>
      <c r="BD31" t="s">
        <v>199</v>
      </c>
      <c r="BE31">
        <v>65</v>
      </c>
      <c r="BF31">
        <v>74</v>
      </c>
      <c r="BG31">
        <v>49</v>
      </c>
      <c r="BH31">
        <v>70</v>
      </c>
      <c r="BI31">
        <v>58</v>
      </c>
      <c r="BJ31">
        <v>85</v>
      </c>
      <c r="BK31">
        <v>48</v>
      </c>
      <c r="BL31">
        <v>52</v>
      </c>
      <c r="BM31">
        <v>44</v>
      </c>
      <c r="BN31">
        <v>77</v>
      </c>
      <c r="BO31">
        <v>86</v>
      </c>
      <c r="BP31">
        <v>80</v>
      </c>
      <c r="BQ31">
        <v>88</v>
      </c>
      <c r="BR31">
        <v>63</v>
      </c>
      <c r="BS31">
        <v>80</v>
      </c>
      <c r="BT31">
        <v>72</v>
      </c>
      <c r="BU31">
        <v>65</v>
      </c>
      <c r="BV31">
        <v>63</v>
      </c>
      <c r="BW31">
        <v>51</v>
      </c>
      <c r="BX31">
        <v>69</v>
      </c>
      <c r="BY31">
        <v>65</v>
      </c>
      <c r="BZ31">
        <v>33</v>
      </c>
      <c r="CA31">
        <v>68</v>
      </c>
      <c r="CB31">
        <v>64</v>
      </c>
      <c r="CC31">
        <v>65</v>
      </c>
      <c r="CD31">
        <v>64</v>
      </c>
      <c r="CE31">
        <v>24</v>
      </c>
      <c r="CF31">
        <v>24</v>
      </c>
      <c r="CG31">
        <v>25</v>
      </c>
      <c r="CH31">
        <v>12</v>
      </c>
      <c r="CI31">
        <v>12</v>
      </c>
      <c r="CJ31">
        <v>9</v>
      </c>
      <c r="CK31">
        <v>15</v>
      </c>
      <c r="CL31">
        <v>6</v>
      </c>
      <c r="CM31" s="1">
        <v>14700000</v>
      </c>
    </row>
    <row r="32" spans="1:94" ht="14.4" customHeight="1" x14ac:dyDescent="0.3">
      <c r="A32">
        <v>4719</v>
      </c>
      <c r="B32">
        <v>225782</v>
      </c>
      <c r="C32" t="s">
        <v>521</v>
      </c>
      <c r="D32">
        <v>20</v>
      </c>
      <c r="E32" t="s">
        <v>522</v>
      </c>
      <c r="F32" t="s">
        <v>144</v>
      </c>
      <c r="G32" t="s">
        <v>145</v>
      </c>
      <c r="H32">
        <v>71</v>
      </c>
      <c r="I32">
        <v>84</v>
      </c>
      <c r="J32" t="s">
        <v>158</v>
      </c>
      <c r="K32" t="s">
        <v>159</v>
      </c>
      <c r="L32" s="1">
        <v>4500000</v>
      </c>
      <c r="M32" s="1">
        <v>38000</v>
      </c>
      <c r="N32">
        <v>1836</v>
      </c>
      <c r="O32" t="s">
        <v>103</v>
      </c>
      <c r="P32">
        <v>1</v>
      </c>
      <c r="Q32">
        <v>3</v>
      </c>
      <c r="R32">
        <v>3</v>
      </c>
      <c r="S32" t="s">
        <v>91</v>
      </c>
      <c r="T32" t="s">
        <v>115</v>
      </c>
      <c r="U32" t="s">
        <v>92</v>
      </c>
      <c r="V32" t="s">
        <v>40</v>
      </c>
      <c r="W32" t="str">
        <f>VLOOKUP(V32,Pos[],2,FALSE)</f>
        <v>MID</v>
      </c>
      <c r="X32">
        <v>15</v>
      </c>
      <c r="Y32" t="s">
        <v>523</v>
      </c>
      <c r="AA32">
        <v>2019</v>
      </c>
      <c r="AB32" t="s">
        <v>143</v>
      </c>
      <c r="AC32">
        <f t="shared" si="0"/>
        <v>70</v>
      </c>
      <c r="AD32" s="7">
        <v>157</v>
      </c>
      <c r="AE32" t="s">
        <v>95</v>
      </c>
      <c r="AF32" t="s">
        <v>95</v>
      </c>
      <c r="AG32" t="s">
        <v>95</v>
      </c>
      <c r="AH32" t="s">
        <v>200</v>
      </c>
      <c r="AI32" t="s">
        <v>193</v>
      </c>
      <c r="AJ32" t="s">
        <v>193</v>
      </c>
      <c r="AK32" t="s">
        <v>193</v>
      </c>
      <c r="AL32" t="s">
        <v>200</v>
      </c>
      <c r="AM32" t="s">
        <v>200</v>
      </c>
      <c r="AN32" t="s">
        <v>200</v>
      </c>
      <c r="AO32" t="s">
        <v>200</v>
      </c>
      <c r="AP32" t="s">
        <v>200</v>
      </c>
      <c r="AQ32" t="s">
        <v>193</v>
      </c>
      <c r="AR32" t="s">
        <v>193</v>
      </c>
      <c r="AS32" t="s">
        <v>193</v>
      </c>
      <c r="AT32" t="s">
        <v>200</v>
      </c>
      <c r="AU32" t="s">
        <v>169</v>
      </c>
      <c r="AV32" t="s">
        <v>201</v>
      </c>
      <c r="AW32" t="s">
        <v>201</v>
      </c>
      <c r="AX32" t="s">
        <v>201</v>
      </c>
      <c r="AY32" t="s">
        <v>169</v>
      </c>
      <c r="AZ32" t="s">
        <v>197</v>
      </c>
      <c r="BA32" t="s">
        <v>96</v>
      </c>
      <c r="BB32" t="s">
        <v>96</v>
      </c>
      <c r="BC32" t="s">
        <v>96</v>
      </c>
      <c r="BD32" t="s">
        <v>197</v>
      </c>
      <c r="BE32">
        <v>64</v>
      </c>
      <c r="BF32">
        <v>56</v>
      </c>
      <c r="BG32">
        <v>38</v>
      </c>
      <c r="BH32">
        <v>74</v>
      </c>
      <c r="BI32">
        <v>44</v>
      </c>
      <c r="BJ32">
        <v>73</v>
      </c>
      <c r="BK32">
        <v>60</v>
      </c>
      <c r="BL32">
        <v>36</v>
      </c>
      <c r="BM32">
        <v>69</v>
      </c>
      <c r="BN32">
        <v>72</v>
      </c>
      <c r="BO32">
        <v>82</v>
      </c>
      <c r="BP32">
        <v>85</v>
      </c>
      <c r="BQ32">
        <v>76</v>
      </c>
      <c r="BR32">
        <v>69</v>
      </c>
      <c r="BS32">
        <v>70</v>
      </c>
      <c r="BT32">
        <v>65</v>
      </c>
      <c r="BU32">
        <v>55</v>
      </c>
      <c r="BV32">
        <v>69</v>
      </c>
      <c r="BW32">
        <v>66</v>
      </c>
      <c r="BX32">
        <v>62</v>
      </c>
      <c r="BY32">
        <v>58</v>
      </c>
      <c r="BZ32">
        <v>66</v>
      </c>
      <c r="CA32">
        <v>66</v>
      </c>
      <c r="CB32">
        <v>70</v>
      </c>
      <c r="CC32">
        <v>54</v>
      </c>
      <c r="CD32">
        <v>77</v>
      </c>
      <c r="CE32">
        <v>57</v>
      </c>
      <c r="CF32">
        <v>66</v>
      </c>
      <c r="CG32">
        <v>60</v>
      </c>
      <c r="CH32">
        <v>15</v>
      </c>
      <c r="CI32">
        <v>9</v>
      </c>
      <c r="CJ32">
        <v>7</v>
      </c>
      <c r="CK32">
        <v>10</v>
      </c>
      <c r="CL32">
        <v>13</v>
      </c>
      <c r="CM32" s="1">
        <v>11400000</v>
      </c>
    </row>
    <row r="33" spans="1:91" ht="14.4" customHeight="1" x14ac:dyDescent="0.3">
      <c r="A33">
        <v>572</v>
      </c>
      <c r="B33">
        <v>227234</v>
      </c>
      <c r="C33" t="s">
        <v>524</v>
      </c>
      <c r="D33">
        <v>21</v>
      </c>
      <c r="E33" t="s">
        <v>525</v>
      </c>
      <c r="F33" t="s">
        <v>139</v>
      </c>
      <c r="G33" t="s">
        <v>140</v>
      </c>
      <c r="H33">
        <v>79</v>
      </c>
      <c r="I33">
        <v>84</v>
      </c>
      <c r="J33" t="s">
        <v>186</v>
      </c>
      <c r="K33" t="s">
        <v>187</v>
      </c>
      <c r="L33" s="1">
        <v>14500000</v>
      </c>
      <c r="M33" s="1">
        <v>43000</v>
      </c>
      <c r="N33">
        <v>1949</v>
      </c>
      <c r="O33" t="s">
        <v>103</v>
      </c>
      <c r="P33">
        <v>2</v>
      </c>
      <c r="Q33">
        <v>3</v>
      </c>
      <c r="R33">
        <v>3</v>
      </c>
      <c r="S33" t="s">
        <v>135</v>
      </c>
      <c r="T33" t="s">
        <v>120</v>
      </c>
      <c r="U33" t="s">
        <v>177</v>
      </c>
      <c r="V33" t="s">
        <v>46</v>
      </c>
      <c r="W33" t="str">
        <f>VLOOKUP(V33,Pos[],2,FALSE)</f>
        <v>MID</v>
      </c>
      <c r="X33">
        <v>29</v>
      </c>
      <c r="Y33" t="s">
        <v>526</v>
      </c>
      <c r="AA33">
        <v>2023</v>
      </c>
      <c r="AB33" t="s">
        <v>149</v>
      </c>
      <c r="AC33">
        <f t="shared" si="0"/>
        <v>73</v>
      </c>
      <c r="AD33" s="7">
        <v>183</v>
      </c>
      <c r="AE33" t="s">
        <v>170</v>
      </c>
      <c r="AF33" t="s">
        <v>170</v>
      </c>
      <c r="AG33" t="s">
        <v>170</v>
      </c>
      <c r="AH33" t="s">
        <v>95</v>
      </c>
      <c r="AI33" t="s">
        <v>166</v>
      </c>
      <c r="AJ33" t="s">
        <v>166</v>
      </c>
      <c r="AK33" t="s">
        <v>166</v>
      </c>
      <c r="AL33" t="s">
        <v>95</v>
      </c>
      <c r="AM33" t="s">
        <v>197</v>
      </c>
      <c r="AN33" t="s">
        <v>197</v>
      </c>
      <c r="AO33" t="s">
        <v>197</v>
      </c>
      <c r="AP33" t="s">
        <v>201</v>
      </c>
      <c r="AQ33" t="s">
        <v>192</v>
      </c>
      <c r="AR33" t="s">
        <v>192</v>
      </c>
      <c r="AS33" t="s">
        <v>192</v>
      </c>
      <c r="AT33" t="s">
        <v>201</v>
      </c>
      <c r="AU33" t="s">
        <v>168</v>
      </c>
      <c r="AV33" t="s">
        <v>185</v>
      </c>
      <c r="AW33" t="s">
        <v>185</v>
      </c>
      <c r="AX33" t="s">
        <v>185</v>
      </c>
      <c r="AY33" t="s">
        <v>168</v>
      </c>
      <c r="AZ33" t="s">
        <v>168</v>
      </c>
      <c r="BA33" t="s">
        <v>184</v>
      </c>
      <c r="BB33" t="s">
        <v>184</v>
      </c>
      <c r="BC33" t="s">
        <v>184</v>
      </c>
      <c r="BD33" t="s">
        <v>168</v>
      </c>
      <c r="BE33">
        <v>60</v>
      </c>
      <c r="BF33">
        <v>42</v>
      </c>
      <c r="BG33">
        <v>76</v>
      </c>
      <c r="BH33">
        <v>76</v>
      </c>
      <c r="BI33">
        <v>43</v>
      </c>
      <c r="BJ33">
        <v>69</v>
      </c>
      <c r="BK33">
        <v>36</v>
      </c>
      <c r="BL33">
        <v>45</v>
      </c>
      <c r="BM33">
        <v>73</v>
      </c>
      <c r="BN33">
        <v>73</v>
      </c>
      <c r="BO33">
        <v>69</v>
      </c>
      <c r="BP33">
        <v>69</v>
      </c>
      <c r="BQ33">
        <v>64</v>
      </c>
      <c r="BR33">
        <v>76</v>
      </c>
      <c r="BS33">
        <v>68</v>
      </c>
      <c r="BT33">
        <v>73</v>
      </c>
      <c r="BU33">
        <v>81</v>
      </c>
      <c r="BV33">
        <v>85</v>
      </c>
      <c r="BW33">
        <v>82</v>
      </c>
      <c r="BX33">
        <v>54</v>
      </c>
      <c r="BY33">
        <v>85</v>
      </c>
      <c r="BZ33">
        <v>82</v>
      </c>
      <c r="CA33">
        <v>51</v>
      </c>
      <c r="CB33">
        <v>67</v>
      </c>
      <c r="CC33">
        <v>48</v>
      </c>
      <c r="CD33">
        <v>71</v>
      </c>
      <c r="CE33">
        <v>77</v>
      </c>
      <c r="CF33">
        <v>82</v>
      </c>
      <c r="CG33">
        <v>76</v>
      </c>
      <c r="CH33">
        <v>11</v>
      </c>
      <c r="CI33">
        <v>15</v>
      </c>
      <c r="CJ33">
        <v>16</v>
      </c>
      <c r="CK33">
        <v>10</v>
      </c>
      <c r="CL33">
        <v>15</v>
      </c>
      <c r="CM33" s="1">
        <v>28600000</v>
      </c>
    </row>
    <row r="34" spans="1:91" ht="14.4" customHeight="1" x14ac:dyDescent="0.3">
      <c r="A34">
        <v>576</v>
      </c>
      <c r="B34">
        <v>225711</v>
      </c>
      <c r="C34" t="s">
        <v>527</v>
      </c>
      <c r="D34">
        <v>22</v>
      </c>
      <c r="E34" t="s">
        <v>528</v>
      </c>
      <c r="F34" t="s">
        <v>139</v>
      </c>
      <c r="G34" t="s">
        <v>140</v>
      </c>
      <c r="H34">
        <v>79</v>
      </c>
      <c r="I34">
        <v>86</v>
      </c>
      <c r="J34" t="s">
        <v>174</v>
      </c>
      <c r="K34" t="s">
        <v>175</v>
      </c>
      <c r="L34" s="1">
        <v>15000000</v>
      </c>
      <c r="M34" s="1">
        <v>43000</v>
      </c>
      <c r="N34">
        <v>1876</v>
      </c>
      <c r="O34" t="s">
        <v>90</v>
      </c>
      <c r="P34">
        <v>2</v>
      </c>
      <c r="Q34">
        <v>3</v>
      </c>
      <c r="R34">
        <v>3</v>
      </c>
      <c r="S34" t="s">
        <v>109</v>
      </c>
      <c r="T34" t="s">
        <v>115</v>
      </c>
      <c r="U34" t="s">
        <v>177</v>
      </c>
      <c r="V34" t="s">
        <v>49</v>
      </c>
      <c r="W34" t="str">
        <f>VLOOKUP(V34,Pos[],2,FALSE)</f>
        <v>DEF</v>
      </c>
      <c r="X34">
        <v>4</v>
      </c>
      <c r="Y34" t="s">
        <v>153</v>
      </c>
      <c r="AA34">
        <v>2023</v>
      </c>
      <c r="AB34" t="s">
        <v>149</v>
      </c>
      <c r="AC34">
        <f t="shared" ref="AC34:AC65" si="1">LEFT(AB34,1)*12+MID(AB34,3,2)</f>
        <v>73</v>
      </c>
      <c r="AD34" s="7">
        <v>174</v>
      </c>
      <c r="AE34" t="s">
        <v>96</v>
      </c>
      <c r="AF34" t="s">
        <v>96</v>
      </c>
      <c r="AG34" t="s">
        <v>96</v>
      </c>
      <c r="AH34" t="s">
        <v>197</v>
      </c>
      <c r="AI34" t="s">
        <v>95</v>
      </c>
      <c r="AJ34" t="s">
        <v>95</v>
      </c>
      <c r="AK34" t="s">
        <v>95</v>
      </c>
      <c r="AL34" t="s">
        <v>197</v>
      </c>
      <c r="AM34" t="s">
        <v>201</v>
      </c>
      <c r="AN34" t="s">
        <v>201</v>
      </c>
      <c r="AO34" t="s">
        <v>201</v>
      </c>
      <c r="AP34" t="s">
        <v>200</v>
      </c>
      <c r="AQ34" t="s">
        <v>192</v>
      </c>
      <c r="AR34" t="s">
        <v>192</v>
      </c>
      <c r="AS34" t="s">
        <v>192</v>
      </c>
      <c r="AT34" t="s">
        <v>200</v>
      </c>
      <c r="AU34" t="s">
        <v>168</v>
      </c>
      <c r="AV34" t="s">
        <v>183</v>
      </c>
      <c r="AW34" t="s">
        <v>183</v>
      </c>
      <c r="AX34" t="s">
        <v>183</v>
      </c>
      <c r="AY34" t="s">
        <v>168</v>
      </c>
      <c r="AZ34" t="s">
        <v>183</v>
      </c>
      <c r="BA34" t="s">
        <v>185</v>
      </c>
      <c r="BB34" t="s">
        <v>185</v>
      </c>
      <c r="BC34" t="s">
        <v>185</v>
      </c>
      <c r="BD34" t="s">
        <v>183</v>
      </c>
      <c r="BE34">
        <v>66</v>
      </c>
      <c r="BF34">
        <v>38</v>
      </c>
      <c r="BG34">
        <v>81</v>
      </c>
      <c r="BH34">
        <v>76</v>
      </c>
      <c r="BI34">
        <v>39</v>
      </c>
      <c r="BJ34">
        <v>73</v>
      </c>
      <c r="BK34">
        <v>46</v>
      </c>
      <c r="BL34">
        <v>32</v>
      </c>
      <c r="BM34">
        <v>78</v>
      </c>
      <c r="BN34">
        <v>76</v>
      </c>
      <c r="BO34">
        <v>75</v>
      </c>
      <c r="BP34">
        <v>77</v>
      </c>
      <c r="BQ34">
        <v>75</v>
      </c>
      <c r="BR34">
        <v>78</v>
      </c>
      <c r="BS34">
        <v>69</v>
      </c>
      <c r="BT34">
        <v>43</v>
      </c>
      <c r="BU34">
        <v>84</v>
      </c>
      <c r="BV34">
        <v>76</v>
      </c>
      <c r="BW34">
        <v>78</v>
      </c>
      <c r="BX34">
        <v>24</v>
      </c>
      <c r="BY34">
        <v>76</v>
      </c>
      <c r="BZ34">
        <v>77</v>
      </c>
      <c r="CA34">
        <v>56</v>
      </c>
      <c r="CB34">
        <v>68</v>
      </c>
      <c r="CC34">
        <v>41</v>
      </c>
      <c r="CD34">
        <v>81</v>
      </c>
      <c r="CE34">
        <v>75</v>
      </c>
      <c r="CF34">
        <v>80</v>
      </c>
      <c r="CG34">
        <v>78</v>
      </c>
      <c r="CH34">
        <v>12</v>
      </c>
      <c r="CI34">
        <v>7</v>
      </c>
      <c r="CJ34">
        <v>7</v>
      </c>
      <c r="CK34">
        <v>7</v>
      </c>
      <c r="CL34">
        <v>8</v>
      </c>
      <c r="CM34" s="1">
        <v>28500000</v>
      </c>
    </row>
    <row r="35" spans="1:91" x14ac:dyDescent="0.3">
      <c r="A35">
        <v>734</v>
      </c>
      <c r="B35">
        <v>231691</v>
      </c>
      <c r="C35" t="s">
        <v>529</v>
      </c>
      <c r="D35">
        <v>19</v>
      </c>
      <c r="E35" t="s">
        <v>530</v>
      </c>
      <c r="F35" t="s">
        <v>139</v>
      </c>
      <c r="G35" t="s">
        <v>140</v>
      </c>
      <c r="H35">
        <v>78</v>
      </c>
      <c r="I35">
        <v>90</v>
      </c>
      <c r="J35" t="s">
        <v>274</v>
      </c>
      <c r="K35" t="s">
        <v>275</v>
      </c>
      <c r="L35" s="1">
        <v>14000000</v>
      </c>
      <c r="M35" s="1">
        <v>12000</v>
      </c>
      <c r="N35">
        <v>1200</v>
      </c>
      <c r="O35" t="s">
        <v>103</v>
      </c>
      <c r="P35">
        <v>2</v>
      </c>
      <c r="Q35">
        <v>3</v>
      </c>
      <c r="R35">
        <v>1</v>
      </c>
      <c r="S35" t="s">
        <v>91</v>
      </c>
      <c r="T35" t="s">
        <v>115</v>
      </c>
      <c r="U35" t="s">
        <v>177</v>
      </c>
      <c r="V35" t="s">
        <v>116</v>
      </c>
      <c r="W35" t="str">
        <f>VLOOKUP(V35,Pos[],2,FALSE)</f>
        <v>GK</v>
      </c>
      <c r="X35">
        <v>1</v>
      </c>
      <c r="Y35" t="s">
        <v>531</v>
      </c>
      <c r="AA35">
        <v>2023</v>
      </c>
      <c r="AB35" t="s">
        <v>117</v>
      </c>
      <c r="AC35">
        <f t="shared" si="1"/>
        <v>76</v>
      </c>
      <c r="AD35" s="7">
        <v>181</v>
      </c>
      <c r="BE35">
        <v>13</v>
      </c>
      <c r="BF35">
        <v>6</v>
      </c>
      <c r="BG35">
        <v>13</v>
      </c>
      <c r="BH35">
        <v>54</v>
      </c>
      <c r="BI35">
        <v>9</v>
      </c>
      <c r="BJ35">
        <v>14</v>
      </c>
      <c r="BK35">
        <v>13</v>
      </c>
      <c r="BL35">
        <v>12</v>
      </c>
      <c r="BM35">
        <v>38</v>
      </c>
      <c r="BN35">
        <v>10</v>
      </c>
      <c r="BO35">
        <v>48</v>
      </c>
      <c r="BP35">
        <v>45</v>
      </c>
      <c r="BQ35">
        <v>55</v>
      </c>
      <c r="BR35">
        <v>69</v>
      </c>
      <c r="BS35">
        <v>53</v>
      </c>
      <c r="BT35">
        <v>23</v>
      </c>
      <c r="BU35">
        <v>73</v>
      </c>
      <c r="BV35">
        <v>40</v>
      </c>
      <c r="BW35">
        <v>70</v>
      </c>
      <c r="BX35">
        <v>9</v>
      </c>
      <c r="BY35">
        <v>20</v>
      </c>
      <c r="BZ35">
        <v>17</v>
      </c>
      <c r="CA35">
        <v>4</v>
      </c>
      <c r="CB35">
        <v>47</v>
      </c>
      <c r="CC35">
        <v>16</v>
      </c>
      <c r="CD35">
        <v>59</v>
      </c>
      <c r="CE35">
        <v>20</v>
      </c>
      <c r="CF35">
        <v>14</v>
      </c>
      <c r="CG35">
        <v>12</v>
      </c>
      <c r="CH35">
        <v>79</v>
      </c>
      <c r="CI35">
        <v>77</v>
      </c>
      <c r="CJ35">
        <v>71</v>
      </c>
      <c r="CK35">
        <v>76</v>
      </c>
      <c r="CL35">
        <v>80</v>
      </c>
      <c r="CM35" s="1">
        <v>26600000</v>
      </c>
    </row>
    <row r="36" spans="1:91" ht="14.4" customHeight="1" x14ac:dyDescent="0.3">
      <c r="A36">
        <v>745</v>
      </c>
      <c r="B36">
        <v>228618</v>
      </c>
      <c r="C36" t="s">
        <v>532</v>
      </c>
      <c r="D36">
        <v>23</v>
      </c>
      <c r="E36" t="s">
        <v>533</v>
      </c>
      <c r="F36" t="s">
        <v>139</v>
      </c>
      <c r="G36" t="s">
        <v>140</v>
      </c>
      <c r="H36">
        <v>78</v>
      </c>
      <c r="I36">
        <v>86</v>
      </c>
      <c r="J36" t="s">
        <v>186</v>
      </c>
      <c r="K36" t="s">
        <v>187</v>
      </c>
      <c r="L36" s="1">
        <v>13000000</v>
      </c>
      <c r="M36" s="1">
        <v>47000</v>
      </c>
      <c r="N36">
        <v>2061</v>
      </c>
      <c r="O36" t="s">
        <v>90</v>
      </c>
      <c r="P36">
        <v>1</v>
      </c>
      <c r="Q36">
        <v>5</v>
      </c>
      <c r="R36">
        <v>4</v>
      </c>
      <c r="S36" t="s">
        <v>109</v>
      </c>
      <c r="T36" t="s">
        <v>120</v>
      </c>
      <c r="U36" t="s">
        <v>177</v>
      </c>
      <c r="V36" t="s">
        <v>48</v>
      </c>
      <c r="W36" t="str">
        <f>VLOOKUP(V36,Pos[],2,FALSE)</f>
        <v>DEF</v>
      </c>
      <c r="X36">
        <v>22</v>
      </c>
      <c r="Y36" t="s">
        <v>154</v>
      </c>
      <c r="AA36">
        <v>2023</v>
      </c>
      <c r="AB36" t="s">
        <v>143</v>
      </c>
      <c r="AC36">
        <f t="shared" si="1"/>
        <v>70</v>
      </c>
      <c r="AD36" s="7">
        <v>161</v>
      </c>
      <c r="AE36" t="s">
        <v>203</v>
      </c>
      <c r="AF36" t="s">
        <v>203</v>
      </c>
      <c r="AG36" t="s">
        <v>203</v>
      </c>
      <c r="AH36" t="s">
        <v>183</v>
      </c>
      <c r="AI36" t="s">
        <v>168</v>
      </c>
      <c r="AJ36" t="s">
        <v>168</v>
      </c>
      <c r="AK36" t="s">
        <v>168</v>
      </c>
      <c r="AL36" t="s">
        <v>183</v>
      </c>
      <c r="AM36" t="s">
        <v>168</v>
      </c>
      <c r="AN36" t="s">
        <v>168</v>
      </c>
      <c r="AO36" t="s">
        <v>168</v>
      </c>
      <c r="AP36" t="s">
        <v>185</v>
      </c>
      <c r="AQ36" t="s">
        <v>168</v>
      </c>
      <c r="AR36" t="s">
        <v>168</v>
      </c>
      <c r="AS36" t="s">
        <v>168</v>
      </c>
      <c r="AT36" t="s">
        <v>185</v>
      </c>
      <c r="AU36" t="s">
        <v>185</v>
      </c>
      <c r="AV36" t="s">
        <v>168</v>
      </c>
      <c r="AW36" t="s">
        <v>168</v>
      </c>
      <c r="AX36" t="s">
        <v>168</v>
      </c>
      <c r="AY36" t="s">
        <v>185</v>
      </c>
      <c r="AZ36" t="s">
        <v>183</v>
      </c>
      <c r="BA36" t="s">
        <v>165</v>
      </c>
      <c r="BB36" t="s">
        <v>165</v>
      </c>
      <c r="BC36" t="s">
        <v>165</v>
      </c>
      <c r="BD36" t="s">
        <v>183</v>
      </c>
      <c r="BE36">
        <v>74</v>
      </c>
      <c r="BF36">
        <v>62</v>
      </c>
      <c r="BG36">
        <v>69</v>
      </c>
      <c r="BH36">
        <v>76</v>
      </c>
      <c r="BI36">
        <v>43</v>
      </c>
      <c r="BJ36">
        <v>81</v>
      </c>
      <c r="BK36">
        <v>71</v>
      </c>
      <c r="BL36">
        <v>35</v>
      </c>
      <c r="BM36">
        <v>75</v>
      </c>
      <c r="BN36">
        <v>78</v>
      </c>
      <c r="BO36">
        <v>88</v>
      </c>
      <c r="BP36">
        <v>86</v>
      </c>
      <c r="BQ36">
        <v>78</v>
      </c>
      <c r="BR36">
        <v>78</v>
      </c>
      <c r="BS36">
        <v>78</v>
      </c>
      <c r="BT36">
        <v>69</v>
      </c>
      <c r="BU36">
        <v>78</v>
      </c>
      <c r="BV36">
        <v>82</v>
      </c>
      <c r="BW36">
        <v>76</v>
      </c>
      <c r="BX36">
        <v>64</v>
      </c>
      <c r="BY36">
        <v>77</v>
      </c>
      <c r="BZ36">
        <v>75</v>
      </c>
      <c r="CA36">
        <v>75</v>
      </c>
      <c r="CB36">
        <v>73</v>
      </c>
      <c r="CC36">
        <v>49</v>
      </c>
      <c r="CD36">
        <v>78</v>
      </c>
      <c r="CE36">
        <v>69</v>
      </c>
      <c r="CF36">
        <v>75</v>
      </c>
      <c r="CG36">
        <v>76</v>
      </c>
      <c r="CH36">
        <v>7</v>
      </c>
      <c r="CI36">
        <v>16</v>
      </c>
      <c r="CJ36">
        <v>9</v>
      </c>
      <c r="CK36">
        <v>10</v>
      </c>
      <c r="CL36">
        <v>9</v>
      </c>
      <c r="CM36" s="1">
        <v>27300000</v>
      </c>
    </row>
    <row r="37" spans="1:91" ht="14.4" customHeight="1" x14ac:dyDescent="0.3">
      <c r="A37">
        <v>974</v>
      </c>
      <c r="B37">
        <v>216643</v>
      </c>
      <c r="C37" t="s">
        <v>534</v>
      </c>
      <c r="D37">
        <v>23</v>
      </c>
      <c r="E37" t="s">
        <v>535</v>
      </c>
      <c r="F37" t="s">
        <v>139</v>
      </c>
      <c r="G37" t="s">
        <v>140</v>
      </c>
      <c r="H37">
        <v>77</v>
      </c>
      <c r="I37">
        <v>84</v>
      </c>
      <c r="J37" t="s">
        <v>186</v>
      </c>
      <c r="K37" t="s">
        <v>187</v>
      </c>
      <c r="L37" s="1">
        <v>10500000</v>
      </c>
      <c r="M37" s="1">
        <v>44000</v>
      </c>
      <c r="N37">
        <v>1994</v>
      </c>
      <c r="O37" t="s">
        <v>103</v>
      </c>
      <c r="P37">
        <v>1</v>
      </c>
      <c r="Q37">
        <v>4</v>
      </c>
      <c r="R37">
        <v>3</v>
      </c>
      <c r="S37" t="s">
        <v>109</v>
      </c>
      <c r="T37" t="s">
        <v>115</v>
      </c>
      <c r="U37" t="s">
        <v>177</v>
      </c>
      <c r="V37" t="s">
        <v>52</v>
      </c>
      <c r="W37" t="str">
        <f>VLOOKUP(V37,Pos[],2,FALSE)</f>
        <v>DEF</v>
      </c>
      <c r="X37">
        <v>14</v>
      </c>
      <c r="Y37" t="s">
        <v>153</v>
      </c>
      <c r="AA37">
        <v>2022</v>
      </c>
      <c r="AB37" t="s">
        <v>143</v>
      </c>
      <c r="AC37">
        <f t="shared" si="1"/>
        <v>70</v>
      </c>
      <c r="AD37" s="7">
        <v>161</v>
      </c>
      <c r="AE37" t="s">
        <v>197</v>
      </c>
      <c r="AF37" t="s">
        <v>197</v>
      </c>
      <c r="AG37" t="s">
        <v>197</v>
      </c>
      <c r="AH37" t="s">
        <v>192</v>
      </c>
      <c r="AI37" t="s">
        <v>193</v>
      </c>
      <c r="AJ37" t="s">
        <v>193</v>
      </c>
      <c r="AK37" t="s">
        <v>193</v>
      </c>
      <c r="AL37" t="s">
        <v>192</v>
      </c>
      <c r="AM37" t="s">
        <v>192</v>
      </c>
      <c r="AN37" t="s">
        <v>192</v>
      </c>
      <c r="AO37" t="s">
        <v>192</v>
      </c>
      <c r="AP37" t="s">
        <v>203</v>
      </c>
      <c r="AQ37" t="s">
        <v>182</v>
      </c>
      <c r="AR37" t="s">
        <v>182</v>
      </c>
      <c r="AS37" t="s">
        <v>182</v>
      </c>
      <c r="AT37" t="s">
        <v>203</v>
      </c>
      <c r="AU37" t="s">
        <v>183</v>
      </c>
      <c r="AV37" t="s">
        <v>168</v>
      </c>
      <c r="AW37" t="s">
        <v>168</v>
      </c>
      <c r="AX37" t="s">
        <v>168</v>
      </c>
      <c r="AY37" t="s">
        <v>183</v>
      </c>
      <c r="AZ37" t="s">
        <v>168</v>
      </c>
      <c r="BA37" t="s">
        <v>203</v>
      </c>
      <c r="BB37" t="s">
        <v>203</v>
      </c>
      <c r="BC37" t="s">
        <v>203</v>
      </c>
      <c r="BD37" t="s">
        <v>168</v>
      </c>
      <c r="BE37">
        <v>81</v>
      </c>
      <c r="BF37">
        <v>51</v>
      </c>
      <c r="BG37">
        <v>55</v>
      </c>
      <c r="BH37">
        <v>79</v>
      </c>
      <c r="BI37">
        <v>76</v>
      </c>
      <c r="BJ37">
        <v>76</v>
      </c>
      <c r="BK37">
        <v>68</v>
      </c>
      <c r="BL37">
        <v>56</v>
      </c>
      <c r="BM37">
        <v>77</v>
      </c>
      <c r="BN37">
        <v>78</v>
      </c>
      <c r="BO37">
        <v>71</v>
      </c>
      <c r="BP37">
        <v>68</v>
      </c>
      <c r="BQ37">
        <v>69</v>
      </c>
      <c r="BR37">
        <v>70</v>
      </c>
      <c r="BS37">
        <v>72</v>
      </c>
      <c r="BT37">
        <v>72</v>
      </c>
      <c r="BU37">
        <v>59</v>
      </c>
      <c r="BV37">
        <v>74</v>
      </c>
      <c r="BW37">
        <v>65</v>
      </c>
      <c r="BX37">
        <v>69</v>
      </c>
      <c r="BY37">
        <v>60</v>
      </c>
      <c r="BZ37">
        <v>75</v>
      </c>
      <c r="CA37">
        <v>69</v>
      </c>
      <c r="CB37">
        <v>64</v>
      </c>
      <c r="CC37">
        <v>46</v>
      </c>
      <c r="CD37">
        <v>70</v>
      </c>
      <c r="CE37">
        <v>78</v>
      </c>
      <c r="CF37">
        <v>80</v>
      </c>
      <c r="CG37">
        <v>82</v>
      </c>
      <c r="CH37">
        <v>13</v>
      </c>
      <c r="CI37">
        <v>8</v>
      </c>
      <c r="CJ37">
        <v>8</v>
      </c>
      <c r="CK37">
        <v>9</v>
      </c>
      <c r="CL37">
        <v>16</v>
      </c>
      <c r="CM37" s="1">
        <v>22100000</v>
      </c>
    </row>
    <row r="38" spans="1:91" ht="14.4" customHeight="1" x14ac:dyDescent="0.3">
      <c r="A38">
        <v>1036</v>
      </c>
      <c r="B38">
        <v>226166</v>
      </c>
      <c r="C38" t="s">
        <v>536</v>
      </c>
      <c r="D38">
        <v>20</v>
      </c>
      <c r="E38" t="s">
        <v>537</v>
      </c>
      <c r="F38" t="s">
        <v>139</v>
      </c>
      <c r="G38" t="s">
        <v>140</v>
      </c>
      <c r="H38">
        <v>77</v>
      </c>
      <c r="I38">
        <v>86</v>
      </c>
      <c r="J38" t="s">
        <v>538</v>
      </c>
      <c r="K38" t="s">
        <v>539</v>
      </c>
      <c r="L38" s="1">
        <v>12000000</v>
      </c>
      <c r="M38" s="1">
        <v>30000</v>
      </c>
      <c r="N38">
        <v>1906</v>
      </c>
      <c r="O38" t="s">
        <v>103</v>
      </c>
      <c r="P38">
        <v>1</v>
      </c>
      <c r="Q38">
        <v>3</v>
      </c>
      <c r="R38">
        <v>3</v>
      </c>
      <c r="S38" t="s">
        <v>119</v>
      </c>
      <c r="T38" t="s">
        <v>120</v>
      </c>
      <c r="U38" t="s">
        <v>177</v>
      </c>
      <c r="V38" t="s">
        <v>52</v>
      </c>
      <c r="W38" t="str">
        <f>VLOOKUP(V38,Pos[],2,FALSE)</f>
        <v>DEF</v>
      </c>
      <c r="X38">
        <v>22</v>
      </c>
      <c r="Y38" t="s">
        <v>153</v>
      </c>
      <c r="AA38">
        <v>2023</v>
      </c>
      <c r="AB38" t="s">
        <v>149</v>
      </c>
      <c r="AC38">
        <f t="shared" si="1"/>
        <v>73</v>
      </c>
      <c r="AD38" s="7">
        <v>163</v>
      </c>
      <c r="AE38" t="s">
        <v>181</v>
      </c>
      <c r="AF38" t="s">
        <v>181</v>
      </c>
      <c r="AG38" t="s">
        <v>181</v>
      </c>
      <c r="AH38" t="s">
        <v>197</v>
      </c>
      <c r="AI38" t="s">
        <v>95</v>
      </c>
      <c r="AJ38" t="s">
        <v>95</v>
      </c>
      <c r="AK38" t="s">
        <v>95</v>
      </c>
      <c r="AL38" t="s">
        <v>197</v>
      </c>
      <c r="AM38" t="s">
        <v>166</v>
      </c>
      <c r="AN38" t="s">
        <v>166</v>
      </c>
      <c r="AO38" t="s">
        <v>166</v>
      </c>
      <c r="AP38" t="s">
        <v>169</v>
      </c>
      <c r="AQ38" t="s">
        <v>201</v>
      </c>
      <c r="AR38" t="s">
        <v>201</v>
      </c>
      <c r="AS38" t="s">
        <v>201</v>
      </c>
      <c r="AT38" t="s">
        <v>169</v>
      </c>
      <c r="AU38" t="s">
        <v>168</v>
      </c>
      <c r="AV38" t="s">
        <v>182</v>
      </c>
      <c r="AW38" t="s">
        <v>182</v>
      </c>
      <c r="AX38" t="s">
        <v>182</v>
      </c>
      <c r="AY38" t="s">
        <v>168</v>
      </c>
      <c r="AZ38" t="s">
        <v>168</v>
      </c>
      <c r="BA38" t="s">
        <v>183</v>
      </c>
      <c r="BB38" t="s">
        <v>183</v>
      </c>
      <c r="BC38" t="s">
        <v>183</v>
      </c>
      <c r="BD38" t="s">
        <v>168</v>
      </c>
      <c r="BE38">
        <v>74</v>
      </c>
      <c r="BF38">
        <v>30</v>
      </c>
      <c r="BG38">
        <v>69</v>
      </c>
      <c r="BH38">
        <v>74</v>
      </c>
      <c r="BI38">
        <v>35</v>
      </c>
      <c r="BJ38">
        <v>72</v>
      </c>
      <c r="BK38">
        <v>68</v>
      </c>
      <c r="BL38">
        <v>33</v>
      </c>
      <c r="BM38">
        <v>67</v>
      </c>
      <c r="BN38">
        <v>73</v>
      </c>
      <c r="BO38">
        <v>78</v>
      </c>
      <c r="BP38">
        <v>84</v>
      </c>
      <c r="BQ38">
        <v>69</v>
      </c>
      <c r="BR38">
        <v>69</v>
      </c>
      <c r="BS38">
        <v>64</v>
      </c>
      <c r="BT38">
        <v>57</v>
      </c>
      <c r="BU38">
        <v>86</v>
      </c>
      <c r="BV38">
        <v>69</v>
      </c>
      <c r="BW38">
        <v>79</v>
      </c>
      <c r="BX38">
        <v>52</v>
      </c>
      <c r="BY38">
        <v>72</v>
      </c>
      <c r="BZ38">
        <v>76</v>
      </c>
      <c r="CA38">
        <v>59</v>
      </c>
      <c r="CB38">
        <v>60</v>
      </c>
      <c r="CC38">
        <v>45</v>
      </c>
      <c r="CD38">
        <v>71</v>
      </c>
      <c r="CE38">
        <v>75</v>
      </c>
      <c r="CF38">
        <v>79</v>
      </c>
      <c r="CG38">
        <v>81</v>
      </c>
      <c r="CH38">
        <v>10</v>
      </c>
      <c r="CI38">
        <v>7</v>
      </c>
      <c r="CJ38">
        <v>14</v>
      </c>
      <c r="CK38">
        <v>11</v>
      </c>
      <c r="CL38">
        <v>15</v>
      </c>
      <c r="CM38" s="1">
        <v>22800000</v>
      </c>
    </row>
    <row r="39" spans="1:91" ht="14.4" customHeight="1" x14ac:dyDescent="0.3">
      <c r="A39">
        <v>1072</v>
      </c>
      <c r="B39">
        <v>212886</v>
      </c>
      <c r="C39" t="s">
        <v>540</v>
      </c>
      <c r="D39">
        <v>23</v>
      </c>
      <c r="E39" t="s">
        <v>541</v>
      </c>
      <c r="F39" t="s">
        <v>139</v>
      </c>
      <c r="G39" t="s">
        <v>140</v>
      </c>
      <c r="H39">
        <v>77</v>
      </c>
      <c r="I39">
        <v>84</v>
      </c>
      <c r="J39" t="s">
        <v>227</v>
      </c>
      <c r="K39" t="s">
        <v>228</v>
      </c>
      <c r="L39" s="1">
        <v>12500000</v>
      </c>
      <c r="M39" s="1">
        <v>28000</v>
      </c>
      <c r="N39">
        <v>2155</v>
      </c>
      <c r="O39" t="s">
        <v>103</v>
      </c>
      <c r="P39">
        <v>2</v>
      </c>
      <c r="Q39">
        <v>3</v>
      </c>
      <c r="R39">
        <v>4</v>
      </c>
      <c r="S39" t="s">
        <v>109</v>
      </c>
      <c r="T39" t="s">
        <v>120</v>
      </c>
      <c r="U39" t="s">
        <v>177</v>
      </c>
      <c r="V39" t="s">
        <v>39</v>
      </c>
      <c r="W39" t="str">
        <f>VLOOKUP(V39,Pos[],2,FALSE)</f>
        <v>MID</v>
      </c>
      <c r="X39">
        <v>25</v>
      </c>
      <c r="Y39" t="s">
        <v>542</v>
      </c>
      <c r="AA39">
        <v>2021</v>
      </c>
      <c r="AB39" t="s">
        <v>121</v>
      </c>
      <c r="AC39">
        <f t="shared" si="1"/>
        <v>71</v>
      </c>
      <c r="AD39" s="7">
        <v>165</v>
      </c>
      <c r="AE39" t="s">
        <v>168</v>
      </c>
      <c r="AF39" t="s">
        <v>168</v>
      </c>
      <c r="AG39" t="s">
        <v>168</v>
      </c>
      <c r="AH39" t="s">
        <v>183</v>
      </c>
      <c r="AI39" t="s">
        <v>183</v>
      </c>
      <c r="AJ39" t="s">
        <v>183</v>
      </c>
      <c r="AK39" t="s">
        <v>183</v>
      </c>
      <c r="AL39" t="s">
        <v>183</v>
      </c>
      <c r="AM39" t="s">
        <v>183</v>
      </c>
      <c r="AN39" t="s">
        <v>183</v>
      </c>
      <c r="AO39" t="s">
        <v>183</v>
      </c>
      <c r="AP39" t="s">
        <v>183</v>
      </c>
      <c r="AQ39" t="s">
        <v>183</v>
      </c>
      <c r="AR39" t="s">
        <v>183</v>
      </c>
      <c r="AS39" t="s">
        <v>183</v>
      </c>
      <c r="AT39" t="s">
        <v>183</v>
      </c>
      <c r="AU39" t="s">
        <v>168</v>
      </c>
      <c r="AV39" t="s">
        <v>168</v>
      </c>
      <c r="AW39" t="s">
        <v>168</v>
      </c>
      <c r="AX39" t="s">
        <v>168</v>
      </c>
      <c r="AY39" t="s">
        <v>168</v>
      </c>
      <c r="AZ39" t="s">
        <v>165</v>
      </c>
      <c r="BA39" t="s">
        <v>165</v>
      </c>
      <c r="BB39" t="s">
        <v>165</v>
      </c>
      <c r="BC39" t="s">
        <v>165</v>
      </c>
      <c r="BD39" t="s">
        <v>165</v>
      </c>
      <c r="BE39">
        <v>74</v>
      </c>
      <c r="BF39">
        <v>77</v>
      </c>
      <c r="BG39">
        <v>67</v>
      </c>
      <c r="BH39">
        <v>78</v>
      </c>
      <c r="BI39">
        <v>64</v>
      </c>
      <c r="BJ39">
        <v>78</v>
      </c>
      <c r="BK39">
        <v>78</v>
      </c>
      <c r="BL39">
        <v>82</v>
      </c>
      <c r="BM39">
        <v>74</v>
      </c>
      <c r="BN39">
        <v>78</v>
      </c>
      <c r="BO39">
        <v>76</v>
      </c>
      <c r="BP39">
        <v>77</v>
      </c>
      <c r="BQ39">
        <v>80</v>
      </c>
      <c r="BR39">
        <v>70</v>
      </c>
      <c r="BS39">
        <v>75</v>
      </c>
      <c r="BT39">
        <v>82</v>
      </c>
      <c r="BU39">
        <v>78</v>
      </c>
      <c r="BV39">
        <v>79</v>
      </c>
      <c r="BW39">
        <v>78</v>
      </c>
      <c r="BX39">
        <v>79</v>
      </c>
      <c r="BY39">
        <v>78</v>
      </c>
      <c r="BZ39">
        <v>76</v>
      </c>
      <c r="CA39">
        <v>72</v>
      </c>
      <c r="CB39">
        <v>76</v>
      </c>
      <c r="CC39">
        <v>53</v>
      </c>
      <c r="CD39">
        <v>79</v>
      </c>
      <c r="CE39">
        <v>74</v>
      </c>
      <c r="CF39">
        <v>77</v>
      </c>
      <c r="CG39">
        <v>68</v>
      </c>
      <c r="CH39">
        <v>8</v>
      </c>
      <c r="CI39">
        <v>16</v>
      </c>
      <c r="CJ39">
        <v>8</v>
      </c>
      <c r="CK39">
        <v>11</v>
      </c>
      <c r="CL39">
        <v>14</v>
      </c>
      <c r="CM39" s="1">
        <v>26300000</v>
      </c>
    </row>
    <row r="40" spans="1:91" ht="14.4" customHeight="1" x14ac:dyDescent="0.3">
      <c r="A40">
        <v>1098</v>
      </c>
      <c r="B40">
        <v>225713</v>
      </c>
      <c r="C40" t="s">
        <v>543</v>
      </c>
      <c r="D40">
        <v>21</v>
      </c>
      <c r="E40" t="s">
        <v>544</v>
      </c>
      <c r="F40" t="s">
        <v>139</v>
      </c>
      <c r="G40" t="s">
        <v>140</v>
      </c>
      <c r="H40">
        <v>77</v>
      </c>
      <c r="I40">
        <v>85</v>
      </c>
      <c r="J40" t="s">
        <v>538</v>
      </c>
      <c r="K40" t="s">
        <v>539</v>
      </c>
      <c r="L40" s="1">
        <v>13500000</v>
      </c>
      <c r="M40" s="1">
        <v>39000</v>
      </c>
      <c r="N40">
        <v>1791</v>
      </c>
      <c r="O40" t="s">
        <v>103</v>
      </c>
      <c r="P40">
        <v>1</v>
      </c>
      <c r="Q40">
        <v>3</v>
      </c>
      <c r="R40">
        <v>4</v>
      </c>
      <c r="S40" t="s">
        <v>91</v>
      </c>
      <c r="T40" t="s">
        <v>115</v>
      </c>
      <c r="U40" t="s">
        <v>177</v>
      </c>
      <c r="V40" t="s">
        <v>28</v>
      </c>
      <c r="W40" t="str">
        <f>VLOOKUP(V40,Pos[],2,FALSE)</f>
        <v>FWD</v>
      </c>
      <c r="X40">
        <v>29</v>
      </c>
      <c r="Y40" t="s">
        <v>545</v>
      </c>
      <c r="AA40">
        <v>2022</v>
      </c>
      <c r="AB40" t="s">
        <v>143</v>
      </c>
      <c r="AC40">
        <f t="shared" si="1"/>
        <v>70</v>
      </c>
      <c r="AD40" s="7">
        <v>152</v>
      </c>
      <c r="AE40" t="s">
        <v>183</v>
      </c>
      <c r="AF40" t="s">
        <v>183</v>
      </c>
      <c r="AG40" t="s">
        <v>183</v>
      </c>
      <c r="AH40" t="s">
        <v>183</v>
      </c>
      <c r="AI40" t="s">
        <v>185</v>
      </c>
      <c r="AJ40" t="s">
        <v>185</v>
      </c>
      <c r="AK40" t="s">
        <v>185</v>
      </c>
      <c r="AL40" t="s">
        <v>183</v>
      </c>
      <c r="AM40" t="s">
        <v>165</v>
      </c>
      <c r="AN40" t="s">
        <v>165</v>
      </c>
      <c r="AO40" t="s">
        <v>165</v>
      </c>
      <c r="AP40" t="s">
        <v>165</v>
      </c>
      <c r="AQ40" t="s">
        <v>95</v>
      </c>
      <c r="AR40" t="s">
        <v>95</v>
      </c>
      <c r="AS40" t="s">
        <v>95</v>
      </c>
      <c r="AT40" t="s">
        <v>165</v>
      </c>
      <c r="AU40" t="s">
        <v>219</v>
      </c>
      <c r="AV40" t="s">
        <v>250</v>
      </c>
      <c r="AW40" t="s">
        <v>250</v>
      </c>
      <c r="AX40" t="s">
        <v>250</v>
      </c>
      <c r="AY40" t="s">
        <v>219</v>
      </c>
      <c r="AZ40" t="s">
        <v>199</v>
      </c>
      <c r="BA40" t="s">
        <v>238</v>
      </c>
      <c r="BB40" t="s">
        <v>238</v>
      </c>
      <c r="BC40" t="s">
        <v>238</v>
      </c>
      <c r="BD40" t="s">
        <v>199</v>
      </c>
      <c r="BE40">
        <v>66</v>
      </c>
      <c r="BF40">
        <v>83</v>
      </c>
      <c r="BG40">
        <v>58</v>
      </c>
      <c r="BH40">
        <v>68</v>
      </c>
      <c r="BI40">
        <v>69</v>
      </c>
      <c r="BJ40">
        <v>80</v>
      </c>
      <c r="BK40">
        <v>52</v>
      </c>
      <c r="BL40">
        <v>38</v>
      </c>
      <c r="BM40">
        <v>48</v>
      </c>
      <c r="BN40">
        <v>81</v>
      </c>
      <c r="BO40">
        <v>85</v>
      </c>
      <c r="BP40">
        <v>88</v>
      </c>
      <c r="BQ40">
        <v>79</v>
      </c>
      <c r="BR40">
        <v>71</v>
      </c>
      <c r="BS40">
        <v>78</v>
      </c>
      <c r="BT40">
        <v>78</v>
      </c>
      <c r="BU40">
        <v>67</v>
      </c>
      <c r="BV40">
        <v>66</v>
      </c>
      <c r="BW40">
        <v>66</v>
      </c>
      <c r="BX40">
        <v>63</v>
      </c>
      <c r="BY40">
        <v>47</v>
      </c>
      <c r="BZ40">
        <v>22</v>
      </c>
      <c r="CA40">
        <v>83</v>
      </c>
      <c r="CB40">
        <v>65</v>
      </c>
      <c r="CC40">
        <v>67</v>
      </c>
      <c r="CD40">
        <v>62</v>
      </c>
      <c r="CE40">
        <v>36</v>
      </c>
      <c r="CF40">
        <v>24</v>
      </c>
      <c r="CG40">
        <v>17</v>
      </c>
      <c r="CH40">
        <v>14</v>
      </c>
      <c r="CI40">
        <v>6</v>
      </c>
      <c r="CJ40">
        <v>8</v>
      </c>
      <c r="CK40">
        <v>12</v>
      </c>
      <c r="CL40">
        <v>6</v>
      </c>
      <c r="CM40" s="1">
        <v>25700000</v>
      </c>
    </row>
    <row r="41" spans="1:91" ht="14.4" customHeight="1" x14ac:dyDescent="0.3">
      <c r="A41">
        <v>1099</v>
      </c>
      <c r="B41">
        <v>230578</v>
      </c>
      <c r="C41" t="s">
        <v>546</v>
      </c>
      <c r="D41">
        <v>21</v>
      </c>
      <c r="E41" t="s">
        <v>547</v>
      </c>
      <c r="F41" t="s">
        <v>139</v>
      </c>
      <c r="G41" t="s">
        <v>140</v>
      </c>
      <c r="H41">
        <v>77</v>
      </c>
      <c r="I41">
        <v>84</v>
      </c>
      <c r="J41" t="s">
        <v>190</v>
      </c>
      <c r="K41" t="s">
        <v>191</v>
      </c>
      <c r="L41" s="1">
        <v>11000000</v>
      </c>
      <c r="M41" s="1">
        <v>22000</v>
      </c>
      <c r="N41">
        <v>1624</v>
      </c>
      <c r="O41" t="s">
        <v>103</v>
      </c>
      <c r="P41">
        <v>1</v>
      </c>
      <c r="Q41">
        <v>3</v>
      </c>
      <c r="R41">
        <v>2</v>
      </c>
      <c r="S41" t="s">
        <v>91</v>
      </c>
      <c r="T41" t="s">
        <v>115</v>
      </c>
      <c r="U41" t="s">
        <v>177</v>
      </c>
      <c r="V41" t="s">
        <v>50</v>
      </c>
      <c r="W41" t="str">
        <f>VLOOKUP(V41,Pos[],2,FALSE)</f>
        <v>DEF</v>
      </c>
      <c r="X41">
        <v>12</v>
      </c>
      <c r="Y41" t="s">
        <v>531</v>
      </c>
      <c r="AA41">
        <v>2023</v>
      </c>
      <c r="AB41" t="s">
        <v>117</v>
      </c>
      <c r="AC41">
        <f t="shared" si="1"/>
        <v>76</v>
      </c>
      <c r="AD41" s="7">
        <v>172</v>
      </c>
      <c r="AE41" t="s">
        <v>219</v>
      </c>
      <c r="AF41" t="s">
        <v>219</v>
      </c>
      <c r="AG41" t="s">
        <v>219</v>
      </c>
      <c r="AH41" t="s">
        <v>199</v>
      </c>
      <c r="AI41" t="s">
        <v>167</v>
      </c>
      <c r="AJ41" t="s">
        <v>167</v>
      </c>
      <c r="AK41" t="s">
        <v>167</v>
      </c>
      <c r="AL41" t="s">
        <v>199</v>
      </c>
      <c r="AM41" t="s">
        <v>167</v>
      </c>
      <c r="AN41" t="s">
        <v>167</v>
      </c>
      <c r="AO41" t="s">
        <v>167</v>
      </c>
      <c r="AP41" t="s">
        <v>171</v>
      </c>
      <c r="AQ41" t="s">
        <v>180</v>
      </c>
      <c r="AR41" t="s">
        <v>180</v>
      </c>
      <c r="AS41" t="s">
        <v>180</v>
      </c>
      <c r="AT41" t="s">
        <v>171</v>
      </c>
      <c r="AU41" t="s">
        <v>95</v>
      </c>
      <c r="AV41" t="s">
        <v>193</v>
      </c>
      <c r="AW41" t="s">
        <v>193</v>
      </c>
      <c r="AX41" t="s">
        <v>193</v>
      </c>
      <c r="AY41" t="s">
        <v>95</v>
      </c>
      <c r="AZ41" t="s">
        <v>197</v>
      </c>
      <c r="BA41" t="s">
        <v>168</v>
      </c>
      <c r="BB41" t="s">
        <v>168</v>
      </c>
      <c r="BC41" t="s">
        <v>168</v>
      </c>
      <c r="BD41" t="s">
        <v>197</v>
      </c>
      <c r="BE41">
        <v>28</v>
      </c>
      <c r="BF41">
        <v>36</v>
      </c>
      <c r="BG41">
        <v>85</v>
      </c>
      <c r="BH41">
        <v>68</v>
      </c>
      <c r="BI41">
        <v>31</v>
      </c>
      <c r="BJ41">
        <v>50</v>
      </c>
      <c r="BK41">
        <v>34</v>
      </c>
      <c r="BL41">
        <v>26</v>
      </c>
      <c r="BM41">
        <v>52</v>
      </c>
      <c r="BN41">
        <v>57</v>
      </c>
      <c r="BO41">
        <v>57</v>
      </c>
      <c r="BP41">
        <v>59</v>
      </c>
      <c r="BQ41">
        <v>46</v>
      </c>
      <c r="BR41">
        <v>70</v>
      </c>
      <c r="BS41">
        <v>33</v>
      </c>
      <c r="BT41">
        <v>45</v>
      </c>
      <c r="BU41">
        <v>83</v>
      </c>
      <c r="BV41">
        <v>75</v>
      </c>
      <c r="BW41">
        <v>82</v>
      </c>
      <c r="BX41">
        <v>29</v>
      </c>
      <c r="BY41">
        <v>76</v>
      </c>
      <c r="BZ41">
        <v>78</v>
      </c>
      <c r="CA41">
        <v>47</v>
      </c>
      <c r="CB41">
        <v>45</v>
      </c>
      <c r="CC41">
        <v>49</v>
      </c>
      <c r="CD41">
        <v>73</v>
      </c>
      <c r="CE41">
        <v>75</v>
      </c>
      <c r="CF41">
        <v>77</v>
      </c>
      <c r="CG41">
        <v>70</v>
      </c>
      <c r="CH41">
        <v>15</v>
      </c>
      <c r="CI41">
        <v>11</v>
      </c>
      <c r="CJ41">
        <v>10</v>
      </c>
      <c r="CK41">
        <v>14</v>
      </c>
      <c r="CL41">
        <v>11</v>
      </c>
      <c r="CM41" s="1">
        <v>25300000</v>
      </c>
    </row>
    <row r="42" spans="1:91" ht="14.4" customHeight="1" x14ac:dyDescent="0.3">
      <c r="A42">
        <v>1110</v>
      </c>
      <c r="B42">
        <v>229558</v>
      </c>
      <c r="C42" t="s">
        <v>548</v>
      </c>
      <c r="D42">
        <v>19</v>
      </c>
      <c r="E42" t="s">
        <v>549</v>
      </c>
      <c r="F42" t="s">
        <v>139</v>
      </c>
      <c r="G42" t="s">
        <v>140</v>
      </c>
      <c r="H42">
        <v>77</v>
      </c>
      <c r="I42">
        <v>88</v>
      </c>
      <c r="J42" t="s">
        <v>538</v>
      </c>
      <c r="K42" t="s">
        <v>539</v>
      </c>
      <c r="L42" s="1">
        <v>13000000</v>
      </c>
      <c r="M42" s="1">
        <v>18000</v>
      </c>
      <c r="N42">
        <v>1708</v>
      </c>
      <c r="O42" t="s">
        <v>103</v>
      </c>
      <c r="P42">
        <v>1</v>
      </c>
      <c r="Q42">
        <v>3</v>
      </c>
      <c r="R42">
        <v>2</v>
      </c>
      <c r="S42" t="s">
        <v>91</v>
      </c>
      <c r="T42" t="s">
        <v>150</v>
      </c>
      <c r="U42" t="s">
        <v>177</v>
      </c>
      <c r="V42" t="s">
        <v>49</v>
      </c>
      <c r="W42" t="str">
        <f>VLOOKUP(V42,Pos[],2,FALSE)</f>
        <v>DEF</v>
      </c>
      <c r="X42">
        <v>5</v>
      </c>
      <c r="Y42" t="s">
        <v>550</v>
      </c>
      <c r="AA42">
        <v>2021</v>
      </c>
      <c r="AB42" t="s">
        <v>149</v>
      </c>
      <c r="AC42">
        <f t="shared" si="1"/>
        <v>73</v>
      </c>
      <c r="AD42" s="7">
        <v>183</v>
      </c>
      <c r="AE42" t="s">
        <v>217</v>
      </c>
      <c r="AF42" t="s">
        <v>217</v>
      </c>
      <c r="AG42" t="s">
        <v>217</v>
      </c>
      <c r="AH42" t="s">
        <v>178</v>
      </c>
      <c r="AI42" t="s">
        <v>179</v>
      </c>
      <c r="AJ42" t="s">
        <v>179</v>
      </c>
      <c r="AK42" t="s">
        <v>179</v>
      </c>
      <c r="AL42" t="s">
        <v>178</v>
      </c>
      <c r="AM42" t="s">
        <v>180</v>
      </c>
      <c r="AN42" t="s">
        <v>180</v>
      </c>
      <c r="AO42" t="s">
        <v>180</v>
      </c>
      <c r="AP42" t="s">
        <v>181</v>
      </c>
      <c r="AQ42" t="s">
        <v>196</v>
      </c>
      <c r="AR42" t="s">
        <v>196</v>
      </c>
      <c r="AS42" t="s">
        <v>196</v>
      </c>
      <c r="AT42" t="s">
        <v>181</v>
      </c>
      <c r="AU42" t="s">
        <v>169</v>
      </c>
      <c r="AV42" t="s">
        <v>192</v>
      </c>
      <c r="AW42" t="s">
        <v>192</v>
      </c>
      <c r="AX42" t="s">
        <v>192</v>
      </c>
      <c r="AY42" t="s">
        <v>169</v>
      </c>
      <c r="AZ42" t="s">
        <v>200</v>
      </c>
      <c r="BA42" t="s">
        <v>183</v>
      </c>
      <c r="BB42" t="s">
        <v>183</v>
      </c>
      <c r="BC42" t="s">
        <v>183</v>
      </c>
      <c r="BD42" t="s">
        <v>200</v>
      </c>
      <c r="BE42">
        <v>47</v>
      </c>
      <c r="BF42">
        <v>39</v>
      </c>
      <c r="BG42">
        <v>71</v>
      </c>
      <c r="BH42">
        <v>72</v>
      </c>
      <c r="BI42">
        <v>21</v>
      </c>
      <c r="BJ42">
        <v>59</v>
      </c>
      <c r="BK42">
        <v>32</v>
      </c>
      <c r="BL42">
        <v>28</v>
      </c>
      <c r="BM42">
        <v>66</v>
      </c>
      <c r="BN42">
        <v>64</v>
      </c>
      <c r="BO42">
        <v>73</v>
      </c>
      <c r="BP42">
        <v>85</v>
      </c>
      <c r="BQ42">
        <v>61</v>
      </c>
      <c r="BR42">
        <v>67</v>
      </c>
      <c r="BS42">
        <v>62</v>
      </c>
      <c r="BT42">
        <v>44</v>
      </c>
      <c r="BU42">
        <v>86</v>
      </c>
      <c r="BV42">
        <v>61</v>
      </c>
      <c r="BW42">
        <v>88</v>
      </c>
      <c r="BX42">
        <v>24</v>
      </c>
      <c r="BY42">
        <v>81</v>
      </c>
      <c r="BZ42">
        <v>75</v>
      </c>
      <c r="CA42">
        <v>35</v>
      </c>
      <c r="CB42">
        <v>56</v>
      </c>
      <c r="CC42">
        <v>39</v>
      </c>
      <c r="CD42">
        <v>68</v>
      </c>
      <c r="CE42">
        <v>68</v>
      </c>
      <c r="CF42">
        <v>84</v>
      </c>
      <c r="CG42">
        <v>75</v>
      </c>
      <c r="CH42">
        <v>6</v>
      </c>
      <c r="CI42">
        <v>7</v>
      </c>
      <c r="CJ42">
        <v>8</v>
      </c>
      <c r="CK42">
        <v>15</v>
      </c>
      <c r="CL42">
        <v>9</v>
      </c>
      <c r="CM42" s="1">
        <v>24700000</v>
      </c>
    </row>
    <row r="43" spans="1:91" ht="14.4" customHeight="1" x14ac:dyDescent="0.3">
      <c r="A43">
        <v>1152</v>
      </c>
      <c r="B43">
        <v>231633</v>
      </c>
      <c r="C43" t="s">
        <v>551</v>
      </c>
      <c r="D43">
        <v>21</v>
      </c>
      <c r="E43" t="s">
        <v>552</v>
      </c>
      <c r="F43" t="s">
        <v>139</v>
      </c>
      <c r="G43" t="s">
        <v>140</v>
      </c>
      <c r="H43">
        <v>77</v>
      </c>
      <c r="I43">
        <v>86</v>
      </c>
      <c r="J43" t="s">
        <v>553</v>
      </c>
      <c r="K43" t="s">
        <v>554</v>
      </c>
      <c r="L43" s="1">
        <v>12000000</v>
      </c>
      <c r="M43" s="1">
        <v>46000</v>
      </c>
      <c r="N43">
        <v>1638</v>
      </c>
      <c r="O43" t="s">
        <v>103</v>
      </c>
      <c r="P43">
        <v>2</v>
      </c>
      <c r="Q43">
        <v>3</v>
      </c>
      <c r="R43">
        <v>2</v>
      </c>
      <c r="S43" t="s">
        <v>91</v>
      </c>
      <c r="T43" t="s">
        <v>115</v>
      </c>
      <c r="U43" t="s">
        <v>177</v>
      </c>
      <c r="V43" t="s">
        <v>49</v>
      </c>
      <c r="W43" t="str">
        <f>VLOOKUP(V43,Pos[],2,FALSE)</f>
        <v>DEF</v>
      </c>
      <c r="X43">
        <v>23</v>
      </c>
      <c r="Y43" t="s">
        <v>252</v>
      </c>
      <c r="AA43">
        <v>2023</v>
      </c>
      <c r="AB43" t="s">
        <v>117</v>
      </c>
      <c r="AC43">
        <f t="shared" si="1"/>
        <v>76</v>
      </c>
      <c r="AD43" s="7">
        <v>203</v>
      </c>
      <c r="AE43" t="s">
        <v>167</v>
      </c>
      <c r="AF43" t="s">
        <v>167</v>
      </c>
      <c r="AG43" t="s">
        <v>167</v>
      </c>
      <c r="AH43" t="s">
        <v>202</v>
      </c>
      <c r="AI43" t="s">
        <v>199</v>
      </c>
      <c r="AJ43" t="s">
        <v>199</v>
      </c>
      <c r="AK43" t="s">
        <v>199</v>
      </c>
      <c r="AL43" t="s">
        <v>202</v>
      </c>
      <c r="AM43" t="s">
        <v>199</v>
      </c>
      <c r="AN43" t="s">
        <v>199</v>
      </c>
      <c r="AO43" t="s">
        <v>199</v>
      </c>
      <c r="AP43" t="s">
        <v>167</v>
      </c>
      <c r="AQ43" t="s">
        <v>179</v>
      </c>
      <c r="AR43" t="s">
        <v>179</v>
      </c>
      <c r="AS43" t="s">
        <v>179</v>
      </c>
      <c r="AT43" t="s">
        <v>167</v>
      </c>
      <c r="AU43" t="s">
        <v>197</v>
      </c>
      <c r="AV43" t="s">
        <v>193</v>
      </c>
      <c r="AW43" t="s">
        <v>193</v>
      </c>
      <c r="AX43" t="s">
        <v>193</v>
      </c>
      <c r="AY43" t="s">
        <v>197</v>
      </c>
      <c r="AZ43" t="s">
        <v>193</v>
      </c>
      <c r="BA43" t="s">
        <v>168</v>
      </c>
      <c r="BB43" t="s">
        <v>168</v>
      </c>
      <c r="BC43" t="s">
        <v>168</v>
      </c>
      <c r="BD43" t="s">
        <v>193</v>
      </c>
      <c r="BE43">
        <v>37</v>
      </c>
      <c r="BF43">
        <v>30</v>
      </c>
      <c r="BG43">
        <v>74</v>
      </c>
      <c r="BH43">
        <v>64</v>
      </c>
      <c r="BI43">
        <v>48</v>
      </c>
      <c r="BJ43">
        <v>43</v>
      </c>
      <c r="BK43">
        <v>32</v>
      </c>
      <c r="BL43">
        <v>34</v>
      </c>
      <c r="BM43">
        <v>59</v>
      </c>
      <c r="BN43">
        <v>60</v>
      </c>
      <c r="BO43">
        <v>64</v>
      </c>
      <c r="BP43">
        <v>68</v>
      </c>
      <c r="BQ43">
        <v>46</v>
      </c>
      <c r="BR43">
        <v>68</v>
      </c>
      <c r="BS43">
        <v>48</v>
      </c>
      <c r="BT43">
        <v>50</v>
      </c>
      <c r="BU43">
        <v>73</v>
      </c>
      <c r="BV43">
        <v>69</v>
      </c>
      <c r="BW43">
        <v>83</v>
      </c>
      <c r="BX43">
        <v>31</v>
      </c>
      <c r="BY43">
        <v>77</v>
      </c>
      <c r="BZ43">
        <v>78</v>
      </c>
      <c r="CA43">
        <v>38</v>
      </c>
      <c r="CB43">
        <v>40</v>
      </c>
      <c r="CC43">
        <v>44</v>
      </c>
      <c r="CD43">
        <v>72</v>
      </c>
      <c r="CE43">
        <v>76</v>
      </c>
      <c r="CF43">
        <v>78</v>
      </c>
      <c r="CG43">
        <v>80</v>
      </c>
      <c r="CH43">
        <v>10</v>
      </c>
      <c r="CI43">
        <v>7</v>
      </c>
      <c r="CJ43">
        <v>6</v>
      </c>
      <c r="CK43">
        <v>14</v>
      </c>
      <c r="CL43">
        <v>9</v>
      </c>
      <c r="CM43" s="1">
        <v>25200000</v>
      </c>
    </row>
    <row r="44" spans="1:91" ht="14.4" customHeight="1" x14ac:dyDescent="0.3">
      <c r="A44">
        <v>1403</v>
      </c>
      <c r="B44">
        <v>211591</v>
      </c>
      <c r="C44" t="s">
        <v>555</v>
      </c>
      <c r="D44">
        <v>21</v>
      </c>
      <c r="E44" t="s">
        <v>556</v>
      </c>
      <c r="F44" t="s">
        <v>139</v>
      </c>
      <c r="G44" t="s">
        <v>140</v>
      </c>
      <c r="H44">
        <v>76</v>
      </c>
      <c r="I44">
        <v>85</v>
      </c>
      <c r="J44" t="s">
        <v>186</v>
      </c>
      <c r="K44" t="s">
        <v>187</v>
      </c>
      <c r="L44" s="1">
        <v>12000000</v>
      </c>
      <c r="M44" s="1">
        <v>43000</v>
      </c>
      <c r="N44">
        <v>1809</v>
      </c>
      <c r="O44" t="s">
        <v>103</v>
      </c>
      <c r="P44">
        <v>1</v>
      </c>
      <c r="Q44">
        <v>2</v>
      </c>
      <c r="R44">
        <v>4</v>
      </c>
      <c r="S44" t="s">
        <v>160</v>
      </c>
      <c r="T44" t="s">
        <v>120</v>
      </c>
      <c r="U44" t="s">
        <v>177</v>
      </c>
      <c r="V44" t="s">
        <v>28</v>
      </c>
      <c r="W44" t="str">
        <f>VLOOKUP(V44,Pos[],2,FALSE)</f>
        <v>FWD</v>
      </c>
      <c r="X44">
        <v>9</v>
      </c>
      <c r="Y44" t="s">
        <v>557</v>
      </c>
      <c r="AA44">
        <v>2023</v>
      </c>
      <c r="AB44" t="s">
        <v>125</v>
      </c>
      <c r="AC44">
        <f t="shared" si="1"/>
        <v>72</v>
      </c>
      <c r="AD44" s="7">
        <v>163</v>
      </c>
      <c r="AE44" t="s">
        <v>168</v>
      </c>
      <c r="AF44" t="s">
        <v>168</v>
      </c>
      <c r="AG44" t="s">
        <v>168</v>
      </c>
      <c r="AH44" t="s">
        <v>192</v>
      </c>
      <c r="AI44" t="s">
        <v>182</v>
      </c>
      <c r="AJ44" t="s">
        <v>182</v>
      </c>
      <c r="AK44" t="s">
        <v>182</v>
      </c>
      <c r="AL44" t="s">
        <v>192</v>
      </c>
      <c r="AM44" t="s">
        <v>200</v>
      </c>
      <c r="AN44" t="s">
        <v>200</v>
      </c>
      <c r="AO44" t="s">
        <v>200</v>
      </c>
      <c r="AP44" t="s">
        <v>193</v>
      </c>
      <c r="AQ44" t="s">
        <v>96</v>
      </c>
      <c r="AR44" t="s">
        <v>96</v>
      </c>
      <c r="AS44" t="s">
        <v>96</v>
      </c>
      <c r="AT44" t="s">
        <v>193</v>
      </c>
      <c r="AU44" t="s">
        <v>199</v>
      </c>
      <c r="AV44" t="s">
        <v>250</v>
      </c>
      <c r="AW44" t="s">
        <v>250</v>
      </c>
      <c r="AX44" t="s">
        <v>250</v>
      </c>
      <c r="AY44" t="s">
        <v>199</v>
      </c>
      <c r="AZ44" t="s">
        <v>250</v>
      </c>
      <c r="BA44" t="s">
        <v>98</v>
      </c>
      <c r="BB44" t="s">
        <v>98</v>
      </c>
      <c r="BC44" t="s">
        <v>98</v>
      </c>
      <c r="BD44" t="s">
        <v>250</v>
      </c>
      <c r="BE44">
        <v>50</v>
      </c>
      <c r="BF44">
        <v>76</v>
      </c>
      <c r="BG44">
        <v>73</v>
      </c>
      <c r="BH44">
        <v>68</v>
      </c>
      <c r="BI44">
        <v>67</v>
      </c>
      <c r="BJ44">
        <v>75</v>
      </c>
      <c r="BK44">
        <v>69</v>
      </c>
      <c r="BL44">
        <v>35</v>
      </c>
      <c r="BM44">
        <v>41</v>
      </c>
      <c r="BN44">
        <v>77</v>
      </c>
      <c r="BO44">
        <v>79</v>
      </c>
      <c r="BP44">
        <v>84</v>
      </c>
      <c r="BQ44">
        <v>77</v>
      </c>
      <c r="BR44">
        <v>71</v>
      </c>
      <c r="BS44">
        <v>64</v>
      </c>
      <c r="BT44">
        <v>75</v>
      </c>
      <c r="BU44">
        <v>81</v>
      </c>
      <c r="BV44">
        <v>69</v>
      </c>
      <c r="BW44">
        <v>86</v>
      </c>
      <c r="BX44">
        <v>62</v>
      </c>
      <c r="BY44">
        <v>69</v>
      </c>
      <c r="BZ44">
        <v>22</v>
      </c>
      <c r="CA44">
        <v>75</v>
      </c>
      <c r="CB44">
        <v>64</v>
      </c>
      <c r="CC44">
        <v>82</v>
      </c>
      <c r="CD44">
        <v>76</v>
      </c>
      <c r="CE44">
        <v>39</v>
      </c>
      <c r="CF44">
        <v>14</v>
      </c>
      <c r="CG44">
        <v>16</v>
      </c>
      <c r="CH44">
        <v>7</v>
      </c>
      <c r="CI44">
        <v>13</v>
      </c>
      <c r="CJ44">
        <v>11</v>
      </c>
      <c r="CK44">
        <v>10</v>
      </c>
      <c r="CL44">
        <v>8</v>
      </c>
      <c r="CM44" s="1">
        <v>25200000</v>
      </c>
    </row>
    <row r="45" spans="1:91" ht="14.4" customHeight="1" x14ac:dyDescent="0.3">
      <c r="A45">
        <v>1524</v>
      </c>
      <c r="B45">
        <v>232411</v>
      </c>
      <c r="C45" t="s">
        <v>558</v>
      </c>
      <c r="D45">
        <v>20</v>
      </c>
      <c r="E45" t="s">
        <v>559</v>
      </c>
      <c r="F45" t="s">
        <v>139</v>
      </c>
      <c r="G45" t="s">
        <v>140</v>
      </c>
      <c r="H45">
        <v>76</v>
      </c>
      <c r="I45">
        <v>84</v>
      </c>
      <c r="J45" t="s">
        <v>107</v>
      </c>
      <c r="K45" t="s">
        <v>108</v>
      </c>
      <c r="L45" s="1">
        <v>11500000</v>
      </c>
      <c r="M45" s="1">
        <v>46000</v>
      </c>
      <c r="N45">
        <v>2042</v>
      </c>
      <c r="O45" t="s">
        <v>103</v>
      </c>
      <c r="P45">
        <v>1</v>
      </c>
      <c r="Q45">
        <v>3</v>
      </c>
      <c r="R45">
        <v>3</v>
      </c>
      <c r="S45" t="s">
        <v>135</v>
      </c>
      <c r="T45" t="s">
        <v>115</v>
      </c>
      <c r="U45" t="s">
        <v>177</v>
      </c>
      <c r="V45" t="s">
        <v>40</v>
      </c>
      <c r="W45" t="str">
        <f>VLOOKUP(V45,Pos[],2,FALSE)</f>
        <v>MID</v>
      </c>
      <c r="X45">
        <v>24</v>
      </c>
      <c r="Y45" t="s">
        <v>560</v>
      </c>
      <c r="AA45">
        <v>2020</v>
      </c>
      <c r="AB45" t="s">
        <v>143</v>
      </c>
      <c r="AC45">
        <f t="shared" si="1"/>
        <v>70</v>
      </c>
      <c r="AD45" s="7">
        <v>159</v>
      </c>
      <c r="AE45" t="s">
        <v>182</v>
      </c>
      <c r="AF45" t="s">
        <v>182</v>
      </c>
      <c r="AG45" t="s">
        <v>182</v>
      </c>
      <c r="AH45" t="s">
        <v>183</v>
      </c>
      <c r="AI45" t="s">
        <v>183</v>
      </c>
      <c r="AJ45" t="s">
        <v>183</v>
      </c>
      <c r="AK45" t="s">
        <v>183</v>
      </c>
      <c r="AL45" t="s">
        <v>183</v>
      </c>
      <c r="AM45" t="s">
        <v>183</v>
      </c>
      <c r="AN45" t="s">
        <v>183</v>
      </c>
      <c r="AO45" t="s">
        <v>183</v>
      </c>
      <c r="AP45" t="s">
        <v>168</v>
      </c>
      <c r="AQ45" t="s">
        <v>165</v>
      </c>
      <c r="AR45" t="s">
        <v>165</v>
      </c>
      <c r="AS45" t="s">
        <v>165</v>
      </c>
      <c r="AT45" t="s">
        <v>168</v>
      </c>
      <c r="AU45" t="s">
        <v>203</v>
      </c>
      <c r="AV45" t="s">
        <v>192</v>
      </c>
      <c r="AW45" t="s">
        <v>192</v>
      </c>
      <c r="AX45" t="s">
        <v>192</v>
      </c>
      <c r="AY45" t="s">
        <v>203</v>
      </c>
      <c r="AZ45" t="s">
        <v>192</v>
      </c>
      <c r="BA45" t="s">
        <v>169</v>
      </c>
      <c r="BB45" t="s">
        <v>169</v>
      </c>
      <c r="BC45" t="s">
        <v>169</v>
      </c>
      <c r="BD45" t="s">
        <v>192</v>
      </c>
      <c r="BE45">
        <v>69</v>
      </c>
      <c r="BF45">
        <v>76</v>
      </c>
      <c r="BG45">
        <v>59</v>
      </c>
      <c r="BH45">
        <v>79</v>
      </c>
      <c r="BI45">
        <v>59</v>
      </c>
      <c r="BJ45">
        <v>82</v>
      </c>
      <c r="BK45">
        <v>77</v>
      </c>
      <c r="BL45">
        <v>69</v>
      </c>
      <c r="BM45">
        <v>72</v>
      </c>
      <c r="BN45">
        <v>80</v>
      </c>
      <c r="BO45">
        <v>76</v>
      </c>
      <c r="BP45">
        <v>75</v>
      </c>
      <c r="BQ45">
        <v>78</v>
      </c>
      <c r="BR45">
        <v>70</v>
      </c>
      <c r="BS45">
        <v>79</v>
      </c>
      <c r="BT45">
        <v>79</v>
      </c>
      <c r="BU45">
        <v>59</v>
      </c>
      <c r="BV45">
        <v>71</v>
      </c>
      <c r="BW45">
        <v>63</v>
      </c>
      <c r="BX45">
        <v>74</v>
      </c>
      <c r="BY45">
        <v>62</v>
      </c>
      <c r="BZ45">
        <v>69</v>
      </c>
      <c r="CA45">
        <v>73</v>
      </c>
      <c r="CB45">
        <v>73</v>
      </c>
      <c r="CC45">
        <v>65</v>
      </c>
      <c r="CD45">
        <v>72</v>
      </c>
      <c r="CE45">
        <v>69</v>
      </c>
      <c r="CF45">
        <v>72</v>
      </c>
      <c r="CG45">
        <v>70</v>
      </c>
      <c r="CH45">
        <v>5</v>
      </c>
      <c r="CI45">
        <v>6</v>
      </c>
      <c r="CJ45">
        <v>10</v>
      </c>
      <c r="CK45">
        <v>15</v>
      </c>
      <c r="CL45">
        <v>7</v>
      </c>
      <c r="CM45" s="1">
        <v>23600000</v>
      </c>
    </row>
    <row r="46" spans="1:91" ht="14.4" customHeight="1" x14ac:dyDescent="0.3">
      <c r="A46">
        <v>1857</v>
      </c>
      <c r="B46">
        <v>238476</v>
      </c>
      <c r="C46" t="s">
        <v>561</v>
      </c>
      <c r="D46">
        <v>19</v>
      </c>
      <c r="E46" t="s">
        <v>562</v>
      </c>
      <c r="F46" t="s">
        <v>139</v>
      </c>
      <c r="G46" t="s">
        <v>140</v>
      </c>
      <c r="H46">
        <v>75</v>
      </c>
      <c r="I46">
        <v>85</v>
      </c>
      <c r="J46" t="s">
        <v>174</v>
      </c>
      <c r="K46" t="s">
        <v>175</v>
      </c>
      <c r="L46" s="1">
        <v>9000000</v>
      </c>
      <c r="M46" s="1">
        <v>16000</v>
      </c>
      <c r="N46">
        <v>1559</v>
      </c>
      <c r="O46" t="s">
        <v>90</v>
      </c>
      <c r="P46">
        <v>1</v>
      </c>
      <c r="Q46">
        <v>3</v>
      </c>
      <c r="R46">
        <v>2</v>
      </c>
      <c r="S46" t="s">
        <v>91</v>
      </c>
      <c r="T46" t="s">
        <v>150</v>
      </c>
      <c r="U46" t="s">
        <v>177</v>
      </c>
      <c r="V46" t="s">
        <v>50</v>
      </c>
      <c r="W46" t="str">
        <f>VLOOKUP(V46,Pos[],2,FALSE)</f>
        <v>DEF</v>
      </c>
      <c r="X46">
        <v>2</v>
      </c>
      <c r="Y46" t="s">
        <v>154</v>
      </c>
      <c r="AA46">
        <v>2022</v>
      </c>
      <c r="AB46" t="s">
        <v>563</v>
      </c>
      <c r="AC46">
        <f t="shared" si="1"/>
        <v>77</v>
      </c>
      <c r="AD46" s="7">
        <v>198</v>
      </c>
      <c r="AE46" t="s">
        <v>198</v>
      </c>
      <c r="AF46" t="s">
        <v>198</v>
      </c>
      <c r="AG46" t="s">
        <v>198</v>
      </c>
      <c r="AH46" t="s">
        <v>250</v>
      </c>
      <c r="AI46" t="s">
        <v>202</v>
      </c>
      <c r="AJ46" t="s">
        <v>202</v>
      </c>
      <c r="AK46" t="s">
        <v>202</v>
      </c>
      <c r="AL46" t="s">
        <v>250</v>
      </c>
      <c r="AM46" t="s">
        <v>199</v>
      </c>
      <c r="AN46" t="s">
        <v>199</v>
      </c>
      <c r="AO46" t="s">
        <v>199</v>
      </c>
      <c r="AP46" t="s">
        <v>167</v>
      </c>
      <c r="AQ46" t="s">
        <v>217</v>
      </c>
      <c r="AR46" t="s">
        <v>217</v>
      </c>
      <c r="AS46" t="s">
        <v>217</v>
      </c>
      <c r="AT46" t="s">
        <v>167</v>
      </c>
      <c r="AU46" t="s">
        <v>95</v>
      </c>
      <c r="AV46" t="s">
        <v>201</v>
      </c>
      <c r="AW46" t="s">
        <v>201</v>
      </c>
      <c r="AX46" t="s">
        <v>201</v>
      </c>
      <c r="AY46" t="s">
        <v>95</v>
      </c>
      <c r="AZ46" t="s">
        <v>201</v>
      </c>
      <c r="BA46" t="s">
        <v>165</v>
      </c>
      <c r="BB46" t="s">
        <v>165</v>
      </c>
      <c r="BC46" t="s">
        <v>165</v>
      </c>
      <c r="BD46" t="s">
        <v>201</v>
      </c>
      <c r="BE46">
        <v>46</v>
      </c>
      <c r="BF46">
        <v>26</v>
      </c>
      <c r="BG46">
        <v>77</v>
      </c>
      <c r="BH46">
        <v>71</v>
      </c>
      <c r="BI46">
        <v>25</v>
      </c>
      <c r="BJ46">
        <v>49</v>
      </c>
      <c r="BK46">
        <v>37</v>
      </c>
      <c r="BL46">
        <v>25</v>
      </c>
      <c r="BM46">
        <v>55</v>
      </c>
      <c r="BN46">
        <v>54</v>
      </c>
      <c r="BO46">
        <v>52</v>
      </c>
      <c r="BP46">
        <v>69</v>
      </c>
      <c r="BQ46">
        <v>47</v>
      </c>
      <c r="BR46">
        <v>70</v>
      </c>
      <c r="BS46">
        <v>34</v>
      </c>
      <c r="BT46">
        <v>56</v>
      </c>
      <c r="BU46">
        <v>64</v>
      </c>
      <c r="BV46">
        <v>61</v>
      </c>
      <c r="BW46">
        <v>87</v>
      </c>
      <c r="BX46">
        <v>24</v>
      </c>
      <c r="BY46">
        <v>75</v>
      </c>
      <c r="BZ46">
        <v>70</v>
      </c>
      <c r="CA46">
        <v>31</v>
      </c>
      <c r="CB46">
        <v>42</v>
      </c>
      <c r="CC46">
        <v>30</v>
      </c>
      <c r="CD46">
        <v>68</v>
      </c>
      <c r="CE46">
        <v>71</v>
      </c>
      <c r="CF46">
        <v>81</v>
      </c>
      <c r="CG46">
        <v>75</v>
      </c>
      <c r="CH46">
        <v>9</v>
      </c>
      <c r="CI46">
        <v>13</v>
      </c>
      <c r="CJ46">
        <v>5</v>
      </c>
      <c r="CK46">
        <v>14</v>
      </c>
      <c r="CL46">
        <v>14</v>
      </c>
      <c r="CM46" s="1">
        <v>17100000</v>
      </c>
    </row>
    <row r="47" spans="1:91" ht="14.4" customHeight="1" x14ac:dyDescent="0.3">
      <c r="A47">
        <v>1878</v>
      </c>
      <c r="B47">
        <v>227222</v>
      </c>
      <c r="C47" t="s">
        <v>564</v>
      </c>
      <c r="D47">
        <v>23</v>
      </c>
      <c r="E47" t="s">
        <v>565</v>
      </c>
      <c r="F47" t="s">
        <v>139</v>
      </c>
      <c r="G47" t="s">
        <v>140</v>
      </c>
      <c r="H47">
        <v>75</v>
      </c>
      <c r="I47">
        <v>84</v>
      </c>
      <c r="J47" t="s">
        <v>566</v>
      </c>
      <c r="K47" t="s">
        <v>567</v>
      </c>
      <c r="L47" s="1">
        <v>9000000</v>
      </c>
      <c r="M47" s="1">
        <v>17000</v>
      </c>
      <c r="N47">
        <v>1862</v>
      </c>
      <c r="O47" t="s">
        <v>103</v>
      </c>
      <c r="P47">
        <v>1</v>
      </c>
      <c r="Q47">
        <v>2</v>
      </c>
      <c r="R47">
        <v>3</v>
      </c>
      <c r="S47" t="s">
        <v>109</v>
      </c>
      <c r="T47" t="s">
        <v>120</v>
      </c>
      <c r="U47" t="s">
        <v>177</v>
      </c>
      <c r="V47" t="s">
        <v>52</v>
      </c>
      <c r="W47" t="str">
        <f>VLOOKUP(V47,Pos[],2,FALSE)</f>
        <v>DEF</v>
      </c>
      <c r="X47">
        <v>21</v>
      </c>
      <c r="Y47" t="s">
        <v>262</v>
      </c>
      <c r="AA47">
        <v>2021</v>
      </c>
      <c r="AB47" t="s">
        <v>143</v>
      </c>
      <c r="AC47">
        <f t="shared" si="1"/>
        <v>70</v>
      </c>
      <c r="AD47" s="7">
        <v>154</v>
      </c>
      <c r="AE47" t="s">
        <v>196</v>
      </c>
      <c r="AF47" t="s">
        <v>196</v>
      </c>
      <c r="AG47" t="s">
        <v>196</v>
      </c>
      <c r="AH47" t="s">
        <v>95</v>
      </c>
      <c r="AI47" t="s">
        <v>170</v>
      </c>
      <c r="AJ47" t="s">
        <v>170</v>
      </c>
      <c r="AK47" t="s">
        <v>170</v>
      </c>
      <c r="AL47" t="s">
        <v>95</v>
      </c>
      <c r="AM47" t="s">
        <v>170</v>
      </c>
      <c r="AN47" t="s">
        <v>170</v>
      </c>
      <c r="AO47" t="s">
        <v>170</v>
      </c>
      <c r="AP47" t="s">
        <v>197</v>
      </c>
      <c r="AQ47" t="s">
        <v>197</v>
      </c>
      <c r="AR47" t="s">
        <v>197</v>
      </c>
      <c r="AS47" t="s">
        <v>197</v>
      </c>
      <c r="AT47" t="s">
        <v>197</v>
      </c>
      <c r="AU47" t="s">
        <v>182</v>
      </c>
      <c r="AV47" t="s">
        <v>200</v>
      </c>
      <c r="AW47" t="s">
        <v>200</v>
      </c>
      <c r="AX47" t="s">
        <v>200</v>
      </c>
      <c r="AY47" t="s">
        <v>182</v>
      </c>
      <c r="AZ47" t="s">
        <v>182</v>
      </c>
      <c r="BA47" t="s">
        <v>182</v>
      </c>
      <c r="BB47" t="s">
        <v>182</v>
      </c>
      <c r="BC47" t="s">
        <v>182</v>
      </c>
      <c r="BD47" t="s">
        <v>182</v>
      </c>
      <c r="BE47">
        <v>73</v>
      </c>
      <c r="BF47">
        <v>40</v>
      </c>
      <c r="BG47">
        <v>74</v>
      </c>
      <c r="BH47">
        <v>72</v>
      </c>
      <c r="BI47">
        <v>32</v>
      </c>
      <c r="BJ47">
        <v>66</v>
      </c>
      <c r="BK47">
        <v>58</v>
      </c>
      <c r="BL47">
        <v>42</v>
      </c>
      <c r="BM47">
        <v>64</v>
      </c>
      <c r="BN47">
        <v>71</v>
      </c>
      <c r="BO47">
        <v>70</v>
      </c>
      <c r="BP47">
        <v>75</v>
      </c>
      <c r="BQ47">
        <v>61</v>
      </c>
      <c r="BR47">
        <v>68</v>
      </c>
      <c r="BS47">
        <v>73</v>
      </c>
      <c r="BT47">
        <v>65</v>
      </c>
      <c r="BU47">
        <v>80</v>
      </c>
      <c r="BV47">
        <v>78</v>
      </c>
      <c r="BW47">
        <v>76</v>
      </c>
      <c r="BX47">
        <v>45</v>
      </c>
      <c r="BY47">
        <v>62</v>
      </c>
      <c r="BZ47">
        <v>73</v>
      </c>
      <c r="CA47">
        <v>63</v>
      </c>
      <c r="CB47">
        <v>56</v>
      </c>
      <c r="CC47">
        <v>44</v>
      </c>
      <c r="CD47">
        <v>69</v>
      </c>
      <c r="CE47">
        <v>68</v>
      </c>
      <c r="CF47">
        <v>78</v>
      </c>
      <c r="CG47">
        <v>77</v>
      </c>
      <c r="CH47">
        <v>8</v>
      </c>
      <c r="CI47">
        <v>14</v>
      </c>
      <c r="CJ47">
        <v>16</v>
      </c>
      <c r="CK47">
        <v>13</v>
      </c>
      <c r="CL47">
        <v>7</v>
      </c>
      <c r="CM47" s="1">
        <v>19800000</v>
      </c>
    </row>
    <row r="48" spans="1:91" ht="14.4" customHeight="1" x14ac:dyDescent="0.3">
      <c r="A48">
        <v>1955</v>
      </c>
      <c r="B48">
        <v>231102</v>
      </c>
      <c r="C48" t="s">
        <v>568</v>
      </c>
      <c r="D48">
        <v>20</v>
      </c>
      <c r="E48" t="s">
        <v>569</v>
      </c>
      <c r="F48" t="s">
        <v>139</v>
      </c>
      <c r="G48" t="s">
        <v>140</v>
      </c>
      <c r="H48">
        <v>75</v>
      </c>
      <c r="I48">
        <v>84</v>
      </c>
      <c r="J48" t="s">
        <v>570</v>
      </c>
      <c r="K48" t="s">
        <v>571</v>
      </c>
      <c r="L48" s="1">
        <v>10500000</v>
      </c>
      <c r="M48" s="1">
        <v>16000</v>
      </c>
      <c r="N48">
        <v>1938</v>
      </c>
      <c r="O48" t="s">
        <v>90</v>
      </c>
      <c r="P48">
        <v>1</v>
      </c>
      <c r="Q48">
        <v>3</v>
      </c>
      <c r="R48">
        <v>3</v>
      </c>
      <c r="S48" t="s">
        <v>104</v>
      </c>
      <c r="T48" t="s">
        <v>115</v>
      </c>
      <c r="U48" t="s">
        <v>177</v>
      </c>
      <c r="V48" t="s">
        <v>44</v>
      </c>
      <c r="W48" t="str">
        <f>VLOOKUP(V48,Pos[],2,FALSE)</f>
        <v>MID</v>
      </c>
      <c r="X48">
        <v>7</v>
      </c>
      <c r="Y48" t="s">
        <v>142</v>
      </c>
      <c r="AA48">
        <v>2021</v>
      </c>
      <c r="AB48" t="s">
        <v>121</v>
      </c>
      <c r="AC48">
        <f t="shared" si="1"/>
        <v>71</v>
      </c>
      <c r="AD48" s="7">
        <v>161</v>
      </c>
      <c r="AE48" t="s">
        <v>193</v>
      </c>
      <c r="AF48" t="s">
        <v>193</v>
      </c>
      <c r="AG48" t="s">
        <v>193</v>
      </c>
      <c r="AH48" t="s">
        <v>165</v>
      </c>
      <c r="AI48" t="s">
        <v>203</v>
      </c>
      <c r="AJ48" t="s">
        <v>203</v>
      </c>
      <c r="AK48" t="s">
        <v>203</v>
      </c>
      <c r="AL48" t="s">
        <v>165</v>
      </c>
      <c r="AM48" t="s">
        <v>182</v>
      </c>
      <c r="AN48" t="s">
        <v>182</v>
      </c>
      <c r="AO48" t="s">
        <v>182</v>
      </c>
      <c r="AP48" t="s">
        <v>182</v>
      </c>
      <c r="AQ48" t="s">
        <v>192</v>
      </c>
      <c r="AR48" t="s">
        <v>192</v>
      </c>
      <c r="AS48" t="s">
        <v>192</v>
      </c>
      <c r="AT48" t="s">
        <v>182</v>
      </c>
      <c r="AU48" t="s">
        <v>166</v>
      </c>
      <c r="AV48" t="s">
        <v>170</v>
      </c>
      <c r="AW48" t="s">
        <v>170</v>
      </c>
      <c r="AX48" t="s">
        <v>170</v>
      </c>
      <c r="AY48" t="s">
        <v>166</v>
      </c>
      <c r="AZ48" t="s">
        <v>170</v>
      </c>
      <c r="BA48" t="s">
        <v>178</v>
      </c>
      <c r="BB48" t="s">
        <v>178</v>
      </c>
      <c r="BC48" t="s">
        <v>178</v>
      </c>
      <c r="BD48" t="s">
        <v>170</v>
      </c>
      <c r="BE48">
        <v>77</v>
      </c>
      <c r="BF48">
        <v>67</v>
      </c>
      <c r="BG48">
        <v>58</v>
      </c>
      <c r="BH48">
        <v>77</v>
      </c>
      <c r="BI48">
        <v>70</v>
      </c>
      <c r="BJ48">
        <v>79</v>
      </c>
      <c r="BK48">
        <v>69</v>
      </c>
      <c r="BL48">
        <v>52</v>
      </c>
      <c r="BM48">
        <v>74</v>
      </c>
      <c r="BN48">
        <v>79</v>
      </c>
      <c r="BO48">
        <v>84</v>
      </c>
      <c r="BP48">
        <v>71</v>
      </c>
      <c r="BQ48">
        <v>79</v>
      </c>
      <c r="BR48">
        <v>62</v>
      </c>
      <c r="BS48">
        <v>74</v>
      </c>
      <c r="BT48">
        <v>72</v>
      </c>
      <c r="BU48">
        <v>62</v>
      </c>
      <c r="BV48">
        <v>63</v>
      </c>
      <c r="BW48">
        <v>60</v>
      </c>
      <c r="BX48">
        <v>72</v>
      </c>
      <c r="BY48">
        <v>64</v>
      </c>
      <c r="BZ48">
        <v>57</v>
      </c>
      <c r="CA48">
        <v>69</v>
      </c>
      <c r="CB48">
        <v>69</v>
      </c>
      <c r="CC48">
        <v>65</v>
      </c>
      <c r="CD48">
        <v>68</v>
      </c>
      <c r="CE48">
        <v>27</v>
      </c>
      <c r="CF48">
        <v>62</v>
      </c>
      <c r="CG48">
        <v>60</v>
      </c>
      <c r="CH48">
        <v>12</v>
      </c>
      <c r="CI48">
        <v>9</v>
      </c>
      <c r="CJ48">
        <v>14</v>
      </c>
      <c r="CK48">
        <v>14</v>
      </c>
      <c r="CL48">
        <v>15</v>
      </c>
      <c r="CM48" s="1">
        <v>23100000</v>
      </c>
    </row>
    <row r="49" spans="1:91" ht="14.4" customHeight="1" x14ac:dyDescent="0.3">
      <c r="A49">
        <v>1956</v>
      </c>
      <c r="B49">
        <v>235454</v>
      </c>
      <c r="C49" t="s">
        <v>572</v>
      </c>
      <c r="D49">
        <v>19</v>
      </c>
      <c r="E49" t="s">
        <v>573</v>
      </c>
      <c r="F49" t="s">
        <v>139</v>
      </c>
      <c r="G49" t="s">
        <v>140</v>
      </c>
      <c r="H49">
        <v>75</v>
      </c>
      <c r="I49">
        <v>84</v>
      </c>
      <c r="J49" t="s">
        <v>227</v>
      </c>
      <c r="K49" t="s">
        <v>228</v>
      </c>
      <c r="L49" s="1">
        <v>8500000</v>
      </c>
      <c r="M49" s="1">
        <v>11000</v>
      </c>
      <c r="N49">
        <v>1876</v>
      </c>
      <c r="O49" t="s">
        <v>90</v>
      </c>
      <c r="P49">
        <v>1</v>
      </c>
      <c r="Q49">
        <v>4</v>
      </c>
      <c r="R49">
        <v>2</v>
      </c>
      <c r="S49" t="s">
        <v>176</v>
      </c>
      <c r="T49" t="s">
        <v>150</v>
      </c>
      <c r="U49" t="s">
        <v>177</v>
      </c>
      <c r="V49" t="s">
        <v>49</v>
      </c>
      <c r="W49" t="str">
        <f>VLOOKUP(V49,Pos[],2,FALSE)</f>
        <v>DEF</v>
      </c>
      <c r="X49">
        <v>23</v>
      </c>
      <c r="Y49" t="s">
        <v>161</v>
      </c>
      <c r="AA49">
        <v>2021</v>
      </c>
      <c r="AB49" t="s">
        <v>125</v>
      </c>
      <c r="AC49">
        <f t="shared" si="1"/>
        <v>72</v>
      </c>
      <c r="AD49" s="7">
        <v>161</v>
      </c>
      <c r="AE49" t="s">
        <v>96</v>
      </c>
      <c r="AF49" t="s">
        <v>96</v>
      </c>
      <c r="AG49" t="s">
        <v>96</v>
      </c>
      <c r="AH49" t="s">
        <v>95</v>
      </c>
      <c r="AI49" t="s">
        <v>196</v>
      </c>
      <c r="AJ49" t="s">
        <v>196</v>
      </c>
      <c r="AK49" t="s">
        <v>196</v>
      </c>
      <c r="AL49" t="s">
        <v>95</v>
      </c>
      <c r="AM49" t="s">
        <v>95</v>
      </c>
      <c r="AN49" t="s">
        <v>95</v>
      </c>
      <c r="AO49" t="s">
        <v>95</v>
      </c>
      <c r="AP49" t="s">
        <v>197</v>
      </c>
      <c r="AQ49" t="s">
        <v>201</v>
      </c>
      <c r="AR49" t="s">
        <v>201</v>
      </c>
      <c r="AS49" t="s">
        <v>201</v>
      </c>
      <c r="AT49" t="s">
        <v>197</v>
      </c>
      <c r="AU49" t="s">
        <v>203</v>
      </c>
      <c r="AV49" t="s">
        <v>203</v>
      </c>
      <c r="AW49" t="s">
        <v>203</v>
      </c>
      <c r="AX49" t="s">
        <v>203</v>
      </c>
      <c r="AY49" t="s">
        <v>203</v>
      </c>
      <c r="AZ49" t="s">
        <v>182</v>
      </c>
      <c r="BA49" t="s">
        <v>165</v>
      </c>
      <c r="BB49" t="s">
        <v>165</v>
      </c>
      <c r="BC49" t="s">
        <v>165</v>
      </c>
      <c r="BD49" t="s">
        <v>182</v>
      </c>
      <c r="BE49">
        <v>68</v>
      </c>
      <c r="BF49">
        <v>49</v>
      </c>
      <c r="BG49">
        <v>73</v>
      </c>
      <c r="BH49">
        <v>74</v>
      </c>
      <c r="BI49">
        <v>37</v>
      </c>
      <c r="BJ49">
        <v>62</v>
      </c>
      <c r="BK49">
        <v>68</v>
      </c>
      <c r="BL49">
        <v>40</v>
      </c>
      <c r="BM49">
        <v>69</v>
      </c>
      <c r="BN49">
        <v>67</v>
      </c>
      <c r="BO49">
        <v>74</v>
      </c>
      <c r="BP49">
        <v>72</v>
      </c>
      <c r="BQ49">
        <v>74</v>
      </c>
      <c r="BR49">
        <v>72</v>
      </c>
      <c r="BS49">
        <v>70</v>
      </c>
      <c r="BT49">
        <v>50</v>
      </c>
      <c r="BU49">
        <v>78</v>
      </c>
      <c r="BV49">
        <v>79</v>
      </c>
      <c r="BW49">
        <v>79</v>
      </c>
      <c r="BX49">
        <v>40</v>
      </c>
      <c r="BY49">
        <v>68</v>
      </c>
      <c r="BZ49">
        <v>74</v>
      </c>
      <c r="CA49">
        <v>59</v>
      </c>
      <c r="CB49">
        <v>63</v>
      </c>
      <c r="CC49">
        <v>44</v>
      </c>
      <c r="CD49">
        <v>78</v>
      </c>
      <c r="CE49">
        <v>72</v>
      </c>
      <c r="CF49">
        <v>77</v>
      </c>
      <c r="CG49">
        <v>75</v>
      </c>
      <c r="CH49">
        <v>6</v>
      </c>
      <c r="CI49">
        <v>9</v>
      </c>
      <c r="CJ49">
        <v>14</v>
      </c>
      <c r="CK49">
        <v>12</v>
      </c>
      <c r="CL49">
        <v>8</v>
      </c>
      <c r="CM49" s="1">
        <v>17900000</v>
      </c>
    </row>
    <row r="50" spans="1:91" ht="14.4" customHeight="1" x14ac:dyDescent="0.3">
      <c r="A50">
        <v>2231</v>
      </c>
      <c r="B50">
        <v>233550</v>
      </c>
      <c r="C50" t="s">
        <v>574</v>
      </c>
      <c r="D50">
        <v>21</v>
      </c>
      <c r="E50" t="s">
        <v>575</v>
      </c>
      <c r="F50" t="s">
        <v>139</v>
      </c>
      <c r="G50" t="s">
        <v>140</v>
      </c>
      <c r="H50">
        <v>74</v>
      </c>
      <c r="I50">
        <v>85</v>
      </c>
      <c r="J50" t="s">
        <v>213</v>
      </c>
      <c r="K50" t="s">
        <v>214</v>
      </c>
      <c r="L50" s="1">
        <v>9500000</v>
      </c>
      <c r="M50" s="1">
        <v>36000</v>
      </c>
      <c r="N50">
        <v>1869</v>
      </c>
      <c r="O50" t="s">
        <v>103</v>
      </c>
      <c r="P50">
        <v>1</v>
      </c>
      <c r="Q50">
        <v>4</v>
      </c>
      <c r="R50">
        <v>3</v>
      </c>
      <c r="S50" t="s">
        <v>91</v>
      </c>
      <c r="T50" t="s">
        <v>120</v>
      </c>
      <c r="U50" t="s">
        <v>177</v>
      </c>
      <c r="V50" t="s">
        <v>42</v>
      </c>
      <c r="W50" t="str">
        <f>VLOOKUP(V50,Pos[],2,FALSE)</f>
        <v>MID</v>
      </c>
      <c r="X50">
        <v>29</v>
      </c>
      <c r="Y50" t="s">
        <v>153</v>
      </c>
      <c r="AA50">
        <v>2023</v>
      </c>
      <c r="AB50" t="s">
        <v>141</v>
      </c>
      <c r="AC50">
        <f t="shared" si="1"/>
        <v>66</v>
      </c>
      <c r="AD50" s="7">
        <v>141</v>
      </c>
      <c r="AE50" t="s">
        <v>197</v>
      </c>
      <c r="AF50" t="s">
        <v>197</v>
      </c>
      <c r="AG50" t="s">
        <v>197</v>
      </c>
      <c r="AH50" t="s">
        <v>203</v>
      </c>
      <c r="AI50" t="s">
        <v>193</v>
      </c>
      <c r="AJ50" t="s">
        <v>193</v>
      </c>
      <c r="AK50" t="s">
        <v>193</v>
      </c>
      <c r="AL50" t="s">
        <v>203</v>
      </c>
      <c r="AM50" t="s">
        <v>200</v>
      </c>
      <c r="AN50" t="s">
        <v>200</v>
      </c>
      <c r="AO50" t="s">
        <v>200</v>
      </c>
      <c r="AP50" t="s">
        <v>203</v>
      </c>
      <c r="AQ50" t="s">
        <v>197</v>
      </c>
      <c r="AR50" t="s">
        <v>197</v>
      </c>
      <c r="AS50" t="s">
        <v>197</v>
      </c>
      <c r="AT50" t="s">
        <v>203</v>
      </c>
      <c r="AU50" t="s">
        <v>196</v>
      </c>
      <c r="AV50" t="s">
        <v>180</v>
      </c>
      <c r="AW50" t="s">
        <v>180</v>
      </c>
      <c r="AX50" t="s">
        <v>180</v>
      </c>
      <c r="AY50" t="s">
        <v>196</v>
      </c>
      <c r="AZ50" t="s">
        <v>181</v>
      </c>
      <c r="BA50" t="s">
        <v>171</v>
      </c>
      <c r="BB50" t="s">
        <v>171</v>
      </c>
      <c r="BC50" t="s">
        <v>171</v>
      </c>
      <c r="BD50" t="s">
        <v>181</v>
      </c>
      <c r="BE50">
        <v>75</v>
      </c>
      <c r="BF50">
        <v>59</v>
      </c>
      <c r="BG50">
        <v>58</v>
      </c>
      <c r="BH50">
        <v>73</v>
      </c>
      <c r="BI50">
        <v>56</v>
      </c>
      <c r="BJ50">
        <v>76</v>
      </c>
      <c r="BK50">
        <v>74</v>
      </c>
      <c r="BL50">
        <v>40</v>
      </c>
      <c r="BM50">
        <v>72</v>
      </c>
      <c r="BN50">
        <v>71</v>
      </c>
      <c r="BO50">
        <v>89</v>
      </c>
      <c r="BP50">
        <v>87</v>
      </c>
      <c r="BQ50">
        <v>90</v>
      </c>
      <c r="BR50">
        <v>66</v>
      </c>
      <c r="BS50">
        <v>89</v>
      </c>
      <c r="BT50">
        <v>71</v>
      </c>
      <c r="BU50">
        <v>69</v>
      </c>
      <c r="BV50">
        <v>69</v>
      </c>
      <c r="BW50">
        <v>58</v>
      </c>
      <c r="BX50">
        <v>57</v>
      </c>
      <c r="BY50">
        <v>67</v>
      </c>
      <c r="BZ50">
        <v>45</v>
      </c>
      <c r="CA50">
        <v>64</v>
      </c>
      <c r="CB50">
        <v>66</v>
      </c>
      <c r="CC50">
        <v>50</v>
      </c>
      <c r="CD50">
        <v>62</v>
      </c>
      <c r="CE50">
        <v>44</v>
      </c>
      <c r="CF50">
        <v>39</v>
      </c>
      <c r="CG50">
        <v>47</v>
      </c>
      <c r="CH50">
        <v>12</v>
      </c>
      <c r="CI50">
        <v>13</v>
      </c>
      <c r="CJ50">
        <v>7</v>
      </c>
      <c r="CK50">
        <v>11</v>
      </c>
      <c r="CL50">
        <v>5</v>
      </c>
      <c r="CM50" s="1">
        <v>20000000</v>
      </c>
    </row>
    <row r="51" spans="1:91" ht="14.4" customHeight="1" x14ac:dyDescent="0.3">
      <c r="A51">
        <v>2292</v>
      </c>
      <c r="B51">
        <v>237678</v>
      </c>
      <c r="C51" t="s">
        <v>576</v>
      </c>
      <c r="D51">
        <v>19</v>
      </c>
      <c r="E51" t="s">
        <v>577</v>
      </c>
      <c r="F51" t="s">
        <v>139</v>
      </c>
      <c r="G51" t="s">
        <v>140</v>
      </c>
      <c r="H51">
        <v>74</v>
      </c>
      <c r="I51">
        <v>84</v>
      </c>
      <c r="J51" t="s">
        <v>538</v>
      </c>
      <c r="K51" t="s">
        <v>539</v>
      </c>
      <c r="L51" s="1">
        <v>7500000</v>
      </c>
      <c r="M51" s="1">
        <v>15000</v>
      </c>
      <c r="N51">
        <v>1609</v>
      </c>
      <c r="O51" t="s">
        <v>103</v>
      </c>
      <c r="P51">
        <v>1</v>
      </c>
      <c r="Q51">
        <v>3</v>
      </c>
      <c r="R51">
        <v>3</v>
      </c>
      <c r="S51" t="s">
        <v>91</v>
      </c>
      <c r="T51" t="s">
        <v>120</v>
      </c>
      <c r="U51" t="s">
        <v>177</v>
      </c>
      <c r="V51" t="s">
        <v>51</v>
      </c>
      <c r="W51" t="str">
        <f>VLOOKUP(V51,Pos[],2,FALSE)</f>
        <v>DEF</v>
      </c>
      <c r="X51">
        <v>6</v>
      </c>
      <c r="Y51" t="s">
        <v>154</v>
      </c>
      <c r="AA51">
        <v>2022</v>
      </c>
      <c r="AB51" t="s">
        <v>117</v>
      </c>
      <c r="AC51">
        <f t="shared" si="1"/>
        <v>76</v>
      </c>
      <c r="AD51" s="7">
        <v>205</v>
      </c>
      <c r="AE51" t="s">
        <v>202</v>
      </c>
      <c r="AF51" t="s">
        <v>202</v>
      </c>
      <c r="AG51" t="s">
        <v>202</v>
      </c>
      <c r="AH51" t="s">
        <v>219</v>
      </c>
      <c r="AI51" t="s">
        <v>167</v>
      </c>
      <c r="AJ51" t="s">
        <v>167</v>
      </c>
      <c r="AK51" t="s">
        <v>167</v>
      </c>
      <c r="AL51" t="s">
        <v>219</v>
      </c>
      <c r="AM51" t="s">
        <v>217</v>
      </c>
      <c r="AN51" t="s">
        <v>217</v>
      </c>
      <c r="AO51" t="s">
        <v>217</v>
      </c>
      <c r="AP51" t="s">
        <v>178</v>
      </c>
      <c r="AQ51" t="s">
        <v>97</v>
      </c>
      <c r="AR51" t="s">
        <v>97</v>
      </c>
      <c r="AS51" t="s">
        <v>97</v>
      </c>
      <c r="AT51" t="s">
        <v>178</v>
      </c>
      <c r="AU51" t="s">
        <v>201</v>
      </c>
      <c r="AV51" t="s">
        <v>193</v>
      </c>
      <c r="AW51" t="s">
        <v>193</v>
      </c>
      <c r="AX51" t="s">
        <v>193</v>
      </c>
      <c r="AY51" t="s">
        <v>201</v>
      </c>
      <c r="AZ51" t="s">
        <v>169</v>
      </c>
      <c r="BA51" t="s">
        <v>203</v>
      </c>
      <c r="BB51" t="s">
        <v>203</v>
      </c>
      <c r="BC51" t="s">
        <v>203</v>
      </c>
      <c r="BD51" t="s">
        <v>169</v>
      </c>
      <c r="BE51">
        <v>35</v>
      </c>
      <c r="BF51">
        <v>17</v>
      </c>
      <c r="BG51">
        <v>64</v>
      </c>
      <c r="BH51">
        <v>70</v>
      </c>
      <c r="BI51">
        <v>28</v>
      </c>
      <c r="BJ51">
        <v>66</v>
      </c>
      <c r="BK51">
        <v>28</v>
      </c>
      <c r="BL51">
        <v>23</v>
      </c>
      <c r="BM51">
        <v>62</v>
      </c>
      <c r="BN51">
        <v>66</v>
      </c>
      <c r="BO51">
        <v>72</v>
      </c>
      <c r="BP51">
        <v>84</v>
      </c>
      <c r="BQ51">
        <v>65</v>
      </c>
      <c r="BR51">
        <v>68</v>
      </c>
      <c r="BS51">
        <v>53</v>
      </c>
      <c r="BT51">
        <v>34</v>
      </c>
      <c r="BU51">
        <v>74</v>
      </c>
      <c r="BV51">
        <v>65</v>
      </c>
      <c r="BW51">
        <v>78</v>
      </c>
      <c r="BX51">
        <v>25</v>
      </c>
      <c r="BY51">
        <v>73</v>
      </c>
      <c r="BZ51">
        <v>73</v>
      </c>
      <c r="CA51">
        <v>33</v>
      </c>
      <c r="CB51">
        <v>41</v>
      </c>
      <c r="CC51">
        <v>41</v>
      </c>
      <c r="CD51">
        <v>66</v>
      </c>
      <c r="CE51">
        <v>69</v>
      </c>
      <c r="CF51">
        <v>77</v>
      </c>
      <c r="CG51">
        <v>76</v>
      </c>
      <c r="CH51">
        <v>9</v>
      </c>
      <c r="CI51">
        <v>7</v>
      </c>
      <c r="CJ51">
        <v>9</v>
      </c>
      <c r="CK51">
        <v>9</v>
      </c>
      <c r="CL51">
        <v>15</v>
      </c>
      <c r="CM51" s="1">
        <v>14300000</v>
      </c>
    </row>
    <row r="52" spans="1:91" ht="14.4" customHeight="1" x14ac:dyDescent="0.3">
      <c r="A52">
        <v>2784</v>
      </c>
      <c r="B52">
        <v>241486</v>
      </c>
      <c r="C52" t="s">
        <v>578</v>
      </c>
      <c r="D52">
        <v>19</v>
      </c>
      <c r="E52" t="s">
        <v>579</v>
      </c>
      <c r="F52" t="s">
        <v>139</v>
      </c>
      <c r="G52" t="s">
        <v>140</v>
      </c>
      <c r="H52">
        <v>73</v>
      </c>
      <c r="I52">
        <v>86</v>
      </c>
      <c r="J52" t="s">
        <v>580</v>
      </c>
      <c r="K52" t="s">
        <v>581</v>
      </c>
      <c r="L52" s="1">
        <v>6500000</v>
      </c>
      <c r="M52" s="1">
        <v>12000</v>
      </c>
      <c r="N52">
        <v>1597</v>
      </c>
      <c r="O52" t="s">
        <v>103</v>
      </c>
      <c r="P52">
        <v>1</v>
      </c>
      <c r="Q52">
        <v>3</v>
      </c>
      <c r="R52">
        <v>2</v>
      </c>
      <c r="S52" t="s">
        <v>91</v>
      </c>
      <c r="T52" t="s">
        <v>120</v>
      </c>
      <c r="U52" t="s">
        <v>177</v>
      </c>
      <c r="V52" t="s">
        <v>51</v>
      </c>
      <c r="W52" t="str">
        <f>VLOOKUP(V52,Pos[],2,FALSE)</f>
        <v>DEF</v>
      </c>
      <c r="X52">
        <v>4</v>
      </c>
      <c r="Y52" t="s">
        <v>582</v>
      </c>
      <c r="AA52">
        <v>2021</v>
      </c>
      <c r="AB52" t="s">
        <v>143</v>
      </c>
      <c r="AC52">
        <f t="shared" si="1"/>
        <v>70</v>
      </c>
      <c r="AD52" s="7">
        <v>154</v>
      </c>
      <c r="AE52" t="s">
        <v>199</v>
      </c>
      <c r="AF52" t="s">
        <v>199</v>
      </c>
      <c r="AG52" t="s">
        <v>199</v>
      </c>
      <c r="AH52" t="s">
        <v>202</v>
      </c>
      <c r="AI52" t="s">
        <v>199</v>
      </c>
      <c r="AJ52" t="s">
        <v>199</v>
      </c>
      <c r="AK52" t="s">
        <v>199</v>
      </c>
      <c r="AL52" t="s">
        <v>202</v>
      </c>
      <c r="AM52" t="s">
        <v>198</v>
      </c>
      <c r="AN52" t="s">
        <v>198</v>
      </c>
      <c r="AO52" t="s">
        <v>198</v>
      </c>
      <c r="AP52" t="s">
        <v>167</v>
      </c>
      <c r="AQ52" t="s">
        <v>217</v>
      </c>
      <c r="AR52" t="s">
        <v>217</v>
      </c>
      <c r="AS52" t="s">
        <v>217</v>
      </c>
      <c r="AT52" t="s">
        <v>167</v>
      </c>
      <c r="AU52" t="s">
        <v>95</v>
      </c>
      <c r="AV52" t="s">
        <v>201</v>
      </c>
      <c r="AW52" t="s">
        <v>201</v>
      </c>
      <c r="AX52" t="s">
        <v>201</v>
      </c>
      <c r="AY52" t="s">
        <v>95</v>
      </c>
      <c r="AZ52" t="s">
        <v>201</v>
      </c>
      <c r="BA52" t="s">
        <v>192</v>
      </c>
      <c r="BB52" t="s">
        <v>192</v>
      </c>
      <c r="BC52" t="s">
        <v>192</v>
      </c>
      <c r="BD52" t="s">
        <v>201</v>
      </c>
      <c r="BE52">
        <v>26</v>
      </c>
      <c r="BF52">
        <v>29</v>
      </c>
      <c r="BG52">
        <v>74</v>
      </c>
      <c r="BH52">
        <v>66</v>
      </c>
      <c r="BI52">
        <v>32</v>
      </c>
      <c r="BJ52">
        <v>49</v>
      </c>
      <c r="BK52">
        <v>27</v>
      </c>
      <c r="BL52">
        <v>26</v>
      </c>
      <c r="BM52">
        <v>57</v>
      </c>
      <c r="BN52">
        <v>66</v>
      </c>
      <c r="BO52">
        <v>72</v>
      </c>
      <c r="BP52">
        <v>70</v>
      </c>
      <c r="BQ52">
        <v>64</v>
      </c>
      <c r="BR52">
        <v>72</v>
      </c>
      <c r="BS52">
        <v>72</v>
      </c>
      <c r="BT52">
        <v>41</v>
      </c>
      <c r="BU52">
        <v>78</v>
      </c>
      <c r="BV52">
        <v>68</v>
      </c>
      <c r="BW52">
        <v>66</v>
      </c>
      <c r="BX52">
        <v>23</v>
      </c>
      <c r="BY52">
        <v>66</v>
      </c>
      <c r="BZ52">
        <v>73</v>
      </c>
      <c r="CA52">
        <v>28</v>
      </c>
      <c r="CB52">
        <v>33</v>
      </c>
      <c r="CC52">
        <v>43</v>
      </c>
      <c r="CD52">
        <v>57</v>
      </c>
      <c r="CE52">
        <v>74</v>
      </c>
      <c r="CF52">
        <v>74</v>
      </c>
      <c r="CG52">
        <v>72</v>
      </c>
      <c r="CH52">
        <v>11</v>
      </c>
      <c r="CI52">
        <v>10</v>
      </c>
      <c r="CJ52">
        <v>8</v>
      </c>
      <c r="CK52">
        <v>14</v>
      </c>
      <c r="CL52">
        <v>13</v>
      </c>
      <c r="CM52" s="1">
        <v>16399999.999999998</v>
      </c>
    </row>
    <row r="53" spans="1:91" ht="14.4" customHeight="1" x14ac:dyDescent="0.3">
      <c r="A53">
        <v>2875</v>
      </c>
      <c r="B53">
        <v>234612</v>
      </c>
      <c r="C53" t="s">
        <v>583</v>
      </c>
      <c r="D53">
        <v>20</v>
      </c>
      <c r="E53" t="s">
        <v>584</v>
      </c>
      <c r="F53" t="s">
        <v>139</v>
      </c>
      <c r="G53" t="s">
        <v>140</v>
      </c>
      <c r="H53">
        <v>73</v>
      </c>
      <c r="I53">
        <v>84</v>
      </c>
      <c r="J53" t="s">
        <v>320</v>
      </c>
      <c r="K53" t="s">
        <v>321</v>
      </c>
      <c r="L53" s="1">
        <v>7000000</v>
      </c>
      <c r="M53" s="1">
        <v>18000</v>
      </c>
      <c r="N53">
        <v>1762</v>
      </c>
      <c r="O53" t="s">
        <v>90</v>
      </c>
      <c r="P53">
        <v>1</v>
      </c>
      <c r="Q53">
        <v>4</v>
      </c>
      <c r="R53">
        <v>3</v>
      </c>
      <c r="S53" t="s">
        <v>109</v>
      </c>
      <c r="T53" t="s">
        <v>120</v>
      </c>
      <c r="U53" t="s">
        <v>177</v>
      </c>
      <c r="V53" t="s">
        <v>36</v>
      </c>
      <c r="W53" t="str">
        <f>VLOOKUP(V53,Pos[],2,FALSE)</f>
        <v>MID</v>
      </c>
      <c r="X53">
        <v>12</v>
      </c>
      <c r="Y53" t="s">
        <v>531</v>
      </c>
      <c r="AA53">
        <v>2023</v>
      </c>
      <c r="AB53" t="s">
        <v>110</v>
      </c>
      <c r="AC53">
        <f t="shared" si="1"/>
        <v>69</v>
      </c>
      <c r="AD53" s="7">
        <v>161</v>
      </c>
      <c r="AE53" t="s">
        <v>201</v>
      </c>
      <c r="AF53" t="s">
        <v>201</v>
      </c>
      <c r="AG53" t="s">
        <v>201</v>
      </c>
      <c r="AH53" t="s">
        <v>182</v>
      </c>
      <c r="AI53" t="s">
        <v>192</v>
      </c>
      <c r="AJ53" t="s">
        <v>192</v>
      </c>
      <c r="AK53" t="s">
        <v>192</v>
      </c>
      <c r="AL53" t="s">
        <v>182</v>
      </c>
      <c r="AM53" t="s">
        <v>192</v>
      </c>
      <c r="AN53" t="s">
        <v>192</v>
      </c>
      <c r="AO53" t="s">
        <v>192</v>
      </c>
      <c r="AP53" t="s">
        <v>203</v>
      </c>
      <c r="AQ53" t="s">
        <v>95</v>
      </c>
      <c r="AR53" t="s">
        <v>95</v>
      </c>
      <c r="AS53" t="s">
        <v>95</v>
      </c>
      <c r="AT53" t="s">
        <v>203</v>
      </c>
      <c r="AU53" t="s">
        <v>179</v>
      </c>
      <c r="AV53" t="s">
        <v>167</v>
      </c>
      <c r="AW53" t="s">
        <v>167</v>
      </c>
      <c r="AX53" t="s">
        <v>167</v>
      </c>
      <c r="AY53" t="s">
        <v>179</v>
      </c>
      <c r="AZ53" t="s">
        <v>171</v>
      </c>
      <c r="BA53" t="s">
        <v>238</v>
      </c>
      <c r="BB53" t="s">
        <v>238</v>
      </c>
      <c r="BC53" t="s">
        <v>238</v>
      </c>
      <c r="BD53" t="s">
        <v>171</v>
      </c>
      <c r="BE53">
        <v>65</v>
      </c>
      <c r="BF53">
        <v>62</v>
      </c>
      <c r="BG53">
        <v>39</v>
      </c>
      <c r="BH53">
        <v>69</v>
      </c>
      <c r="BI53">
        <v>54</v>
      </c>
      <c r="BJ53">
        <v>76</v>
      </c>
      <c r="BK53">
        <v>62</v>
      </c>
      <c r="BL53">
        <v>53</v>
      </c>
      <c r="BM53">
        <v>61</v>
      </c>
      <c r="BN53">
        <v>75</v>
      </c>
      <c r="BO53">
        <v>90</v>
      </c>
      <c r="BP53">
        <v>89</v>
      </c>
      <c r="BQ53">
        <v>91</v>
      </c>
      <c r="BR53">
        <v>74</v>
      </c>
      <c r="BS53">
        <v>76</v>
      </c>
      <c r="BT53">
        <v>74</v>
      </c>
      <c r="BU53">
        <v>34</v>
      </c>
      <c r="BV53">
        <v>62</v>
      </c>
      <c r="BW53">
        <v>53</v>
      </c>
      <c r="BX53">
        <v>62</v>
      </c>
      <c r="BY53">
        <v>65</v>
      </c>
      <c r="BZ53">
        <v>25</v>
      </c>
      <c r="CA53">
        <v>69</v>
      </c>
      <c r="CB53">
        <v>65</v>
      </c>
      <c r="CC53">
        <v>65</v>
      </c>
      <c r="CD53">
        <v>62</v>
      </c>
      <c r="CE53">
        <v>28</v>
      </c>
      <c r="CF53">
        <v>36</v>
      </c>
      <c r="CG53">
        <v>36</v>
      </c>
      <c r="CH53">
        <v>9</v>
      </c>
      <c r="CI53">
        <v>8</v>
      </c>
      <c r="CJ53">
        <v>13</v>
      </c>
      <c r="CK53">
        <v>8</v>
      </c>
      <c r="CL53">
        <v>14</v>
      </c>
      <c r="CM53" s="1">
        <v>15400000</v>
      </c>
    </row>
    <row r="54" spans="1:91" ht="14.4" customHeight="1" x14ac:dyDescent="0.3">
      <c r="A54">
        <v>2936</v>
      </c>
      <c r="B54">
        <v>233866</v>
      </c>
      <c r="C54" t="s">
        <v>585</v>
      </c>
      <c r="D54">
        <v>20</v>
      </c>
      <c r="E54" t="s">
        <v>586</v>
      </c>
      <c r="F54" t="s">
        <v>139</v>
      </c>
      <c r="G54" t="s">
        <v>140</v>
      </c>
      <c r="H54">
        <v>73</v>
      </c>
      <c r="I54">
        <v>84</v>
      </c>
      <c r="J54" t="s">
        <v>587</v>
      </c>
      <c r="K54" t="s">
        <v>588</v>
      </c>
      <c r="L54" s="1">
        <v>7000000</v>
      </c>
      <c r="M54" s="1">
        <v>32000</v>
      </c>
      <c r="N54">
        <v>1849</v>
      </c>
      <c r="O54" t="s">
        <v>103</v>
      </c>
      <c r="P54">
        <v>1</v>
      </c>
      <c r="Q54">
        <v>3</v>
      </c>
      <c r="R54">
        <v>3</v>
      </c>
      <c r="S54" t="s">
        <v>109</v>
      </c>
      <c r="T54" t="s">
        <v>120</v>
      </c>
      <c r="U54" t="s">
        <v>177</v>
      </c>
      <c r="V54" t="s">
        <v>28</v>
      </c>
      <c r="W54" t="str">
        <f>VLOOKUP(V54,Pos[],2,FALSE)</f>
        <v>FWD</v>
      </c>
      <c r="X54">
        <v>22</v>
      </c>
      <c r="Y54" t="s">
        <v>153</v>
      </c>
      <c r="AA54">
        <v>2022</v>
      </c>
      <c r="AB54" t="s">
        <v>105</v>
      </c>
      <c r="AC54">
        <f t="shared" si="1"/>
        <v>74</v>
      </c>
      <c r="AD54" s="7">
        <v>183</v>
      </c>
      <c r="AE54" t="s">
        <v>203</v>
      </c>
      <c r="AF54" t="s">
        <v>203</v>
      </c>
      <c r="AG54" t="s">
        <v>203</v>
      </c>
      <c r="AH54" t="s">
        <v>192</v>
      </c>
      <c r="AI54" t="s">
        <v>203</v>
      </c>
      <c r="AJ54" t="s">
        <v>203</v>
      </c>
      <c r="AK54" t="s">
        <v>203</v>
      </c>
      <c r="AL54" t="s">
        <v>192</v>
      </c>
      <c r="AM54" t="s">
        <v>200</v>
      </c>
      <c r="AN54" t="s">
        <v>200</v>
      </c>
      <c r="AO54" t="s">
        <v>200</v>
      </c>
      <c r="AP54" t="s">
        <v>200</v>
      </c>
      <c r="AQ54" t="s">
        <v>170</v>
      </c>
      <c r="AR54" t="s">
        <v>170</v>
      </c>
      <c r="AS54" t="s">
        <v>170</v>
      </c>
      <c r="AT54" t="s">
        <v>200</v>
      </c>
      <c r="AU54" t="s">
        <v>179</v>
      </c>
      <c r="AV54" t="s">
        <v>219</v>
      </c>
      <c r="AW54" t="s">
        <v>219</v>
      </c>
      <c r="AX54" t="s">
        <v>219</v>
      </c>
      <c r="AY54" t="s">
        <v>179</v>
      </c>
      <c r="AZ54" t="s">
        <v>219</v>
      </c>
      <c r="BA54" t="s">
        <v>167</v>
      </c>
      <c r="BB54" t="s">
        <v>167</v>
      </c>
      <c r="BC54" t="s">
        <v>167</v>
      </c>
      <c r="BD54" t="s">
        <v>219</v>
      </c>
      <c r="BE54">
        <v>52</v>
      </c>
      <c r="BF54">
        <v>73</v>
      </c>
      <c r="BG54">
        <v>68</v>
      </c>
      <c r="BH54">
        <v>68</v>
      </c>
      <c r="BI54">
        <v>64</v>
      </c>
      <c r="BJ54">
        <v>76</v>
      </c>
      <c r="BK54">
        <v>69</v>
      </c>
      <c r="BL54">
        <v>55</v>
      </c>
      <c r="BM54">
        <v>48</v>
      </c>
      <c r="BN54">
        <v>74</v>
      </c>
      <c r="BO54">
        <v>88</v>
      </c>
      <c r="BP54">
        <v>82</v>
      </c>
      <c r="BQ54">
        <v>72</v>
      </c>
      <c r="BR54">
        <v>66</v>
      </c>
      <c r="BS54">
        <v>73</v>
      </c>
      <c r="BT54">
        <v>73</v>
      </c>
      <c r="BU54">
        <v>67</v>
      </c>
      <c r="BV54">
        <v>72</v>
      </c>
      <c r="BW54">
        <v>76</v>
      </c>
      <c r="BX54">
        <v>65</v>
      </c>
      <c r="BY54">
        <v>64</v>
      </c>
      <c r="BZ54">
        <v>35</v>
      </c>
      <c r="CA54">
        <v>70</v>
      </c>
      <c r="CB54">
        <v>68</v>
      </c>
      <c r="CC54">
        <v>69</v>
      </c>
      <c r="CD54">
        <v>68</v>
      </c>
      <c r="CE54">
        <v>44</v>
      </c>
      <c r="CF54">
        <v>40</v>
      </c>
      <c r="CG54">
        <v>28</v>
      </c>
      <c r="CH54">
        <v>7</v>
      </c>
      <c r="CI54">
        <v>6</v>
      </c>
      <c r="CJ54">
        <v>13</v>
      </c>
      <c r="CK54">
        <v>11</v>
      </c>
      <c r="CL54">
        <v>13</v>
      </c>
      <c r="CM54" s="1">
        <v>14000000</v>
      </c>
    </row>
    <row r="55" spans="1:91" ht="14.4" customHeight="1" x14ac:dyDescent="0.3">
      <c r="A55">
        <v>3021</v>
      </c>
      <c r="B55">
        <v>236461</v>
      </c>
      <c r="C55" t="s">
        <v>589</v>
      </c>
      <c r="D55">
        <v>21</v>
      </c>
      <c r="E55" t="s">
        <v>590</v>
      </c>
      <c r="F55" t="s">
        <v>139</v>
      </c>
      <c r="G55" t="s">
        <v>140</v>
      </c>
      <c r="H55">
        <v>73</v>
      </c>
      <c r="I55">
        <v>84</v>
      </c>
      <c r="J55" t="s">
        <v>267</v>
      </c>
      <c r="K55" t="s">
        <v>268</v>
      </c>
      <c r="L55" s="1">
        <v>7000000</v>
      </c>
      <c r="M55" s="1">
        <v>18000</v>
      </c>
      <c r="N55">
        <v>1686</v>
      </c>
      <c r="O55" t="s">
        <v>103</v>
      </c>
      <c r="P55">
        <v>1</v>
      </c>
      <c r="Q55">
        <v>4</v>
      </c>
      <c r="R55">
        <v>3</v>
      </c>
      <c r="S55" t="s">
        <v>109</v>
      </c>
      <c r="T55" t="s">
        <v>120</v>
      </c>
      <c r="U55" t="s">
        <v>177</v>
      </c>
      <c r="V55" t="s">
        <v>29</v>
      </c>
      <c r="W55" t="str">
        <f>VLOOKUP(V55,Pos[],2,FALSE)</f>
        <v>FWD</v>
      </c>
      <c r="X55">
        <v>9</v>
      </c>
      <c r="Y55" t="s">
        <v>153</v>
      </c>
      <c r="AA55">
        <v>2022</v>
      </c>
      <c r="AB55" t="s">
        <v>117</v>
      </c>
      <c r="AC55">
        <f t="shared" si="1"/>
        <v>76</v>
      </c>
      <c r="AD55" s="7">
        <v>194</v>
      </c>
      <c r="AE55" t="s">
        <v>203</v>
      </c>
      <c r="AF55" t="s">
        <v>203</v>
      </c>
      <c r="AG55" t="s">
        <v>203</v>
      </c>
      <c r="AH55" t="s">
        <v>197</v>
      </c>
      <c r="AI55" t="s">
        <v>193</v>
      </c>
      <c r="AJ55" t="s">
        <v>193</v>
      </c>
      <c r="AK55" t="s">
        <v>193</v>
      </c>
      <c r="AL55" t="s">
        <v>197</v>
      </c>
      <c r="AM55" t="s">
        <v>197</v>
      </c>
      <c r="AN55" t="s">
        <v>197</v>
      </c>
      <c r="AO55" t="s">
        <v>197</v>
      </c>
      <c r="AP55" t="s">
        <v>166</v>
      </c>
      <c r="AQ55" t="s">
        <v>180</v>
      </c>
      <c r="AR55" t="s">
        <v>180</v>
      </c>
      <c r="AS55" t="s">
        <v>180</v>
      </c>
      <c r="AT55" t="s">
        <v>166</v>
      </c>
      <c r="AU55" t="s">
        <v>250</v>
      </c>
      <c r="AV55" t="s">
        <v>98</v>
      </c>
      <c r="AW55" t="s">
        <v>98</v>
      </c>
      <c r="AX55" t="s">
        <v>98</v>
      </c>
      <c r="AY55" t="s">
        <v>250</v>
      </c>
      <c r="AZ55" t="s">
        <v>98</v>
      </c>
      <c r="BA55" t="s">
        <v>239</v>
      </c>
      <c r="BB55" t="s">
        <v>239</v>
      </c>
      <c r="BC55" t="s">
        <v>239</v>
      </c>
      <c r="BD55" t="s">
        <v>98</v>
      </c>
      <c r="BE55">
        <v>39</v>
      </c>
      <c r="BF55">
        <v>74</v>
      </c>
      <c r="BG55">
        <v>76</v>
      </c>
      <c r="BH55">
        <v>64</v>
      </c>
      <c r="BI55">
        <v>63</v>
      </c>
      <c r="BJ55">
        <v>71</v>
      </c>
      <c r="BK55">
        <v>53</v>
      </c>
      <c r="BL55">
        <v>32</v>
      </c>
      <c r="BM55">
        <v>41</v>
      </c>
      <c r="BN55">
        <v>67</v>
      </c>
      <c r="BO55">
        <v>74</v>
      </c>
      <c r="BP55">
        <v>86</v>
      </c>
      <c r="BQ55">
        <v>63</v>
      </c>
      <c r="BR55">
        <v>65</v>
      </c>
      <c r="BS55">
        <v>46</v>
      </c>
      <c r="BT55">
        <v>70</v>
      </c>
      <c r="BU55">
        <v>75</v>
      </c>
      <c r="BV55">
        <v>73</v>
      </c>
      <c r="BW55">
        <v>85</v>
      </c>
      <c r="BX55">
        <v>64</v>
      </c>
      <c r="BY55">
        <v>67</v>
      </c>
      <c r="BZ55">
        <v>24</v>
      </c>
      <c r="CA55">
        <v>72</v>
      </c>
      <c r="CB55">
        <v>58</v>
      </c>
      <c r="CC55">
        <v>65</v>
      </c>
      <c r="CD55">
        <v>61</v>
      </c>
      <c r="CE55">
        <v>24</v>
      </c>
      <c r="CF55">
        <v>26</v>
      </c>
      <c r="CG55">
        <v>22</v>
      </c>
      <c r="CH55">
        <v>8</v>
      </c>
      <c r="CI55">
        <v>8</v>
      </c>
      <c r="CJ55">
        <v>7</v>
      </c>
      <c r="CK55">
        <v>13</v>
      </c>
      <c r="CL55">
        <v>11</v>
      </c>
      <c r="CM55" s="1">
        <v>14000000</v>
      </c>
    </row>
    <row r="56" spans="1:91" ht="14.4" customHeight="1" x14ac:dyDescent="0.3">
      <c r="A56">
        <v>3618</v>
      </c>
      <c r="B56">
        <v>239744</v>
      </c>
      <c r="C56" t="s">
        <v>591</v>
      </c>
      <c r="D56">
        <v>18</v>
      </c>
      <c r="E56" t="s">
        <v>592</v>
      </c>
      <c r="F56" t="s">
        <v>139</v>
      </c>
      <c r="G56" t="s">
        <v>140</v>
      </c>
      <c r="H56">
        <v>72</v>
      </c>
      <c r="I56">
        <v>85</v>
      </c>
      <c r="J56" t="s">
        <v>231</v>
      </c>
      <c r="K56" t="s">
        <v>232</v>
      </c>
      <c r="L56" s="1">
        <v>5500000</v>
      </c>
      <c r="M56" s="1">
        <v>9000</v>
      </c>
      <c r="N56">
        <v>1928</v>
      </c>
      <c r="O56" t="s">
        <v>90</v>
      </c>
      <c r="P56">
        <v>1</v>
      </c>
      <c r="Q56">
        <v>3</v>
      </c>
      <c r="R56">
        <v>4</v>
      </c>
      <c r="S56" t="s">
        <v>91</v>
      </c>
      <c r="T56" t="s">
        <v>120</v>
      </c>
      <c r="U56" t="s">
        <v>177</v>
      </c>
      <c r="V56" t="s">
        <v>40</v>
      </c>
      <c r="W56" t="str">
        <f>VLOOKUP(V56,Pos[],2,FALSE)</f>
        <v>MID</v>
      </c>
      <c r="X56">
        <v>27</v>
      </c>
      <c r="Y56" t="s">
        <v>154</v>
      </c>
      <c r="AA56">
        <v>2023</v>
      </c>
      <c r="AB56" t="s">
        <v>121</v>
      </c>
      <c r="AC56">
        <f t="shared" si="1"/>
        <v>71</v>
      </c>
      <c r="AD56" s="7">
        <v>161</v>
      </c>
      <c r="AE56" t="s">
        <v>166</v>
      </c>
      <c r="AF56" t="s">
        <v>166</v>
      </c>
      <c r="AG56" t="s">
        <v>166</v>
      </c>
      <c r="AH56" t="s">
        <v>203</v>
      </c>
      <c r="AI56" t="s">
        <v>200</v>
      </c>
      <c r="AJ56" t="s">
        <v>200</v>
      </c>
      <c r="AK56" t="s">
        <v>200</v>
      </c>
      <c r="AL56" t="s">
        <v>203</v>
      </c>
      <c r="AM56" t="s">
        <v>203</v>
      </c>
      <c r="AN56" t="s">
        <v>203</v>
      </c>
      <c r="AO56" t="s">
        <v>203</v>
      </c>
      <c r="AP56" t="s">
        <v>203</v>
      </c>
      <c r="AQ56" t="s">
        <v>200</v>
      </c>
      <c r="AR56" t="s">
        <v>200</v>
      </c>
      <c r="AS56" t="s">
        <v>200</v>
      </c>
      <c r="AT56" t="s">
        <v>203</v>
      </c>
      <c r="AU56" t="s">
        <v>95</v>
      </c>
      <c r="AV56" t="s">
        <v>196</v>
      </c>
      <c r="AW56" t="s">
        <v>196</v>
      </c>
      <c r="AX56" t="s">
        <v>196</v>
      </c>
      <c r="AY56" t="s">
        <v>95</v>
      </c>
      <c r="AZ56" t="s">
        <v>196</v>
      </c>
      <c r="BA56" t="s">
        <v>217</v>
      </c>
      <c r="BB56" t="s">
        <v>217</v>
      </c>
      <c r="BC56" t="s">
        <v>217</v>
      </c>
      <c r="BD56" t="s">
        <v>196</v>
      </c>
      <c r="BE56">
        <v>79</v>
      </c>
      <c r="BF56">
        <v>59</v>
      </c>
      <c r="BG56">
        <v>49</v>
      </c>
      <c r="BH56">
        <v>78</v>
      </c>
      <c r="BI56">
        <v>63</v>
      </c>
      <c r="BJ56">
        <v>75</v>
      </c>
      <c r="BK56">
        <v>85</v>
      </c>
      <c r="BL56">
        <v>75</v>
      </c>
      <c r="BM56">
        <v>73</v>
      </c>
      <c r="BN56">
        <v>74</v>
      </c>
      <c r="BO56">
        <v>79</v>
      </c>
      <c r="BP56">
        <v>66</v>
      </c>
      <c r="BQ56">
        <v>84</v>
      </c>
      <c r="BR56">
        <v>66</v>
      </c>
      <c r="BS56">
        <v>74</v>
      </c>
      <c r="BT56">
        <v>78</v>
      </c>
      <c r="BU56">
        <v>59</v>
      </c>
      <c r="BV56">
        <v>64</v>
      </c>
      <c r="BW56">
        <v>47</v>
      </c>
      <c r="BX56">
        <v>78</v>
      </c>
      <c r="BY56">
        <v>57</v>
      </c>
      <c r="BZ56">
        <v>48</v>
      </c>
      <c r="CA56">
        <v>61</v>
      </c>
      <c r="CB56">
        <v>76</v>
      </c>
      <c r="CC56">
        <v>61</v>
      </c>
      <c r="CD56">
        <v>62</v>
      </c>
      <c r="CE56">
        <v>49</v>
      </c>
      <c r="CF56">
        <v>59</v>
      </c>
      <c r="CG56">
        <v>55</v>
      </c>
      <c r="CH56">
        <v>9</v>
      </c>
      <c r="CI56">
        <v>14</v>
      </c>
      <c r="CJ56">
        <v>11</v>
      </c>
      <c r="CK56">
        <v>8</v>
      </c>
      <c r="CL56">
        <v>15</v>
      </c>
      <c r="CM56" s="1">
        <v>12800000</v>
      </c>
    </row>
    <row r="57" spans="1:91" ht="14.4" customHeight="1" x14ac:dyDescent="0.3">
      <c r="A57">
        <v>3776</v>
      </c>
      <c r="B57">
        <v>236987</v>
      </c>
      <c r="C57" t="s">
        <v>383</v>
      </c>
      <c r="D57">
        <v>18</v>
      </c>
      <c r="E57" t="s">
        <v>384</v>
      </c>
      <c r="F57" t="s">
        <v>139</v>
      </c>
      <c r="G57" t="s">
        <v>140</v>
      </c>
      <c r="H57">
        <v>72</v>
      </c>
      <c r="I57">
        <v>88</v>
      </c>
      <c r="J57" t="s">
        <v>204</v>
      </c>
      <c r="K57" t="s">
        <v>205</v>
      </c>
      <c r="L57" s="1">
        <v>6000000</v>
      </c>
      <c r="M57" s="1">
        <v>11000</v>
      </c>
      <c r="N57">
        <v>1759</v>
      </c>
      <c r="O57" t="s">
        <v>103</v>
      </c>
      <c r="P57">
        <v>1</v>
      </c>
      <c r="Q57">
        <v>3</v>
      </c>
      <c r="R57">
        <v>3</v>
      </c>
      <c r="S57" t="s">
        <v>91</v>
      </c>
      <c r="T57" t="s">
        <v>115</v>
      </c>
      <c r="U57" t="s">
        <v>177</v>
      </c>
      <c r="V57" t="s">
        <v>50</v>
      </c>
      <c r="W57" t="str">
        <f>VLOOKUP(V57,Pos[],2,FALSE)</f>
        <v>DEF</v>
      </c>
      <c r="X57">
        <v>4</v>
      </c>
      <c r="Y57" t="s">
        <v>154</v>
      </c>
      <c r="AA57">
        <v>2020</v>
      </c>
      <c r="AB57" t="s">
        <v>143</v>
      </c>
      <c r="AC57">
        <f t="shared" si="1"/>
        <v>70</v>
      </c>
      <c r="AD57" s="7">
        <v>150</v>
      </c>
      <c r="AE57" t="s">
        <v>219</v>
      </c>
      <c r="AF57" t="s">
        <v>219</v>
      </c>
      <c r="AG57" t="s">
        <v>219</v>
      </c>
      <c r="AH57" t="s">
        <v>180</v>
      </c>
      <c r="AI57" t="s">
        <v>178</v>
      </c>
      <c r="AJ57" t="s">
        <v>178</v>
      </c>
      <c r="AK57" t="s">
        <v>178</v>
      </c>
      <c r="AL57" t="s">
        <v>180</v>
      </c>
      <c r="AM57" t="s">
        <v>181</v>
      </c>
      <c r="AN57" t="s">
        <v>181</v>
      </c>
      <c r="AO57" t="s">
        <v>181</v>
      </c>
      <c r="AP57" t="s">
        <v>170</v>
      </c>
      <c r="AQ57" t="s">
        <v>197</v>
      </c>
      <c r="AR57" t="s">
        <v>197</v>
      </c>
      <c r="AS57" t="s">
        <v>197</v>
      </c>
      <c r="AT57" t="s">
        <v>170</v>
      </c>
      <c r="AU57" t="s">
        <v>193</v>
      </c>
      <c r="AV57" t="s">
        <v>192</v>
      </c>
      <c r="AW57" t="s">
        <v>192</v>
      </c>
      <c r="AX57" t="s">
        <v>192</v>
      </c>
      <c r="AY57" t="s">
        <v>193</v>
      </c>
      <c r="AZ57" t="s">
        <v>193</v>
      </c>
      <c r="BA57" t="s">
        <v>200</v>
      </c>
      <c r="BB57" t="s">
        <v>200</v>
      </c>
      <c r="BC57" t="s">
        <v>200</v>
      </c>
      <c r="BD57" t="s">
        <v>193</v>
      </c>
      <c r="BE57">
        <v>58</v>
      </c>
      <c r="BF57">
        <v>30</v>
      </c>
      <c r="BG57">
        <v>68</v>
      </c>
      <c r="BH57">
        <v>74</v>
      </c>
      <c r="BI57">
        <v>28</v>
      </c>
      <c r="BJ57">
        <v>62</v>
      </c>
      <c r="BK57">
        <v>52</v>
      </c>
      <c r="BL57">
        <v>43</v>
      </c>
      <c r="BM57">
        <v>75</v>
      </c>
      <c r="BN57">
        <v>73</v>
      </c>
      <c r="BO57">
        <v>70</v>
      </c>
      <c r="BP57">
        <v>70</v>
      </c>
      <c r="BQ57">
        <v>56</v>
      </c>
      <c r="BR57">
        <v>67</v>
      </c>
      <c r="BS57">
        <v>69</v>
      </c>
      <c r="BT57">
        <v>52</v>
      </c>
      <c r="BU57">
        <v>67</v>
      </c>
      <c r="BV57">
        <v>76</v>
      </c>
      <c r="BW57">
        <v>72</v>
      </c>
      <c r="BX57">
        <v>32</v>
      </c>
      <c r="BY57">
        <v>76</v>
      </c>
      <c r="BZ57">
        <v>68</v>
      </c>
      <c r="CA57">
        <v>37</v>
      </c>
      <c r="CB57">
        <v>62</v>
      </c>
      <c r="CC57">
        <v>63</v>
      </c>
      <c r="CD57">
        <v>54</v>
      </c>
      <c r="CE57">
        <v>68</v>
      </c>
      <c r="CF57">
        <v>74</v>
      </c>
      <c r="CG57">
        <v>72</v>
      </c>
      <c r="CH57">
        <v>8</v>
      </c>
      <c r="CI57">
        <v>12</v>
      </c>
      <c r="CJ57">
        <v>8</v>
      </c>
      <c r="CK57">
        <v>6</v>
      </c>
      <c r="CL57">
        <v>11</v>
      </c>
      <c r="CM57" s="1">
        <v>15200000</v>
      </c>
    </row>
    <row r="58" spans="1:91" ht="14.4" customHeight="1" x14ac:dyDescent="0.3">
      <c r="A58">
        <v>4263</v>
      </c>
      <c r="B58">
        <v>234333</v>
      </c>
      <c r="C58" t="s">
        <v>385</v>
      </c>
      <c r="D58">
        <v>19</v>
      </c>
      <c r="E58" t="s">
        <v>386</v>
      </c>
      <c r="F58" t="s">
        <v>139</v>
      </c>
      <c r="G58" t="s">
        <v>140</v>
      </c>
      <c r="H58">
        <v>71</v>
      </c>
      <c r="I58">
        <v>85</v>
      </c>
      <c r="J58" t="s">
        <v>227</v>
      </c>
      <c r="K58" t="s">
        <v>228</v>
      </c>
      <c r="L58" s="1">
        <v>5000000</v>
      </c>
      <c r="M58" s="1">
        <v>11000</v>
      </c>
      <c r="N58">
        <v>1671</v>
      </c>
      <c r="O58" t="s">
        <v>103</v>
      </c>
      <c r="P58">
        <v>1</v>
      </c>
      <c r="Q58">
        <v>4</v>
      </c>
      <c r="R58">
        <v>4</v>
      </c>
      <c r="S58" t="s">
        <v>109</v>
      </c>
      <c r="T58" t="s">
        <v>115</v>
      </c>
      <c r="U58" t="s">
        <v>177</v>
      </c>
      <c r="V58" t="s">
        <v>28</v>
      </c>
      <c r="W58" t="str">
        <f>VLOOKUP(V58,Pos[],2,FALSE)</f>
        <v>FWD</v>
      </c>
      <c r="X58">
        <v>26</v>
      </c>
      <c r="Y58" t="s">
        <v>259</v>
      </c>
      <c r="AA58">
        <v>2023</v>
      </c>
      <c r="AB58" t="s">
        <v>125</v>
      </c>
      <c r="AC58">
        <f t="shared" si="1"/>
        <v>72</v>
      </c>
      <c r="AD58" s="7">
        <v>168</v>
      </c>
      <c r="AE58" t="s">
        <v>193</v>
      </c>
      <c r="AF58" t="s">
        <v>193</v>
      </c>
      <c r="AG58" t="s">
        <v>193</v>
      </c>
      <c r="AH58" t="s">
        <v>192</v>
      </c>
      <c r="AI58" t="s">
        <v>192</v>
      </c>
      <c r="AJ58" t="s">
        <v>192</v>
      </c>
      <c r="AK58" t="s">
        <v>192</v>
      </c>
      <c r="AL58" t="s">
        <v>192</v>
      </c>
      <c r="AM58" t="s">
        <v>200</v>
      </c>
      <c r="AN58" t="s">
        <v>200</v>
      </c>
      <c r="AO58" t="s">
        <v>200</v>
      </c>
      <c r="AP58" t="s">
        <v>200</v>
      </c>
      <c r="AQ58" t="s">
        <v>196</v>
      </c>
      <c r="AR58" t="s">
        <v>196</v>
      </c>
      <c r="AS58" t="s">
        <v>196</v>
      </c>
      <c r="AT58" t="s">
        <v>200</v>
      </c>
      <c r="AU58" t="s">
        <v>202</v>
      </c>
      <c r="AV58" t="s">
        <v>239</v>
      </c>
      <c r="AW58" t="s">
        <v>239</v>
      </c>
      <c r="AX58" t="s">
        <v>239</v>
      </c>
      <c r="AY58" t="s">
        <v>202</v>
      </c>
      <c r="AZ58" t="s">
        <v>239</v>
      </c>
      <c r="BA58" t="s">
        <v>246</v>
      </c>
      <c r="BB58" t="s">
        <v>246</v>
      </c>
      <c r="BC58" t="s">
        <v>246</v>
      </c>
      <c r="BD58" t="s">
        <v>239</v>
      </c>
      <c r="BE58">
        <v>55</v>
      </c>
      <c r="BF58">
        <v>70</v>
      </c>
      <c r="BG58">
        <v>57</v>
      </c>
      <c r="BH58">
        <v>68</v>
      </c>
      <c r="BI58">
        <v>60</v>
      </c>
      <c r="BJ58">
        <v>78</v>
      </c>
      <c r="BK58">
        <v>61</v>
      </c>
      <c r="BL58">
        <v>36</v>
      </c>
      <c r="BM58">
        <v>57</v>
      </c>
      <c r="BN58">
        <v>74</v>
      </c>
      <c r="BO58">
        <v>84</v>
      </c>
      <c r="BP58">
        <v>84</v>
      </c>
      <c r="BQ58">
        <v>77</v>
      </c>
      <c r="BR58">
        <v>64</v>
      </c>
      <c r="BS58">
        <v>74</v>
      </c>
      <c r="BT58">
        <v>69</v>
      </c>
      <c r="BU58">
        <v>60</v>
      </c>
      <c r="BV58">
        <v>60</v>
      </c>
      <c r="BW58">
        <v>61</v>
      </c>
      <c r="BX58">
        <v>59</v>
      </c>
      <c r="BY58">
        <v>39</v>
      </c>
      <c r="BZ58">
        <v>24</v>
      </c>
      <c r="CA58">
        <v>72</v>
      </c>
      <c r="CB58">
        <v>67</v>
      </c>
      <c r="CC58">
        <v>55</v>
      </c>
      <c r="CD58">
        <v>72</v>
      </c>
      <c r="CE58">
        <v>21</v>
      </c>
      <c r="CF58">
        <v>17</v>
      </c>
      <c r="CG58">
        <v>21</v>
      </c>
      <c r="CH58">
        <v>9</v>
      </c>
      <c r="CI58">
        <v>10</v>
      </c>
      <c r="CJ58">
        <v>7</v>
      </c>
      <c r="CK58">
        <v>13</v>
      </c>
      <c r="CL58">
        <v>8</v>
      </c>
      <c r="CM58" s="1">
        <v>12600000</v>
      </c>
    </row>
    <row r="59" spans="1:91" ht="14.4" customHeight="1" x14ac:dyDescent="0.3">
      <c r="A59">
        <v>4590</v>
      </c>
      <c r="B59">
        <v>236496</v>
      </c>
      <c r="C59" t="s">
        <v>387</v>
      </c>
      <c r="D59">
        <v>19</v>
      </c>
      <c r="E59" t="s">
        <v>388</v>
      </c>
      <c r="F59" t="s">
        <v>139</v>
      </c>
      <c r="G59" t="s">
        <v>140</v>
      </c>
      <c r="H59">
        <v>71</v>
      </c>
      <c r="I59">
        <v>84</v>
      </c>
      <c r="J59" t="s">
        <v>158</v>
      </c>
      <c r="K59" t="s">
        <v>159</v>
      </c>
      <c r="L59" s="1">
        <v>4000000</v>
      </c>
      <c r="M59" s="1">
        <v>20000</v>
      </c>
      <c r="N59">
        <v>1860</v>
      </c>
      <c r="O59" t="s">
        <v>103</v>
      </c>
      <c r="P59">
        <v>1</v>
      </c>
      <c r="Q59">
        <v>3</v>
      </c>
      <c r="R59">
        <v>3</v>
      </c>
      <c r="S59" t="s">
        <v>135</v>
      </c>
      <c r="T59" t="s">
        <v>115</v>
      </c>
      <c r="U59" t="s">
        <v>177</v>
      </c>
      <c r="V59" t="s">
        <v>45</v>
      </c>
      <c r="W59" t="str">
        <f>VLOOKUP(V59,Pos[],2,FALSE)</f>
        <v>MID</v>
      </c>
      <c r="X59">
        <v>29</v>
      </c>
      <c r="Y59" t="s">
        <v>223</v>
      </c>
      <c r="AA59">
        <v>2023</v>
      </c>
      <c r="AB59" s="4" t="s">
        <v>149</v>
      </c>
      <c r="AC59" s="4">
        <f t="shared" si="1"/>
        <v>73</v>
      </c>
      <c r="AD59" s="7">
        <v>150</v>
      </c>
      <c r="AE59" t="s">
        <v>196</v>
      </c>
      <c r="AF59" t="s">
        <v>196</v>
      </c>
      <c r="AG59" t="s">
        <v>196</v>
      </c>
      <c r="AH59" t="s">
        <v>166</v>
      </c>
      <c r="AI59" t="s">
        <v>95</v>
      </c>
      <c r="AJ59" t="s">
        <v>95</v>
      </c>
      <c r="AK59" t="s">
        <v>95</v>
      </c>
      <c r="AL59" t="s">
        <v>166</v>
      </c>
      <c r="AM59" t="s">
        <v>201</v>
      </c>
      <c r="AN59" t="s">
        <v>201</v>
      </c>
      <c r="AO59" t="s">
        <v>201</v>
      </c>
      <c r="AP59" t="s">
        <v>197</v>
      </c>
      <c r="AQ59" t="s">
        <v>193</v>
      </c>
      <c r="AR59" t="s">
        <v>193</v>
      </c>
      <c r="AS59" t="s">
        <v>193</v>
      </c>
      <c r="AT59" t="s">
        <v>197</v>
      </c>
      <c r="AU59" t="s">
        <v>201</v>
      </c>
      <c r="AV59" t="s">
        <v>193</v>
      </c>
      <c r="AW59" t="s">
        <v>193</v>
      </c>
      <c r="AX59" t="s">
        <v>193</v>
      </c>
      <c r="AY59" t="s">
        <v>201</v>
      </c>
      <c r="AZ59" t="s">
        <v>197</v>
      </c>
      <c r="BA59" t="s">
        <v>197</v>
      </c>
      <c r="BB59" t="s">
        <v>197</v>
      </c>
      <c r="BC59" t="s">
        <v>197</v>
      </c>
      <c r="BD59" t="s">
        <v>197</v>
      </c>
      <c r="BE59">
        <v>67</v>
      </c>
      <c r="BF59">
        <v>56</v>
      </c>
      <c r="BG59">
        <v>64</v>
      </c>
      <c r="BH59">
        <v>74</v>
      </c>
      <c r="BI59">
        <v>49</v>
      </c>
      <c r="BJ59">
        <v>69</v>
      </c>
      <c r="BK59">
        <v>68</v>
      </c>
      <c r="BL59">
        <v>55</v>
      </c>
      <c r="BM59">
        <v>75</v>
      </c>
      <c r="BN59">
        <v>68</v>
      </c>
      <c r="BO59">
        <v>66</v>
      </c>
      <c r="BP59">
        <v>60</v>
      </c>
      <c r="BQ59">
        <v>64</v>
      </c>
      <c r="BR59">
        <v>67</v>
      </c>
      <c r="BS59">
        <v>65</v>
      </c>
      <c r="BT59">
        <v>69</v>
      </c>
      <c r="BU59">
        <v>66</v>
      </c>
      <c r="BV59">
        <v>69</v>
      </c>
      <c r="BW59">
        <v>63</v>
      </c>
      <c r="BX59">
        <v>65</v>
      </c>
      <c r="BY59">
        <v>73</v>
      </c>
      <c r="BZ59">
        <v>71</v>
      </c>
      <c r="CA59">
        <v>51</v>
      </c>
      <c r="CB59">
        <v>73</v>
      </c>
      <c r="CC59">
        <v>49</v>
      </c>
      <c r="CD59">
        <v>73</v>
      </c>
      <c r="CE59">
        <v>62</v>
      </c>
      <c r="CF59">
        <v>69</v>
      </c>
      <c r="CG59">
        <v>64</v>
      </c>
      <c r="CH59">
        <v>6</v>
      </c>
      <c r="CI59">
        <v>13</v>
      </c>
      <c r="CJ59">
        <v>6</v>
      </c>
      <c r="CK59">
        <v>13</v>
      </c>
      <c r="CL59">
        <v>11</v>
      </c>
      <c r="CM59" s="1">
        <v>10000000</v>
      </c>
    </row>
    <row r="60" spans="1:91" ht="14.4" customHeight="1" x14ac:dyDescent="0.3">
      <c r="A60">
        <v>583</v>
      </c>
      <c r="B60">
        <v>222028</v>
      </c>
      <c r="C60" t="s">
        <v>265</v>
      </c>
      <c r="D60">
        <v>22</v>
      </c>
      <c r="E60" t="s">
        <v>266</v>
      </c>
      <c r="F60" t="s">
        <v>132</v>
      </c>
      <c r="G60" t="s">
        <v>133</v>
      </c>
      <c r="H60">
        <v>79</v>
      </c>
      <c r="I60">
        <v>84</v>
      </c>
      <c r="J60" t="s">
        <v>174</v>
      </c>
      <c r="K60" t="s">
        <v>175</v>
      </c>
      <c r="L60" s="1">
        <v>14500000</v>
      </c>
      <c r="M60" s="1">
        <v>43000</v>
      </c>
      <c r="N60">
        <v>1918</v>
      </c>
      <c r="O60" t="s">
        <v>103</v>
      </c>
      <c r="P60">
        <v>3</v>
      </c>
      <c r="Q60">
        <v>3</v>
      </c>
      <c r="R60">
        <v>3</v>
      </c>
      <c r="S60" t="s">
        <v>91</v>
      </c>
      <c r="T60" t="s">
        <v>115</v>
      </c>
      <c r="U60" t="s">
        <v>177</v>
      </c>
      <c r="V60" t="s">
        <v>45</v>
      </c>
      <c r="W60" t="str">
        <f>VLOOKUP(V60,Pos[],2,FALSE)</f>
        <v>MID</v>
      </c>
      <c r="X60">
        <v>33</v>
      </c>
      <c r="Y60" t="s">
        <v>142</v>
      </c>
      <c r="AA60">
        <v>2021</v>
      </c>
      <c r="AB60" t="s">
        <v>149</v>
      </c>
      <c r="AC60">
        <f t="shared" si="1"/>
        <v>73</v>
      </c>
      <c r="AD60" s="7">
        <v>159</v>
      </c>
      <c r="AE60" t="s">
        <v>106</v>
      </c>
      <c r="AF60" t="s">
        <v>106</v>
      </c>
      <c r="AG60" t="s">
        <v>106</v>
      </c>
      <c r="AH60" t="s">
        <v>137</v>
      </c>
      <c r="AI60" t="s">
        <v>147</v>
      </c>
      <c r="AJ60" t="s">
        <v>147</v>
      </c>
      <c r="AK60" t="s">
        <v>147</v>
      </c>
      <c r="AL60" t="s">
        <v>137</v>
      </c>
      <c r="AM60" t="s">
        <v>126</v>
      </c>
      <c r="AN60" t="s">
        <v>126</v>
      </c>
      <c r="AO60" t="s">
        <v>126</v>
      </c>
      <c r="AP60" t="s">
        <v>124</v>
      </c>
      <c r="AQ60" t="s">
        <v>138</v>
      </c>
      <c r="AR60" t="s">
        <v>138</v>
      </c>
      <c r="AS60" t="s">
        <v>138</v>
      </c>
      <c r="AT60" t="s">
        <v>124</v>
      </c>
      <c r="AU60" t="s">
        <v>127</v>
      </c>
      <c r="AV60" t="s">
        <v>134</v>
      </c>
      <c r="AW60" t="s">
        <v>134</v>
      </c>
      <c r="AX60" t="s">
        <v>134</v>
      </c>
      <c r="AY60" t="s">
        <v>127</v>
      </c>
      <c r="AZ60" t="s">
        <v>148</v>
      </c>
      <c r="BA60" t="s">
        <v>122</v>
      </c>
      <c r="BB60" t="s">
        <v>122</v>
      </c>
      <c r="BC60" t="s">
        <v>122</v>
      </c>
      <c r="BD60" t="s">
        <v>148</v>
      </c>
      <c r="BE60">
        <v>58</v>
      </c>
      <c r="BF60">
        <v>41</v>
      </c>
      <c r="BG60">
        <v>63</v>
      </c>
      <c r="BH60">
        <v>85</v>
      </c>
      <c r="BI60">
        <v>56</v>
      </c>
      <c r="BJ60">
        <v>74</v>
      </c>
      <c r="BK60">
        <v>63</v>
      </c>
      <c r="BL60">
        <v>46</v>
      </c>
      <c r="BM60">
        <v>80</v>
      </c>
      <c r="BN60">
        <v>79</v>
      </c>
      <c r="BO60">
        <v>72</v>
      </c>
      <c r="BP60">
        <v>59</v>
      </c>
      <c r="BQ60">
        <v>77</v>
      </c>
      <c r="BR60">
        <v>80</v>
      </c>
      <c r="BS60">
        <v>65</v>
      </c>
      <c r="BT60">
        <v>48</v>
      </c>
      <c r="BU60">
        <v>67</v>
      </c>
      <c r="BV60">
        <v>80</v>
      </c>
      <c r="BW60">
        <v>63</v>
      </c>
      <c r="BX60">
        <v>52</v>
      </c>
      <c r="BY60">
        <v>64</v>
      </c>
      <c r="BZ60">
        <v>84</v>
      </c>
      <c r="CA60">
        <v>56</v>
      </c>
      <c r="CB60">
        <v>77</v>
      </c>
      <c r="CC60">
        <v>50</v>
      </c>
      <c r="CD60">
        <v>80</v>
      </c>
      <c r="CE60">
        <v>74</v>
      </c>
      <c r="CF60">
        <v>78</v>
      </c>
      <c r="CG60">
        <v>73</v>
      </c>
      <c r="CH60">
        <v>6</v>
      </c>
      <c r="CI60">
        <v>14</v>
      </c>
      <c r="CJ60">
        <v>16</v>
      </c>
      <c r="CK60">
        <v>11</v>
      </c>
      <c r="CL60">
        <v>7</v>
      </c>
      <c r="CM60" s="1">
        <v>25700000</v>
      </c>
    </row>
    <row r="61" spans="1:91" ht="14.4" customHeight="1" x14ac:dyDescent="0.3">
      <c r="A61">
        <v>751</v>
      </c>
      <c r="B61">
        <v>226168</v>
      </c>
      <c r="C61" t="s">
        <v>284</v>
      </c>
      <c r="D61">
        <v>21</v>
      </c>
      <c r="E61" t="s">
        <v>285</v>
      </c>
      <c r="F61" t="s">
        <v>132</v>
      </c>
      <c r="G61" t="s">
        <v>133</v>
      </c>
      <c r="H61">
        <v>78</v>
      </c>
      <c r="I61">
        <v>84</v>
      </c>
      <c r="J61" t="s">
        <v>235</v>
      </c>
      <c r="K61" t="s">
        <v>236</v>
      </c>
      <c r="L61" s="1">
        <v>14000000</v>
      </c>
      <c r="M61" s="1">
        <v>22000</v>
      </c>
      <c r="N61">
        <v>1982</v>
      </c>
      <c r="O61" t="s">
        <v>103</v>
      </c>
      <c r="P61">
        <v>1</v>
      </c>
      <c r="Q61">
        <v>4</v>
      </c>
      <c r="R61">
        <v>3</v>
      </c>
      <c r="S61" t="s">
        <v>119</v>
      </c>
      <c r="T61" t="s">
        <v>115</v>
      </c>
      <c r="U61" t="s">
        <v>177</v>
      </c>
      <c r="V61" t="s">
        <v>41</v>
      </c>
      <c r="W61" t="str">
        <f>VLOOKUP(V61,Pos[],2,FALSE)</f>
        <v>MID</v>
      </c>
      <c r="X61">
        <v>35</v>
      </c>
      <c r="Y61" t="s">
        <v>286</v>
      </c>
      <c r="AA61">
        <v>2020</v>
      </c>
      <c r="AB61" t="s">
        <v>121</v>
      </c>
      <c r="AC61">
        <f t="shared" si="1"/>
        <v>71</v>
      </c>
      <c r="AD61" s="7">
        <v>165</v>
      </c>
      <c r="AE61" t="s">
        <v>200</v>
      </c>
      <c r="AF61" t="s">
        <v>200</v>
      </c>
      <c r="AG61" t="s">
        <v>200</v>
      </c>
      <c r="AH61" t="s">
        <v>203</v>
      </c>
      <c r="AI61" t="s">
        <v>182</v>
      </c>
      <c r="AJ61" t="s">
        <v>182</v>
      </c>
      <c r="AK61" t="s">
        <v>182</v>
      </c>
      <c r="AL61" t="s">
        <v>203</v>
      </c>
      <c r="AM61" t="s">
        <v>165</v>
      </c>
      <c r="AN61" t="s">
        <v>165</v>
      </c>
      <c r="AO61" t="s">
        <v>165</v>
      </c>
      <c r="AP61" t="s">
        <v>165</v>
      </c>
      <c r="AQ61" t="s">
        <v>185</v>
      </c>
      <c r="AR61" t="s">
        <v>185</v>
      </c>
      <c r="AS61" t="s">
        <v>185</v>
      </c>
      <c r="AT61" t="s">
        <v>165</v>
      </c>
      <c r="AU61" t="s">
        <v>182</v>
      </c>
      <c r="AV61" t="s">
        <v>168</v>
      </c>
      <c r="AW61" t="s">
        <v>168</v>
      </c>
      <c r="AX61" t="s">
        <v>168</v>
      </c>
      <c r="AY61" t="s">
        <v>182</v>
      </c>
      <c r="AZ61" t="s">
        <v>203</v>
      </c>
      <c r="BA61" t="s">
        <v>200</v>
      </c>
      <c r="BB61" t="s">
        <v>200</v>
      </c>
      <c r="BC61" t="s">
        <v>200</v>
      </c>
      <c r="BD61" t="s">
        <v>203</v>
      </c>
      <c r="BE61">
        <v>65</v>
      </c>
      <c r="BF61">
        <v>61</v>
      </c>
      <c r="BG61">
        <v>65</v>
      </c>
      <c r="BH61">
        <v>79</v>
      </c>
      <c r="BI61">
        <v>46</v>
      </c>
      <c r="BJ61">
        <v>77</v>
      </c>
      <c r="BK61">
        <v>58</v>
      </c>
      <c r="BL61">
        <v>48</v>
      </c>
      <c r="BM61">
        <v>77</v>
      </c>
      <c r="BN61">
        <v>79</v>
      </c>
      <c r="BO61">
        <v>66</v>
      </c>
      <c r="BP61">
        <v>69</v>
      </c>
      <c r="BQ61">
        <v>74</v>
      </c>
      <c r="BR61">
        <v>76</v>
      </c>
      <c r="BS61">
        <v>67</v>
      </c>
      <c r="BT61">
        <v>77</v>
      </c>
      <c r="BU61">
        <v>53</v>
      </c>
      <c r="BV61">
        <v>96</v>
      </c>
      <c r="BW61">
        <v>74</v>
      </c>
      <c r="BX61">
        <v>80</v>
      </c>
      <c r="BY61">
        <v>68</v>
      </c>
      <c r="BZ61">
        <v>68</v>
      </c>
      <c r="CA61">
        <v>69</v>
      </c>
      <c r="CB61">
        <v>74</v>
      </c>
      <c r="CC61">
        <v>45</v>
      </c>
      <c r="CD61">
        <v>75</v>
      </c>
      <c r="CE61">
        <v>72</v>
      </c>
      <c r="CF61">
        <v>75</v>
      </c>
      <c r="CG61">
        <v>63</v>
      </c>
      <c r="CH61">
        <v>15</v>
      </c>
      <c r="CI61">
        <v>10</v>
      </c>
      <c r="CJ61">
        <v>13</v>
      </c>
      <c r="CK61">
        <v>15</v>
      </c>
      <c r="CL61">
        <v>8</v>
      </c>
      <c r="CM61" s="1">
        <v>26600000</v>
      </c>
    </row>
    <row r="62" spans="1:91" ht="14.4" customHeight="1" x14ac:dyDescent="0.3">
      <c r="A62">
        <v>753</v>
      </c>
      <c r="B62">
        <v>225309</v>
      </c>
      <c r="C62" t="s">
        <v>287</v>
      </c>
      <c r="D62">
        <v>21</v>
      </c>
      <c r="E62" t="s">
        <v>288</v>
      </c>
      <c r="F62" t="s">
        <v>132</v>
      </c>
      <c r="G62" t="s">
        <v>133</v>
      </c>
      <c r="H62">
        <v>78</v>
      </c>
      <c r="I62">
        <v>85</v>
      </c>
      <c r="J62" t="s">
        <v>224</v>
      </c>
      <c r="K62" t="s">
        <v>225</v>
      </c>
      <c r="L62" s="1">
        <v>14500000</v>
      </c>
      <c r="M62" s="1">
        <v>27000</v>
      </c>
      <c r="N62">
        <v>1973</v>
      </c>
      <c r="O62" t="s">
        <v>103</v>
      </c>
      <c r="P62">
        <v>1</v>
      </c>
      <c r="Q62">
        <v>3</v>
      </c>
      <c r="R62">
        <v>4</v>
      </c>
      <c r="S62" t="s">
        <v>91</v>
      </c>
      <c r="T62" t="s">
        <v>120</v>
      </c>
      <c r="U62" t="s">
        <v>177</v>
      </c>
      <c r="V62" t="s">
        <v>36</v>
      </c>
      <c r="W62" t="str">
        <f>VLOOKUP(V62,Pos[],2,FALSE)</f>
        <v>MID</v>
      </c>
      <c r="X62">
        <v>18</v>
      </c>
      <c r="Y62" t="s">
        <v>289</v>
      </c>
      <c r="AA62">
        <v>2020</v>
      </c>
      <c r="AB62" t="s">
        <v>121</v>
      </c>
      <c r="AC62">
        <f t="shared" si="1"/>
        <v>71</v>
      </c>
      <c r="AD62" s="7">
        <v>161</v>
      </c>
      <c r="AE62" t="s">
        <v>193</v>
      </c>
      <c r="AF62" t="s">
        <v>193</v>
      </c>
      <c r="AG62" t="s">
        <v>193</v>
      </c>
      <c r="AH62" t="s">
        <v>168</v>
      </c>
      <c r="AI62" t="s">
        <v>165</v>
      </c>
      <c r="AJ62" t="s">
        <v>165</v>
      </c>
      <c r="AK62" t="s">
        <v>165</v>
      </c>
      <c r="AL62" t="s">
        <v>168</v>
      </c>
      <c r="AM62" t="s">
        <v>183</v>
      </c>
      <c r="AN62" t="s">
        <v>183</v>
      </c>
      <c r="AO62" t="s">
        <v>183</v>
      </c>
      <c r="AP62" t="s">
        <v>183</v>
      </c>
      <c r="AQ62" t="s">
        <v>168</v>
      </c>
      <c r="AR62" t="s">
        <v>168</v>
      </c>
      <c r="AS62" t="s">
        <v>168</v>
      </c>
      <c r="AT62" t="s">
        <v>183</v>
      </c>
      <c r="AU62" t="s">
        <v>169</v>
      </c>
      <c r="AV62" t="s">
        <v>201</v>
      </c>
      <c r="AW62" t="s">
        <v>201</v>
      </c>
      <c r="AX62" t="s">
        <v>201</v>
      </c>
      <c r="AY62" t="s">
        <v>169</v>
      </c>
      <c r="AZ62" t="s">
        <v>95</v>
      </c>
      <c r="BA62" t="s">
        <v>180</v>
      </c>
      <c r="BB62" t="s">
        <v>180</v>
      </c>
      <c r="BC62" t="s">
        <v>180</v>
      </c>
      <c r="BD62" t="s">
        <v>95</v>
      </c>
      <c r="BE62">
        <v>73</v>
      </c>
      <c r="BF62">
        <v>65</v>
      </c>
      <c r="BG62">
        <v>43</v>
      </c>
      <c r="BH62">
        <v>79</v>
      </c>
      <c r="BI62">
        <v>65</v>
      </c>
      <c r="BJ62">
        <v>85</v>
      </c>
      <c r="BK62">
        <v>76</v>
      </c>
      <c r="BL62">
        <v>71</v>
      </c>
      <c r="BM62">
        <v>73</v>
      </c>
      <c r="BN62">
        <v>81</v>
      </c>
      <c r="BO62">
        <v>77</v>
      </c>
      <c r="BP62">
        <v>68</v>
      </c>
      <c r="BQ62">
        <v>79</v>
      </c>
      <c r="BR62">
        <v>75</v>
      </c>
      <c r="BS62">
        <v>76</v>
      </c>
      <c r="BT62">
        <v>70</v>
      </c>
      <c r="BU62">
        <v>66</v>
      </c>
      <c r="BV62">
        <v>77</v>
      </c>
      <c r="BW62">
        <v>66</v>
      </c>
      <c r="BX62">
        <v>70</v>
      </c>
      <c r="BY62">
        <v>48</v>
      </c>
      <c r="BZ62">
        <v>62</v>
      </c>
      <c r="CA62">
        <v>69</v>
      </c>
      <c r="CB62">
        <v>78</v>
      </c>
      <c r="CC62">
        <v>65</v>
      </c>
      <c r="CD62">
        <v>69</v>
      </c>
      <c r="CE62">
        <v>53</v>
      </c>
      <c r="CF62">
        <v>57</v>
      </c>
      <c r="CG62">
        <v>46</v>
      </c>
      <c r="CH62">
        <v>12</v>
      </c>
      <c r="CI62">
        <v>12</v>
      </c>
      <c r="CJ62">
        <v>14</v>
      </c>
      <c r="CK62">
        <v>12</v>
      </c>
      <c r="CL62">
        <v>10</v>
      </c>
      <c r="CM62" s="1">
        <v>27600000</v>
      </c>
    </row>
    <row r="63" spans="1:91" ht="14.4" customHeight="1" x14ac:dyDescent="0.3">
      <c r="A63">
        <v>792</v>
      </c>
      <c r="B63">
        <v>212977</v>
      </c>
      <c r="C63" t="s">
        <v>292</v>
      </c>
      <c r="D63">
        <v>23</v>
      </c>
      <c r="E63" t="s">
        <v>293</v>
      </c>
      <c r="F63" t="s">
        <v>132</v>
      </c>
      <c r="G63" t="s">
        <v>133</v>
      </c>
      <c r="H63">
        <v>78</v>
      </c>
      <c r="I63">
        <v>84</v>
      </c>
      <c r="J63" t="s">
        <v>233</v>
      </c>
      <c r="K63" t="s">
        <v>234</v>
      </c>
      <c r="L63" s="1">
        <v>12000000</v>
      </c>
      <c r="M63" s="1">
        <v>24000</v>
      </c>
      <c r="N63">
        <v>1881</v>
      </c>
      <c r="O63" t="s">
        <v>103</v>
      </c>
      <c r="P63">
        <v>1</v>
      </c>
      <c r="Q63">
        <v>3</v>
      </c>
      <c r="R63">
        <v>2</v>
      </c>
      <c r="S63" t="s">
        <v>109</v>
      </c>
      <c r="T63" t="s">
        <v>120</v>
      </c>
      <c r="U63" t="s">
        <v>177</v>
      </c>
      <c r="V63" t="s">
        <v>50</v>
      </c>
      <c r="W63" t="str">
        <f>VLOOKUP(V63,Pos[],2,FALSE)</f>
        <v>DEF</v>
      </c>
      <c r="X63">
        <v>5</v>
      </c>
      <c r="Y63" t="s">
        <v>294</v>
      </c>
      <c r="AA63">
        <v>2022</v>
      </c>
      <c r="AB63" t="s">
        <v>162</v>
      </c>
      <c r="AC63">
        <f t="shared" si="1"/>
        <v>75</v>
      </c>
      <c r="AD63" s="7">
        <v>179</v>
      </c>
      <c r="AE63" t="s">
        <v>166</v>
      </c>
      <c r="AF63" t="s">
        <v>166</v>
      </c>
      <c r="AG63" t="s">
        <v>166</v>
      </c>
      <c r="AH63" t="s">
        <v>95</v>
      </c>
      <c r="AI63" t="s">
        <v>166</v>
      </c>
      <c r="AJ63" t="s">
        <v>166</v>
      </c>
      <c r="AK63" t="s">
        <v>166</v>
      </c>
      <c r="AL63" t="s">
        <v>95</v>
      </c>
      <c r="AM63" t="s">
        <v>197</v>
      </c>
      <c r="AN63" t="s">
        <v>197</v>
      </c>
      <c r="AO63" t="s">
        <v>197</v>
      </c>
      <c r="AP63" t="s">
        <v>197</v>
      </c>
      <c r="AQ63" t="s">
        <v>193</v>
      </c>
      <c r="AR63" t="s">
        <v>193</v>
      </c>
      <c r="AS63" t="s">
        <v>193</v>
      </c>
      <c r="AT63" t="s">
        <v>197</v>
      </c>
      <c r="AU63" t="s">
        <v>203</v>
      </c>
      <c r="AV63" t="s">
        <v>165</v>
      </c>
      <c r="AW63" t="s">
        <v>165</v>
      </c>
      <c r="AX63" t="s">
        <v>165</v>
      </c>
      <c r="AY63" t="s">
        <v>203</v>
      </c>
      <c r="AZ63" t="s">
        <v>165</v>
      </c>
      <c r="BA63" t="s">
        <v>185</v>
      </c>
      <c r="BB63" t="s">
        <v>185</v>
      </c>
      <c r="BC63" t="s">
        <v>185</v>
      </c>
      <c r="BD63" t="s">
        <v>165</v>
      </c>
      <c r="BE63">
        <v>54</v>
      </c>
      <c r="BF63">
        <v>50</v>
      </c>
      <c r="BG63">
        <v>83</v>
      </c>
      <c r="BH63">
        <v>76</v>
      </c>
      <c r="BI63">
        <v>48</v>
      </c>
      <c r="BJ63">
        <v>65</v>
      </c>
      <c r="BK63">
        <v>43</v>
      </c>
      <c r="BL63">
        <v>35</v>
      </c>
      <c r="BM63">
        <v>67</v>
      </c>
      <c r="BN63">
        <v>70</v>
      </c>
      <c r="BO63">
        <v>74</v>
      </c>
      <c r="BP63">
        <v>79</v>
      </c>
      <c r="BQ63">
        <v>63</v>
      </c>
      <c r="BR63">
        <v>73</v>
      </c>
      <c r="BS63">
        <v>62</v>
      </c>
      <c r="BT63">
        <v>63</v>
      </c>
      <c r="BU63">
        <v>64</v>
      </c>
      <c r="BV63">
        <v>70</v>
      </c>
      <c r="BW63">
        <v>79</v>
      </c>
      <c r="BX63">
        <v>55</v>
      </c>
      <c r="BY63">
        <v>74</v>
      </c>
      <c r="BZ63">
        <v>79</v>
      </c>
      <c r="CA63">
        <v>52</v>
      </c>
      <c r="CB63">
        <v>71</v>
      </c>
      <c r="CC63">
        <v>39</v>
      </c>
      <c r="CD63">
        <v>69</v>
      </c>
      <c r="CE63">
        <v>78</v>
      </c>
      <c r="CF63">
        <v>79</v>
      </c>
      <c r="CG63">
        <v>76</v>
      </c>
      <c r="CH63">
        <v>7</v>
      </c>
      <c r="CI63">
        <v>15</v>
      </c>
      <c r="CJ63">
        <v>10</v>
      </c>
      <c r="CK63">
        <v>15</v>
      </c>
      <c r="CL63">
        <v>13</v>
      </c>
      <c r="CM63" s="1">
        <v>22800000</v>
      </c>
    </row>
    <row r="64" spans="1:91" ht="14.4" customHeight="1" x14ac:dyDescent="0.3">
      <c r="A64">
        <v>1016</v>
      </c>
      <c r="B64">
        <v>229476</v>
      </c>
      <c r="C64" t="s">
        <v>309</v>
      </c>
      <c r="D64">
        <v>21</v>
      </c>
      <c r="E64" t="s">
        <v>310</v>
      </c>
      <c r="F64" t="s">
        <v>132</v>
      </c>
      <c r="G64" t="s">
        <v>133</v>
      </c>
      <c r="H64">
        <v>77</v>
      </c>
      <c r="I64">
        <v>84</v>
      </c>
      <c r="J64" t="s">
        <v>297</v>
      </c>
      <c r="K64" t="s">
        <v>298</v>
      </c>
      <c r="L64" s="1">
        <v>11000000</v>
      </c>
      <c r="M64" s="1">
        <v>22000</v>
      </c>
      <c r="N64">
        <v>1795</v>
      </c>
      <c r="O64" t="s">
        <v>103</v>
      </c>
      <c r="P64">
        <v>1</v>
      </c>
      <c r="Q64">
        <v>3</v>
      </c>
      <c r="R64">
        <v>3</v>
      </c>
      <c r="S64" t="s">
        <v>91</v>
      </c>
      <c r="T64" t="s">
        <v>115</v>
      </c>
      <c r="U64" t="s">
        <v>177</v>
      </c>
      <c r="V64" t="s">
        <v>51</v>
      </c>
      <c r="W64" t="str">
        <f>VLOOKUP(V64,Pos[],2,FALSE)</f>
        <v>DEF</v>
      </c>
      <c r="X64">
        <v>31</v>
      </c>
      <c r="Y64" t="s">
        <v>311</v>
      </c>
      <c r="AA64">
        <v>2021</v>
      </c>
      <c r="AB64" t="s">
        <v>105</v>
      </c>
      <c r="AC64">
        <f t="shared" si="1"/>
        <v>74</v>
      </c>
      <c r="AD64" s="7">
        <v>165</v>
      </c>
      <c r="AE64" t="s">
        <v>181</v>
      </c>
      <c r="AF64" t="s">
        <v>181</v>
      </c>
      <c r="AG64" t="s">
        <v>181</v>
      </c>
      <c r="AH64" t="s">
        <v>97</v>
      </c>
      <c r="AI64" t="s">
        <v>96</v>
      </c>
      <c r="AJ64" t="s">
        <v>96</v>
      </c>
      <c r="AK64" t="s">
        <v>96</v>
      </c>
      <c r="AL64" t="s">
        <v>97</v>
      </c>
      <c r="AM64" t="s">
        <v>196</v>
      </c>
      <c r="AN64" t="s">
        <v>196</v>
      </c>
      <c r="AO64" t="s">
        <v>196</v>
      </c>
      <c r="AP64" t="s">
        <v>196</v>
      </c>
      <c r="AQ64" t="s">
        <v>197</v>
      </c>
      <c r="AR64" t="s">
        <v>197</v>
      </c>
      <c r="AS64" t="s">
        <v>197</v>
      </c>
      <c r="AT64" t="s">
        <v>196</v>
      </c>
      <c r="AU64" t="s">
        <v>193</v>
      </c>
      <c r="AV64" t="s">
        <v>182</v>
      </c>
      <c r="AW64" t="s">
        <v>182</v>
      </c>
      <c r="AX64" t="s">
        <v>182</v>
      </c>
      <c r="AY64" t="s">
        <v>193</v>
      </c>
      <c r="AZ64" t="s">
        <v>192</v>
      </c>
      <c r="BA64" t="s">
        <v>183</v>
      </c>
      <c r="BB64" t="s">
        <v>183</v>
      </c>
      <c r="BC64" t="s">
        <v>183</v>
      </c>
      <c r="BD64" t="s">
        <v>192</v>
      </c>
      <c r="BE64">
        <v>42</v>
      </c>
      <c r="BF64">
        <v>42</v>
      </c>
      <c r="BG64">
        <v>74</v>
      </c>
      <c r="BH64">
        <v>71</v>
      </c>
      <c r="BI64">
        <v>38</v>
      </c>
      <c r="BJ64">
        <v>66</v>
      </c>
      <c r="BK64">
        <v>37</v>
      </c>
      <c r="BL64">
        <v>39</v>
      </c>
      <c r="BM64">
        <v>69</v>
      </c>
      <c r="BN64">
        <v>70</v>
      </c>
      <c r="BO64">
        <v>54</v>
      </c>
      <c r="BP64">
        <v>73</v>
      </c>
      <c r="BQ64">
        <v>62</v>
      </c>
      <c r="BR64">
        <v>75</v>
      </c>
      <c r="BS64">
        <v>56</v>
      </c>
      <c r="BT64">
        <v>55</v>
      </c>
      <c r="BU64">
        <v>71</v>
      </c>
      <c r="BV64">
        <v>72</v>
      </c>
      <c r="BW64">
        <v>78</v>
      </c>
      <c r="BX64">
        <v>45</v>
      </c>
      <c r="BY64">
        <v>76</v>
      </c>
      <c r="BZ64">
        <v>78</v>
      </c>
      <c r="CA64">
        <v>52</v>
      </c>
      <c r="CB64">
        <v>57</v>
      </c>
      <c r="CC64">
        <v>48</v>
      </c>
      <c r="CD64">
        <v>72</v>
      </c>
      <c r="CE64">
        <v>79</v>
      </c>
      <c r="CF64">
        <v>79</v>
      </c>
      <c r="CG64">
        <v>76</v>
      </c>
      <c r="CH64">
        <v>11</v>
      </c>
      <c r="CI64">
        <v>12</v>
      </c>
      <c r="CJ64">
        <v>12</v>
      </c>
      <c r="CK64">
        <v>13</v>
      </c>
      <c r="CL64">
        <v>13</v>
      </c>
      <c r="CM64" s="1">
        <v>22000000</v>
      </c>
    </row>
    <row r="65" spans="1:91" ht="14.4" customHeight="1" x14ac:dyDescent="0.3">
      <c r="A65">
        <v>1107</v>
      </c>
      <c r="B65">
        <v>226229</v>
      </c>
      <c r="C65" t="s">
        <v>314</v>
      </c>
      <c r="D65">
        <v>21</v>
      </c>
      <c r="E65" t="s">
        <v>315</v>
      </c>
      <c r="F65" t="s">
        <v>132</v>
      </c>
      <c r="G65" t="s">
        <v>133</v>
      </c>
      <c r="H65">
        <v>77</v>
      </c>
      <c r="I65">
        <v>84</v>
      </c>
      <c r="J65" t="s">
        <v>107</v>
      </c>
      <c r="K65" t="s">
        <v>108</v>
      </c>
      <c r="L65" s="1">
        <v>11000000</v>
      </c>
      <c r="M65" s="1">
        <v>43000</v>
      </c>
      <c r="N65">
        <v>1806</v>
      </c>
      <c r="O65" t="s">
        <v>90</v>
      </c>
      <c r="P65">
        <v>1</v>
      </c>
      <c r="Q65">
        <v>5</v>
      </c>
      <c r="R65">
        <v>3</v>
      </c>
      <c r="S65" t="s">
        <v>135</v>
      </c>
      <c r="T65" t="s">
        <v>115</v>
      </c>
      <c r="U65" t="s">
        <v>177</v>
      </c>
      <c r="V65" t="s">
        <v>52</v>
      </c>
      <c r="W65" t="str">
        <f>VLOOKUP(V65,Pos[],2,FALSE)</f>
        <v>DEF</v>
      </c>
      <c r="X65">
        <v>4</v>
      </c>
      <c r="Y65" t="s">
        <v>301</v>
      </c>
      <c r="AA65">
        <v>2023</v>
      </c>
      <c r="AB65" t="s">
        <v>149</v>
      </c>
      <c r="AC65">
        <f t="shared" si="1"/>
        <v>73</v>
      </c>
      <c r="AD65" s="7">
        <v>168</v>
      </c>
      <c r="AE65" t="s">
        <v>97</v>
      </c>
      <c r="AF65" t="s">
        <v>97</v>
      </c>
      <c r="AG65" t="s">
        <v>97</v>
      </c>
      <c r="AH65" t="s">
        <v>97</v>
      </c>
      <c r="AI65" t="s">
        <v>97</v>
      </c>
      <c r="AJ65" t="s">
        <v>97</v>
      </c>
      <c r="AK65" t="s">
        <v>97</v>
      </c>
      <c r="AL65" t="s">
        <v>97</v>
      </c>
      <c r="AM65" t="s">
        <v>97</v>
      </c>
      <c r="AN65" t="s">
        <v>97</v>
      </c>
      <c r="AO65" t="s">
        <v>97</v>
      </c>
      <c r="AP65" t="s">
        <v>96</v>
      </c>
      <c r="AQ65" t="s">
        <v>196</v>
      </c>
      <c r="AR65" t="s">
        <v>196</v>
      </c>
      <c r="AS65" t="s">
        <v>196</v>
      </c>
      <c r="AT65" t="s">
        <v>96</v>
      </c>
      <c r="AU65" t="s">
        <v>192</v>
      </c>
      <c r="AV65" t="s">
        <v>200</v>
      </c>
      <c r="AW65" t="s">
        <v>200</v>
      </c>
      <c r="AX65" t="s">
        <v>200</v>
      </c>
      <c r="AY65" t="s">
        <v>192</v>
      </c>
      <c r="AZ65" t="s">
        <v>182</v>
      </c>
      <c r="BA65" t="s">
        <v>168</v>
      </c>
      <c r="BB65" t="s">
        <v>168</v>
      </c>
      <c r="BC65" t="s">
        <v>168</v>
      </c>
      <c r="BD65" t="s">
        <v>182</v>
      </c>
      <c r="BE65">
        <v>56</v>
      </c>
      <c r="BF65">
        <v>37</v>
      </c>
      <c r="BG65">
        <v>76</v>
      </c>
      <c r="BH65">
        <v>63</v>
      </c>
      <c r="BI65">
        <v>32</v>
      </c>
      <c r="BJ65">
        <v>63</v>
      </c>
      <c r="BK65">
        <v>45</v>
      </c>
      <c r="BL65">
        <v>38</v>
      </c>
      <c r="BM65">
        <v>58</v>
      </c>
      <c r="BN65">
        <v>64</v>
      </c>
      <c r="BO65">
        <v>74</v>
      </c>
      <c r="BP65">
        <v>76</v>
      </c>
      <c r="BQ65">
        <v>69</v>
      </c>
      <c r="BR65">
        <v>76</v>
      </c>
      <c r="BS65">
        <v>65</v>
      </c>
      <c r="BT65">
        <v>65</v>
      </c>
      <c r="BU65">
        <v>78</v>
      </c>
      <c r="BV65">
        <v>74</v>
      </c>
      <c r="BW65">
        <v>70</v>
      </c>
      <c r="BX65">
        <v>40</v>
      </c>
      <c r="BY65">
        <v>80</v>
      </c>
      <c r="BZ65">
        <v>75</v>
      </c>
      <c r="CA65">
        <v>48</v>
      </c>
      <c r="CB65">
        <v>56</v>
      </c>
      <c r="CC65">
        <v>36</v>
      </c>
      <c r="CD65">
        <v>68</v>
      </c>
      <c r="CE65">
        <v>72</v>
      </c>
      <c r="CF65">
        <v>81</v>
      </c>
      <c r="CG65">
        <v>85</v>
      </c>
      <c r="CH65">
        <v>9</v>
      </c>
      <c r="CI65">
        <v>9</v>
      </c>
      <c r="CJ65">
        <v>14</v>
      </c>
      <c r="CK65">
        <v>10</v>
      </c>
      <c r="CL65">
        <v>12</v>
      </c>
      <c r="CM65" s="1">
        <v>22600000</v>
      </c>
    </row>
    <row r="66" spans="1:91" ht="14.4" customHeight="1" x14ac:dyDescent="0.3">
      <c r="A66">
        <v>1506</v>
      </c>
      <c r="B66">
        <v>232144</v>
      </c>
      <c r="C66" t="s">
        <v>326</v>
      </c>
      <c r="D66">
        <v>20</v>
      </c>
      <c r="E66" t="s">
        <v>327</v>
      </c>
      <c r="F66" t="s">
        <v>132</v>
      </c>
      <c r="G66" t="s">
        <v>133</v>
      </c>
      <c r="H66">
        <v>76</v>
      </c>
      <c r="I66">
        <v>84</v>
      </c>
      <c r="J66" t="s">
        <v>242</v>
      </c>
      <c r="K66" t="s">
        <v>243</v>
      </c>
      <c r="L66" s="1">
        <v>10000000</v>
      </c>
      <c r="M66" s="1">
        <v>26000</v>
      </c>
      <c r="N66">
        <v>1662</v>
      </c>
      <c r="O66" t="s">
        <v>90</v>
      </c>
      <c r="P66">
        <v>1</v>
      </c>
      <c r="Q66">
        <v>3</v>
      </c>
      <c r="R66">
        <v>2</v>
      </c>
      <c r="S66" t="s">
        <v>91</v>
      </c>
      <c r="T66" t="s">
        <v>115</v>
      </c>
      <c r="U66" t="s">
        <v>177</v>
      </c>
      <c r="V66" t="s">
        <v>50</v>
      </c>
      <c r="W66" t="str">
        <f>VLOOKUP(V66,Pos[],2,FALSE)</f>
        <v>DEF</v>
      </c>
      <c r="X66">
        <v>17</v>
      </c>
      <c r="Y66" t="s">
        <v>154</v>
      </c>
      <c r="AA66">
        <v>2022</v>
      </c>
      <c r="AB66" t="s">
        <v>117</v>
      </c>
      <c r="AC66">
        <f t="shared" ref="AC66:AC97" si="2">LEFT(AB66,1)*12+MID(AB66,3,2)</f>
        <v>76</v>
      </c>
      <c r="AD66" s="7">
        <v>172</v>
      </c>
      <c r="AE66" t="s">
        <v>217</v>
      </c>
      <c r="AF66" t="s">
        <v>217</v>
      </c>
      <c r="AG66" t="s">
        <v>217</v>
      </c>
      <c r="AH66" t="s">
        <v>171</v>
      </c>
      <c r="AI66" t="s">
        <v>217</v>
      </c>
      <c r="AJ66" t="s">
        <v>217</v>
      </c>
      <c r="AK66" t="s">
        <v>217</v>
      </c>
      <c r="AL66" t="s">
        <v>171</v>
      </c>
      <c r="AM66" t="s">
        <v>179</v>
      </c>
      <c r="AN66" t="s">
        <v>179</v>
      </c>
      <c r="AO66" t="s">
        <v>179</v>
      </c>
      <c r="AP66" t="s">
        <v>179</v>
      </c>
      <c r="AQ66" t="s">
        <v>181</v>
      </c>
      <c r="AR66" t="s">
        <v>181</v>
      </c>
      <c r="AS66" t="s">
        <v>181</v>
      </c>
      <c r="AT66" t="s">
        <v>179</v>
      </c>
      <c r="AU66" t="s">
        <v>201</v>
      </c>
      <c r="AV66" t="s">
        <v>192</v>
      </c>
      <c r="AW66" t="s">
        <v>192</v>
      </c>
      <c r="AX66" t="s">
        <v>192</v>
      </c>
      <c r="AY66" t="s">
        <v>201</v>
      </c>
      <c r="AZ66" t="s">
        <v>193</v>
      </c>
      <c r="BA66" t="s">
        <v>168</v>
      </c>
      <c r="BB66" t="s">
        <v>168</v>
      </c>
      <c r="BC66" t="s">
        <v>168</v>
      </c>
      <c r="BD66" t="s">
        <v>193</v>
      </c>
      <c r="BE66">
        <v>35</v>
      </c>
      <c r="BF66">
        <v>33</v>
      </c>
      <c r="BG66">
        <v>78</v>
      </c>
      <c r="BH66">
        <v>71</v>
      </c>
      <c r="BI66">
        <v>18</v>
      </c>
      <c r="BJ66">
        <v>49</v>
      </c>
      <c r="BK66">
        <v>34</v>
      </c>
      <c r="BL66">
        <v>31</v>
      </c>
      <c r="BM66">
        <v>59</v>
      </c>
      <c r="BN66">
        <v>70</v>
      </c>
      <c r="BO66">
        <v>63</v>
      </c>
      <c r="BP66">
        <v>74</v>
      </c>
      <c r="BQ66">
        <v>64</v>
      </c>
      <c r="BR66">
        <v>75</v>
      </c>
      <c r="BS66">
        <v>60</v>
      </c>
      <c r="BT66">
        <v>62</v>
      </c>
      <c r="BU66">
        <v>68</v>
      </c>
      <c r="BV66">
        <v>64</v>
      </c>
      <c r="BW66">
        <v>77</v>
      </c>
      <c r="BX66">
        <v>35</v>
      </c>
      <c r="BY66">
        <v>69</v>
      </c>
      <c r="BZ66">
        <v>78</v>
      </c>
      <c r="CA66">
        <v>35</v>
      </c>
      <c r="CB66">
        <v>46</v>
      </c>
      <c r="CC66">
        <v>38</v>
      </c>
      <c r="CD66">
        <v>70</v>
      </c>
      <c r="CE66">
        <v>77</v>
      </c>
      <c r="CF66">
        <v>79</v>
      </c>
      <c r="CG66">
        <v>71</v>
      </c>
      <c r="CH66">
        <v>6</v>
      </c>
      <c r="CI66">
        <v>10</v>
      </c>
      <c r="CJ66">
        <v>10</v>
      </c>
      <c r="CK66">
        <v>9</v>
      </c>
      <c r="CL66">
        <v>14</v>
      </c>
      <c r="CM66" s="1">
        <v>19000000</v>
      </c>
    </row>
    <row r="67" spans="1:91" ht="14.4" customHeight="1" x14ac:dyDescent="0.3">
      <c r="A67">
        <v>1528</v>
      </c>
      <c r="B67">
        <v>228579</v>
      </c>
      <c r="C67" t="s">
        <v>328</v>
      </c>
      <c r="D67">
        <v>21</v>
      </c>
      <c r="E67" t="s">
        <v>329</v>
      </c>
      <c r="F67" t="s">
        <v>132</v>
      </c>
      <c r="G67" t="s">
        <v>133</v>
      </c>
      <c r="H67">
        <v>76</v>
      </c>
      <c r="I67">
        <v>84</v>
      </c>
      <c r="J67" t="s">
        <v>213</v>
      </c>
      <c r="K67" t="s">
        <v>214</v>
      </c>
      <c r="L67" s="1">
        <v>9500000</v>
      </c>
      <c r="M67" s="1">
        <v>36000</v>
      </c>
      <c r="N67">
        <v>1952</v>
      </c>
      <c r="O67" t="s">
        <v>103</v>
      </c>
      <c r="P67">
        <v>2</v>
      </c>
      <c r="Q67">
        <v>4</v>
      </c>
      <c r="R67">
        <v>4</v>
      </c>
      <c r="S67" t="s">
        <v>109</v>
      </c>
      <c r="T67" t="s">
        <v>115</v>
      </c>
      <c r="U67" t="s">
        <v>177</v>
      </c>
      <c r="V67" t="s">
        <v>48</v>
      </c>
      <c r="W67" t="str">
        <f>VLOOKUP(V67,Pos[],2,FALSE)</f>
        <v>DEF</v>
      </c>
      <c r="X67">
        <v>39</v>
      </c>
      <c r="Y67" t="s">
        <v>226</v>
      </c>
      <c r="AA67">
        <v>2023</v>
      </c>
      <c r="AB67" t="s">
        <v>125</v>
      </c>
      <c r="AC67">
        <f t="shared" si="2"/>
        <v>72</v>
      </c>
      <c r="AD67" s="7">
        <v>174</v>
      </c>
      <c r="AE67" t="s">
        <v>166</v>
      </c>
      <c r="AF67" t="s">
        <v>166</v>
      </c>
      <c r="AG67" t="s">
        <v>166</v>
      </c>
      <c r="AH67" t="s">
        <v>192</v>
      </c>
      <c r="AI67" t="s">
        <v>193</v>
      </c>
      <c r="AJ67" t="s">
        <v>193</v>
      </c>
      <c r="AK67" t="s">
        <v>193</v>
      </c>
      <c r="AL67" t="s">
        <v>192</v>
      </c>
      <c r="AM67" t="s">
        <v>200</v>
      </c>
      <c r="AN67" t="s">
        <v>200</v>
      </c>
      <c r="AO67" t="s">
        <v>200</v>
      </c>
      <c r="AP67" t="s">
        <v>182</v>
      </c>
      <c r="AQ67" t="s">
        <v>192</v>
      </c>
      <c r="AR67" t="s">
        <v>192</v>
      </c>
      <c r="AS67" t="s">
        <v>192</v>
      </c>
      <c r="AT67" t="s">
        <v>182</v>
      </c>
      <c r="AU67" t="s">
        <v>168</v>
      </c>
      <c r="AV67" t="s">
        <v>203</v>
      </c>
      <c r="AW67" t="s">
        <v>203</v>
      </c>
      <c r="AX67" t="s">
        <v>203</v>
      </c>
      <c r="AY67" t="s">
        <v>168</v>
      </c>
      <c r="AZ67" t="s">
        <v>165</v>
      </c>
      <c r="BA67" t="s">
        <v>200</v>
      </c>
      <c r="BB67" t="s">
        <v>200</v>
      </c>
      <c r="BC67" t="s">
        <v>200</v>
      </c>
      <c r="BD67" t="s">
        <v>165</v>
      </c>
      <c r="BE67">
        <v>79</v>
      </c>
      <c r="BF67">
        <v>50</v>
      </c>
      <c r="BG67">
        <v>59</v>
      </c>
      <c r="BH67">
        <v>77</v>
      </c>
      <c r="BI67">
        <v>53</v>
      </c>
      <c r="BJ67">
        <v>78</v>
      </c>
      <c r="BK67">
        <v>73</v>
      </c>
      <c r="BL67">
        <v>49</v>
      </c>
      <c r="BM67">
        <v>66</v>
      </c>
      <c r="BN67">
        <v>77</v>
      </c>
      <c r="BO67">
        <v>78</v>
      </c>
      <c r="BP67">
        <v>78</v>
      </c>
      <c r="BQ67">
        <v>76</v>
      </c>
      <c r="BR67">
        <v>79</v>
      </c>
      <c r="BS67">
        <v>71</v>
      </c>
      <c r="BT67">
        <v>62</v>
      </c>
      <c r="BU67">
        <v>65</v>
      </c>
      <c r="BV67">
        <v>75</v>
      </c>
      <c r="BW67">
        <v>68</v>
      </c>
      <c r="BX67">
        <v>46</v>
      </c>
      <c r="BY67">
        <v>61</v>
      </c>
      <c r="BZ67">
        <v>76</v>
      </c>
      <c r="CA67">
        <v>62</v>
      </c>
      <c r="CB67">
        <v>66</v>
      </c>
      <c r="CC67">
        <v>59</v>
      </c>
      <c r="CD67">
        <v>74</v>
      </c>
      <c r="CE67">
        <v>69</v>
      </c>
      <c r="CF67">
        <v>74</v>
      </c>
      <c r="CG67">
        <v>70</v>
      </c>
      <c r="CH67">
        <v>8</v>
      </c>
      <c r="CI67">
        <v>9</v>
      </c>
      <c r="CJ67">
        <v>13</v>
      </c>
      <c r="CK67">
        <v>12</v>
      </c>
      <c r="CL67">
        <v>14</v>
      </c>
      <c r="CM67" s="1">
        <v>20000000</v>
      </c>
    </row>
    <row r="68" spans="1:91" ht="14.4" customHeight="1" x14ac:dyDescent="0.3">
      <c r="A68">
        <v>1958</v>
      </c>
      <c r="B68">
        <v>234943</v>
      </c>
      <c r="C68" t="s">
        <v>347</v>
      </c>
      <c r="D68">
        <v>21</v>
      </c>
      <c r="E68" t="s">
        <v>348</v>
      </c>
      <c r="F68" t="s">
        <v>132</v>
      </c>
      <c r="G68" t="s">
        <v>133</v>
      </c>
      <c r="H68">
        <v>75</v>
      </c>
      <c r="I68">
        <v>85</v>
      </c>
      <c r="J68" t="s">
        <v>231</v>
      </c>
      <c r="K68" t="s">
        <v>232</v>
      </c>
      <c r="L68" s="1">
        <v>10500000</v>
      </c>
      <c r="M68" s="1">
        <v>19000</v>
      </c>
      <c r="N68">
        <v>1892</v>
      </c>
      <c r="O68" t="s">
        <v>103</v>
      </c>
      <c r="P68">
        <v>1</v>
      </c>
      <c r="Q68">
        <v>3</v>
      </c>
      <c r="R68">
        <v>3</v>
      </c>
      <c r="S68" t="s">
        <v>91</v>
      </c>
      <c r="T68" t="s">
        <v>115</v>
      </c>
      <c r="U68" t="s">
        <v>177</v>
      </c>
      <c r="V68" t="s">
        <v>41</v>
      </c>
      <c r="W68" t="str">
        <f>VLOOKUP(V68,Pos[],2,FALSE)</f>
        <v>MID</v>
      </c>
      <c r="X68">
        <v>32</v>
      </c>
      <c r="Y68" t="s">
        <v>154</v>
      </c>
      <c r="AA68">
        <v>2022</v>
      </c>
      <c r="AB68" t="s">
        <v>125</v>
      </c>
      <c r="AC68">
        <f t="shared" si="2"/>
        <v>72</v>
      </c>
      <c r="AD68" s="7">
        <v>163</v>
      </c>
      <c r="AE68" t="s">
        <v>197</v>
      </c>
      <c r="AF68" t="s">
        <v>197</v>
      </c>
      <c r="AG68" t="s">
        <v>197</v>
      </c>
      <c r="AH68" t="s">
        <v>192</v>
      </c>
      <c r="AI68" t="s">
        <v>192</v>
      </c>
      <c r="AJ68" t="s">
        <v>192</v>
      </c>
      <c r="AK68" t="s">
        <v>192</v>
      </c>
      <c r="AL68" t="s">
        <v>192</v>
      </c>
      <c r="AM68" t="s">
        <v>165</v>
      </c>
      <c r="AN68" t="s">
        <v>165</v>
      </c>
      <c r="AO68" t="s">
        <v>165</v>
      </c>
      <c r="AP68" t="s">
        <v>203</v>
      </c>
      <c r="AQ68" t="s">
        <v>182</v>
      </c>
      <c r="AR68" t="s">
        <v>182</v>
      </c>
      <c r="AS68" t="s">
        <v>182</v>
      </c>
      <c r="AT68" t="s">
        <v>203</v>
      </c>
      <c r="AU68" t="s">
        <v>169</v>
      </c>
      <c r="AV68" t="s">
        <v>169</v>
      </c>
      <c r="AW68" t="s">
        <v>169</v>
      </c>
      <c r="AX68" t="s">
        <v>169</v>
      </c>
      <c r="AY68" t="s">
        <v>169</v>
      </c>
      <c r="AZ68" t="s">
        <v>197</v>
      </c>
      <c r="BA68" t="s">
        <v>196</v>
      </c>
      <c r="BB68" t="s">
        <v>196</v>
      </c>
      <c r="BC68" t="s">
        <v>196</v>
      </c>
      <c r="BD68" t="s">
        <v>197</v>
      </c>
      <c r="BE68">
        <v>59</v>
      </c>
      <c r="BF68">
        <v>59</v>
      </c>
      <c r="BG68">
        <v>54</v>
      </c>
      <c r="BH68">
        <v>77</v>
      </c>
      <c r="BI68">
        <v>61</v>
      </c>
      <c r="BJ68">
        <v>77</v>
      </c>
      <c r="BK68">
        <v>66</v>
      </c>
      <c r="BL68">
        <v>41</v>
      </c>
      <c r="BM68">
        <v>74</v>
      </c>
      <c r="BN68">
        <v>78</v>
      </c>
      <c r="BO68">
        <v>74</v>
      </c>
      <c r="BP68">
        <v>67</v>
      </c>
      <c r="BQ68">
        <v>78</v>
      </c>
      <c r="BR68">
        <v>77</v>
      </c>
      <c r="BS68">
        <v>75</v>
      </c>
      <c r="BT68">
        <v>68</v>
      </c>
      <c r="BU68">
        <v>54</v>
      </c>
      <c r="BV68">
        <v>75</v>
      </c>
      <c r="BW68">
        <v>58</v>
      </c>
      <c r="BX68">
        <v>73</v>
      </c>
      <c r="BY68">
        <v>57</v>
      </c>
      <c r="BZ68">
        <v>59</v>
      </c>
      <c r="CA68">
        <v>64</v>
      </c>
      <c r="CB68">
        <v>78</v>
      </c>
      <c r="CC68">
        <v>49</v>
      </c>
      <c r="CD68">
        <v>74</v>
      </c>
      <c r="CE68">
        <v>64</v>
      </c>
      <c r="CF68">
        <v>59</v>
      </c>
      <c r="CG68">
        <v>64</v>
      </c>
      <c r="CH68">
        <v>6</v>
      </c>
      <c r="CI68">
        <v>11</v>
      </c>
      <c r="CJ68">
        <v>10</v>
      </c>
      <c r="CK68">
        <v>11</v>
      </c>
      <c r="CL68">
        <v>15</v>
      </c>
      <c r="CM68" s="1">
        <v>20000000</v>
      </c>
    </row>
    <row r="69" spans="1:91" ht="14.4" customHeight="1" x14ac:dyDescent="0.3">
      <c r="A69">
        <v>2743</v>
      </c>
      <c r="B69">
        <v>237629</v>
      </c>
      <c r="C69" t="s">
        <v>361</v>
      </c>
      <c r="D69">
        <v>19</v>
      </c>
      <c r="E69" t="s">
        <v>362</v>
      </c>
      <c r="F69" t="s">
        <v>132</v>
      </c>
      <c r="G69" t="s">
        <v>133</v>
      </c>
      <c r="H69">
        <v>73</v>
      </c>
      <c r="I69">
        <v>86</v>
      </c>
      <c r="J69" t="s">
        <v>233</v>
      </c>
      <c r="K69" t="s">
        <v>234</v>
      </c>
      <c r="L69" s="1">
        <v>7500000</v>
      </c>
      <c r="M69" s="1">
        <v>10000</v>
      </c>
      <c r="N69">
        <v>1781</v>
      </c>
      <c r="O69" t="s">
        <v>103</v>
      </c>
      <c r="P69">
        <v>1</v>
      </c>
      <c r="Q69">
        <v>3</v>
      </c>
      <c r="R69">
        <v>3</v>
      </c>
      <c r="S69" t="s">
        <v>109</v>
      </c>
      <c r="T69" t="s">
        <v>120</v>
      </c>
      <c r="U69" t="s">
        <v>177</v>
      </c>
      <c r="V69" t="s">
        <v>44</v>
      </c>
      <c r="W69" t="str">
        <f>VLOOKUP(V69,Pos[],2,FALSE)</f>
        <v>MID</v>
      </c>
      <c r="X69">
        <v>23</v>
      </c>
      <c r="Y69" t="s">
        <v>363</v>
      </c>
      <c r="AA69">
        <v>2022</v>
      </c>
      <c r="AB69" t="s">
        <v>125</v>
      </c>
      <c r="AC69">
        <f t="shared" si="2"/>
        <v>72</v>
      </c>
      <c r="AD69" s="7">
        <v>174</v>
      </c>
      <c r="AE69" t="s">
        <v>196</v>
      </c>
      <c r="AF69" t="s">
        <v>196</v>
      </c>
      <c r="AG69" t="s">
        <v>196</v>
      </c>
      <c r="AH69" t="s">
        <v>193</v>
      </c>
      <c r="AI69" t="s">
        <v>169</v>
      </c>
      <c r="AJ69" t="s">
        <v>169</v>
      </c>
      <c r="AK69" t="s">
        <v>169</v>
      </c>
      <c r="AL69" t="s">
        <v>193</v>
      </c>
      <c r="AM69" t="s">
        <v>192</v>
      </c>
      <c r="AN69" t="s">
        <v>192</v>
      </c>
      <c r="AO69" t="s">
        <v>192</v>
      </c>
      <c r="AP69" t="s">
        <v>200</v>
      </c>
      <c r="AQ69" t="s">
        <v>203</v>
      </c>
      <c r="AR69" t="s">
        <v>203</v>
      </c>
      <c r="AS69" t="s">
        <v>203</v>
      </c>
      <c r="AT69" t="s">
        <v>200</v>
      </c>
      <c r="AU69" t="s">
        <v>201</v>
      </c>
      <c r="AV69" t="s">
        <v>169</v>
      </c>
      <c r="AW69" t="s">
        <v>169</v>
      </c>
      <c r="AX69" t="s">
        <v>169</v>
      </c>
      <c r="AY69" t="s">
        <v>201</v>
      </c>
      <c r="AZ69" t="s">
        <v>95</v>
      </c>
      <c r="BA69" t="s">
        <v>181</v>
      </c>
      <c r="BB69" t="s">
        <v>181</v>
      </c>
      <c r="BC69" t="s">
        <v>181</v>
      </c>
      <c r="BD69" t="s">
        <v>95</v>
      </c>
      <c r="BE69">
        <v>63</v>
      </c>
      <c r="BF69">
        <v>53</v>
      </c>
      <c r="BG69">
        <v>32</v>
      </c>
      <c r="BH69">
        <v>78</v>
      </c>
      <c r="BI69">
        <v>39</v>
      </c>
      <c r="BJ69">
        <v>73</v>
      </c>
      <c r="BK69">
        <v>49</v>
      </c>
      <c r="BL69">
        <v>44</v>
      </c>
      <c r="BM69">
        <v>72</v>
      </c>
      <c r="BN69">
        <v>76</v>
      </c>
      <c r="BO69">
        <v>67</v>
      </c>
      <c r="BP69">
        <v>71</v>
      </c>
      <c r="BQ69">
        <v>75</v>
      </c>
      <c r="BR69">
        <v>73</v>
      </c>
      <c r="BS69">
        <v>74</v>
      </c>
      <c r="BT69">
        <v>64</v>
      </c>
      <c r="BU69">
        <v>50</v>
      </c>
      <c r="BV69">
        <v>78</v>
      </c>
      <c r="BW69">
        <v>68</v>
      </c>
      <c r="BX69">
        <v>62</v>
      </c>
      <c r="BY69">
        <v>49</v>
      </c>
      <c r="BZ69">
        <v>57</v>
      </c>
      <c r="CA69">
        <v>66</v>
      </c>
      <c r="CB69">
        <v>74</v>
      </c>
      <c r="CC69">
        <v>38</v>
      </c>
      <c r="CD69">
        <v>73</v>
      </c>
      <c r="CE69">
        <v>76</v>
      </c>
      <c r="CF69">
        <v>66</v>
      </c>
      <c r="CG69">
        <v>45</v>
      </c>
      <c r="CH69">
        <v>14</v>
      </c>
      <c r="CI69">
        <v>10</v>
      </c>
      <c r="CJ69">
        <v>10</v>
      </c>
      <c r="CK69">
        <v>8</v>
      </c>
      <c r="CL69">
        <v>7</v>
      </c>
      <c r="CM69" s="1">
        <v>17400000</v>
      </c>
    </row>
    <row r="70" spans="1:91" ht="14.4" customHeight="1" x14ac:dyDescent="0.3">
      <c r="A70">
        <v>744</v>
      </c>
      <c r="B70">
        <v>228881</v>
      </c>
      <c r="C70" t="s">
        <v>279</v>
      </c>
      <c r="D70">
        <v>21</v>
      </c>
      <c r="E70" t="s">
        <v>280</v>
      </c>
      <c r="F70" t="s">
        <v>151</v>
      </c>
      <c r="G70" t="s">
        <v>152</v>
      </c>
      <c r="H70">
        <v>78</v>
      </c>
      <c r="I70">
        <v>88</v>
      </c>
      <c r="J70" t="s">
        <v>163</v>
      </c>
      <c r="K70" t="s">
        <v>164</v>
      </c>
      <c r="L70" s="1">
        <v>14500000</v>
      </c>
      <c r="M70" s="1">
        <v>52000</v>
      </c>
      <c r="N70">
        <v>1946</v>
      </c>
      <c r="O70" t="s">
        <v>103</v>
      </c>
      <c r="P70">
        <v>1</v>
      </c>
      <c r="Q70">
        <v>3</v>
      </c>
      <c r="R70">
        <v>3</v>
      </c>
      <c r="S70" t="s">
        <v>91</v>
      </c>
      <c r="T70" t="s">
        <v>120</v>
      </c>
      <c r="U70" t="s">
        <v>177</v>
      </c>
      <c r="V70" t="s">
        <v>52</v>
      </c>
      <c r="W70" t="str">
        <f>VLOOKUP(V70,Pos[],2,FALSE)</f>
        <v>DEF</v>
      </c>
      <c r="X70">
        <v>2</v>
      </c>
      <c r="Y70" t="s">
        <v>142</v>
      </c>
      <c r="AA70">
        <v>2022</v>
      </c>
      <c r="AB70" t="s">
        <v>110</v>
      </c>
      <c r="AC70">
        <f t="shared" si="2"/>
        <v>69</v>
      </c>
      <c r="AD70" s="7">
        <v>154</v>
      </c>
      <c r="AE70" t="s">
        <v>180</v>
      </c>
      <c r="AF70" t="s">
        <v>180</v>
      </c>
      <c r="AG70" t="s">
        <v>180</v>
      </c>
      <c r="AH70" t="s">
        <v>166</v>
      </c>
      <c r="AI70" t="s">
        <v>96</v>
      </c>
      <c r="AJ70" t="s">
        <v>96</v>
      </c>
      <c r="AK70" t="s">
        <v>96</v>
      </c>
      <c r="AL70" t="s">
        <v>166</v>
      </c>
      <c r="AM70" t="s">
        <v>170</v>
      </c>
      <c r="AN70" t="s">
        <v>170</v>
      </c>
      <c r="AO70" t="s">
        <v>170</v>
      </c>
      <c r="AP70" t="s">
        <v>169</v>
      </c>
      <c r="AQ70" t="s">
        <v>201</v>
      </c>
      <c r="AR70" t="s">
        <v>201</v>
      </c>
      <c r="AS70" t="s">
        <v>201</v>
      </c>
      <c r="AT70" t="s">
        <v>169</v>
      </c>
      <c r="AU70" t="s">
        <v>185</v>
      </c>
      <c r="AV70" t="s">
        <v>165</v>
      </c>
      <c r="AW70" t="s">
        <v>165</v>
      </c>
      <c r="AX70" t="s">
        <v>165</v>
      </c>
      <c r="AY70" t="s">
        <v>185</v>
      </c>
      <c r="AZ70" t="s">
        <v>183</v>
      </c>
      <c r="BA70" t="s">
        <v>165</v>
      </c>
      <c r="BB70" t="s">
        <v>165</v>
      </c>
      <c r="BC70" t="s">
        <v>165</v>
      </c>
      <c r="BD70" t="s">
        <v>183</v>
      </c>
      <c r="BE70">
        <v>79</v>
      </c>
      <c r="BF70">
        <v>30</v>
      </c>
      <c r="BG70">
        <v>64</v>
      </c>
      <c r="BH70">
        <v>75</v>
      </c>
      <c r="BI70">
        <v>58</v>
      </c>
      <c r="BJ70">
        <v>73</v>
      </c>
      <c r="BK70">
        <v>76</v>
      </c>
      <c r="BL70">
        <v>48</v>
      </c>
      <c r="BM70">
        <v>68</v>
      </c>
      <c r="BN70">
        <v>74</v>
      </c>
      <c r="BO70">
        <v>81</v>
      </c>
      <c r="BP70">
        <v>77</v>
      </c>
      <c r="BQ70">
        <v>83</v>
      </c>
      <c r="BR70">
        <v>74</v>
      </c>
      <c r="BS70">
        <v>78</v>
      </c>
      <c r="BT70">
        <v>62</v>
      </c>
      <c r="BU70">
        <v>69</v>
      </c>
      <c r="BV70">
        <v>81</v>
      </c>
      <c r="BW70">
        <v>64</v>
      </c>
      <c r="BX70">
        <v>48</v>
      </c>
      <c r="BY70">
        <v>78</v>
      </c>
      <c r="BZ70">
        <v>77</v>
      </c>
      <c r="CA70">
        <v>42</v>
      </c>
      <c r="CB70">
        <v>50</v>
      </c>
      <c r="CC70">
        <v>48</v>
      </c>
      <c r="CD70">
        <v>74</v>
      </c>
      <c r="CE70">
        <v>78</v>
      </c>
      <c r="CF70">
        <v>78</v>
      </c>
      <c r="CG70">
        <v>77</v>
      </c>
      <c r="CH70">
        <v>8</v>
      </c>
      <c r="CI70">
        <v>14</v>
      </c>
      <c r="CJ70">
        <v>15</v>
      </c>
      <c r="CK70">
        <v>12</v>
      </c>
      <c r="CL70">
        <v>7</v>
      </c>
      <c r="CM70" s="1">
        <v>27600000</v>
      </c>
    </row>
    <row r="71" spans="1:91" ht="14.4" customHeight="1" x14ac:dyDescent="0.3">
      <c r="A71">
        <v>746</v>
      </c>
      <c r="B71">
        <v>228251</v>
      </c>
      <c r="C71" t="s">
        <v>281</v>
      </c>
      <c r="D71">
        <v>22</v>
      </c>
      <c r="E71" t="s">
        <v>282</v>
      </c>
      <c r="F71" t="s">
        <v>151</v>
      </c>
      <c r="G71" t="s">
        <v>152</v>
      </c>
      <c r="H71">
        <v>78</v>
      </c>
      <c r="I71">
        <v>84</v>
      </c>
      <c r="J71" t="s">
        <v>188</v>
      </c>
      <c r="K71" t="s">
        <v>189</v>
      </c>
      <c r="L71" s="1">
        <v>14000000</v>
      </c>
      <c r="M71" s="1">
        <v>51000</v>
      </c>
      <c r="N71">
        <v>2027</v>
      </c>
      <c r="O71" t="s">
        <v>103</v>
      </c>
      <c r="P71">
        <v>2</v>
      </c>
      <c r="Q71">
        <v>3</v>
      </c>
      <c r="R71">
        <v>3</v>
      </c>
      <c r="S71" t="s">
        <v>91</v>
      </c>
      <c r="T71" t="s">
        <v>120</v>
      </c>
      <c r="U71" t="s">
        <v>177</v>
      </c>
      <c r="V71" t="s">
        <v>40</v>
      </c>
      <c r="W71" t="str">
        <f>VLOOKUP(V71,Pos[],2,FALSE)</f>
        <v>MID</v>
      </c>
      <c r="X71">
        <v>7</v>
      </c>
      <c r="Y71" t="s">
        <v>154</v>
      </c>
      <c r="AA71">
        <v>2022</v>
      </c>
      <c r="AB71" t="s">
        <v>149</v>
      </c>
      <c r="AC71">
        <f t="shared" si="2"/>
        <v>73</v>
      </c>
      <c r="AD71" s="7">
        <v>170</v>
      </c>
      <c r="AE71" t="s">
        <v>203</v>
      </c>
      <c r="AF71" t="s">
        <v>203</v>
      </c>
      <c r="AG71" t="s">
        <v>203</v>
      </c>
      <c r="AH71" t="s">
        <v>165</v>
      </c>
      <c r="AI71" t="s">
        <v>165</v>
      </c>
      <c r="AJ71" t="s">
        <v>165</v>
      </c>
      <c r="AK71" t="s">
        <v>165</v>
      </c>
      <c r="AL71" t="s">
        <v>165</v>
      </c>
      <c r="AM71" t="s">
        <v>168</v>
      </c>
      <c r="AN71" t="s">
        <v>168</v>
      </c>
      <c r="AO71" t="s">
        <v>168</v>
      </c>
      <c r="AP71" t="s">
        <v>168</v>
      </c>
      <c r="AQ71" t="s">
        <v>183</v>
      </c>
      <c r="AR71" t="s">
        <v>183</v>
      </c>
      <c r="AS71" t="s">
        <v>183</v>
      </c>
      <c r="AT71" t="s">
        <v>168</v>
      </c>
      <c r="AU71" t="s">
        <v>165</v>
      </c>
      <c r="AV71" t="s">
        <v>165</v>
      </c>
      <c r="AW71" t="s">
        <v>165</v>
      </c>
      <c r="AX71" t="s">
        <v>165</v>
      </c>
      <c r="AY71" t="s">
        <v>165</v>
      </c>
      <c r="AZ71" t="s">
        <v>182</v>
      </c>
      <c r="BA71" t="s">
        <v>203</v>
      </c>
      <c r="BB71" t="s">
        <v>203</v>
      </c>
      <c r="BC71" t="s">
        <v>203</v>
      </c>
      <c r="BD71" t="s">
        <v>182</v>
      </c>
      <c r="BE71">
        <v>72</v>
      </c>
      <c r="BF71">
        <v>60</v>
      </c>
      <c r="BG71">
        <v>71</v>
      </c>
      <c r="BH71">
        <v>82</v>
      </c>
      <c r="BI71">
        <v>69</v>
      </c>
      <c r="BJ71">
        <v>76</v>
      </c>
      <c r="BK71">
        <v>69</v>
      </c>
      <c r="BL71">
        <v>40</v>
      </c>
      <c r="BM71">
        <v>79</v>
      </c>
      <c r="BN71">
        <v>79</v>
      </c>
      <c r="BO71">
        <v>77</v>
      </c>
      <c r="BP71">
        <v>74</v>
      </c>
      <c r="BQ71">
        <v>68</v>
      </c>
      <c r="BR71">
        <v>73</v>
      </c>
      <c r="BS71">
        <v>69</v>
      </c>
      <c r="BT71">
        <v>76</v>
      </c>
      <c r="BU71">
        <v>67</v>
      </c>
      <c r="BV71">
        <v>76</v>
      </c>
      <c r="BW71">
        <v>69</v>
      </c>
      <c r="BX71">
        <v>72</v>
      </c>
      <c r="BY71">
        <v>71</v>
      </c>
      <c r="BZ71">
        <v>70</v>
      </c>
      <c r="CA71">
        <v>74</v>
      </c>
      <c r="CB71">
        <v>76</v>
      </c>
      <c r="CC71">
        <v>49</v>
      </c>
      <c r="CD71">
        <v>79</v>
      </c>
      <c r="CE71">
        <v>70</v>
      </c>
      <c r="CF71">
        <v>74</v>
      </c>
      <c r="CG71">
        <v>72</v>
      </c>
      <c r="CH71">
        <v>12</v>
      </c>
      <c r="CI71">
        <v>7</v>
      </c>
      <c r="CJ71">
        <v>10</v>
      </c>
      <c r="CK71">
        <v>13</v>
      </c>
      <c r="CL71">
        <v>11</v>
      </c>
      <c r="CM71" s="1">
        <v>26600000</v>
      </c>
    </row>
    <row r="72" spans="1:91" ht="14.4" hidden="1" customHeight="1" x14ac:dyDescent="0.3">
      <c r="A72">
        <v>809</v>
      </c>
      <c r="B72">
        <v>208268</v>
      </c>
      <c r="C72" t="s">
        <v>295</v>
      </c>
      <c r="D72">
        <v>23</v>
      </c>
      <c r="E72" t="s">
        <v>296</v>
      </c>
      <c r="F72" t="s">
        <v>151</v>
      </c>
      <c r="G72" t="s">
        <v>152</v>
      </c>
      <c r="H72">
        <v>78</v>
      </c>
      <c r="I72">
        <v>86</v>
      </c>
      <c r="J72" t="s">
        <v>188</v>
      </c>
      <c r="K72" t="s">
        <v>189</v>
      </c>
      <c r="L72" s="1">
        <v>15000000</v>
      </c>
      <c r="M72" s="1">
        <v>26000</v>
      </c>
      <c r="N72">
        <v>1944</v>
      </c>
      <c r="O72" t="s">
        <v>103</v>
      </c>
      <c r="P72">
        <v>2</v>
      </c>
      <c r="Q72">
        <v>3</v>
      </c>
      <c r="R72">
        <v>3</v>
      </c>
      <c r="S72" t="s">
        <v>91</v>
      </c>
      <c r="T72" t="s">
        <v>115</v>
      </c>
      <c r="U72" t="s">
        <v>177</v>
      </c>
      <c r="V72" t="s">
        <v>40</v>
      </c>
      <c r="W72" t="str">
        <f>VLOOKUP(V72,Pos[],2,FALSE)</f>
        <v>MID</v>
      </c>
      <c r="X72">
        <v>4</v>
      </c>
      <c r="Z72" t="s">
        <v>216</v>
      </c>
      <c r="AA72" t="s">
        <v>155</v>
      </c>
      <c r="AB72" t="s">
        <v>149</v>
      </c>
      <c r="AC72">
        <f t="shared" si="2"/>
        <v>73</v>
      </c>
      <c r="AD72" t="s">
        <v>131</v>
      </c>
      <c r="AE72" t="s">
        <v>203</v>
      </c>
      <c r="AF72" t="s">
        <v>203</v>
      </c>
      <c r="AG72" t="s">
        <v>203</v>
      </c>
      <c r="AH72" t="s">
        <v>182</v>
      </c>
      <c r="AI72" t="s">
        <v>165</v>
      </c>
      <c r="AJ72" t="s">
        <v>165</v>
      </c>
      <c r="AK72" t="s">
        <v>165</v>
      </c>
      <c r="AL72" t="s">
        <v>182</v>
      </c>
      <c r="AM72" t="s">
        <v>168</v>
      </c>
      <c r="AN72" t="s">
        <v>168</v>
      </c>
      <c r="AO72" t="s">
        <v>168</v>
      </c>
      <c r="AP72" t="s">
        <v>165</v>
      </c>
      <c r="AQ72" t="s">
        <v>183</v>
      </c>
      <c r="AR72" t="s">
        <v>183</v>
      </c>
      <c r="AS72" t="s">
        <v>183</v>
      </c>
      <c r="AT72" t="s">
        <v>165</v>
      </c>
      <c r="AU72" t="s">
        <v>200</v>
      </c>
      <c r="AV72" t="s">
        <v>182</v>
      </c>
      <c r="AW72" t="s">
        <v>182</v>
      </c>
      <c r="AX72" t="s">
        <v>182</v>
      </c>
      <c r="AY72" t="s">
        <v>200</v>
      </c>
      <c r="AZ72" t="s">
        <v>193</v>
      </c>
      <c r="BA72" t="s">
        <v>193</v>
      </c>
      <c r="BB72" t="s">
        <v>193</v>
      </c>
      <c r="BC72" t="s">
        <v>193</v>
      </c>
      <c r="BD72" t="s">
        <v>193</v>
      </c>
      <c r="BE72">
        <v>68</v>
      </c>
      <c r="BF72">
        <v>68</v>
      </c>
      <c r="BG72">
        <v>70</v>
      </c>
      <c r="BH72">
        <v>83</v>
      </c>
      <c r="BI72">
        <v>67</v>
      </c>
      <c r="BJ72">
        <v>78</v>
      </c>
      <c r="BK72">
        <v>65</v>
      </c>
      <c r="BL72">
        <v>64</v>
      </c>
      <c r="BM72">
        <v>78</v>
      </c>
      <c r="BN72">
        <v>81</v>
      </c>
      <c r="BO72">
        <v>63</v>
      </c>
      <c r="BP72">
        <v>58</v>
      </c>
      <c r="BQ72">
        <v>64</v>
      </c>
      <c r="BR72">
        <v>74</v>
      </c>
      <c r="BS72">
        <v>54</v>
      </c>
      <c r="BT72">
        <v>74</v>
      </c>
      <c r="BU72">
        <v>58</v>
      </c>
      <c r="BV72">
        <v>69</v>
      </c>
      <c r="BW72">
        <v>70</v>
      </c>
      <c r="BX72">
        <v>74</v>
      </c>
      <c r="BY72">
        <v>64</v>
      </c>
      <c r="BZ72">
        <v>66</v>
      </c>
      <c r="CA72">
        <v>76</v>
      </c>
      <c r="CB72">
        <v>76</v>
      </c>
      <c r="CC72">
        <v>58</v>
      </c>
      <c r="CD72">
        <v>70</v>
      </c>
      <c r="CE72">
        <v>70</v>
      </c>
      <c r="CF72">
        <v>69</v>
      </c>
      <c r="CG72">
        <v>66</v>
      </c>
      <c r="CH72">
        <v>3</v>
      </c>
      <c r="CI72">
        <v>5</v>
      </c>
      <c r="CJ72">
        <v>3</v>
      </c>
      <c r="CK72">
        <v>3</v>
      </c>
      <c r="CL72">
        <v>5</v>
      </c>
      <c r="CM72" s="1">
        <v>0</v>
      </c>
    </row>
    <row r="73" spans="1:91" ht="14.4" customHeight="1" x14ac:dyDescent="0.3">
      <c r="A73">
        <v>1172</v>
      </c>
      <c r="B73">
        <v>224232</v>
      </c>
      <c r="C73" t="s">
        <v>316</v>
      </c>
      <c r="D73">
        <v>21</v>
      </c>
      <c r="E73" t="s">
        <v>317</v>
      </c>
      <c r="F73" t="s">
        <v>151</v>
      </c>
      <c r="G73" t="s">
        <v>152</v>
      </c>
      <c r="H73">
        <v>77</v>
      </c>
      <c r="I73">
        <v>89</v>
      </c>
      <c r="J73" t="s">
        <v>263</v>
      </c>
      <c r="K73" t="s">
        <v>264</v>
      </c>
      <c r="L73" s="1">
        <v>15500000</v>
      </c>
      <c r="M73" s="1">
        <v>24000</v>
      </c>
      <c r="N73">
        <v>2031</v>
      </c>
      <c r="O73" t="s">
        <v>103</v>
      </c>
      <c r="P73">
        <v>2</v>
      </c>
      <c r="Q73">
        <v>3</v>
      </c>
      <c r="R73">
        <v>3</v>
      </c>
      <c r="S73" t="s">
        <v>91</v>
      </c>
      <c r="T73" t="s">
        <v>115</v>
      </c>
      <c r="U73" t="s">
        <v>177</v>
      </c>
      <c r="V73" t="s">
        <v>41</v>
      </c>
      <c r="W73" t="str">
        <f>VLOOKUP(V73,Pos[],2,FALSE)</f>
        <v>MID</v>
      </c>
      <c r="X73">
        <v>18</v>
      </c>
      <c r="Y73" t="s">
        <v>130</v>
      </c>
      <c r="AA73">
        <v>2022</v>
      </c>
      <c r="AB73" t="s">
        <v>123</v>
      </c>
      <c r="AC73">
        <f t="shared" si="2"/>
        <v>68</v>
      </c>
      <c r="AD73" s="7">
        <v>150</v>
      </c>
      <c r="AE73" t="s">
        <v>197</v>
      </c>
      <c r="AF73" t="s">
        <v>197</v>
      </c>
      <c r="AG73" t="s">
        <v>197</v>
      </c>
      <c r="AH73" t="s">
        <v>182</v>
      </c>
      <c r="AI73" t="s">
        <v>203</v>
      </c>
      <c r="AJ73" t="s">
        <v>203</v>
      </c>
      <c r="AK73" t="s">
        <v>203</v>
      </c>
      <c r="AL73" t="s">
        <v>182</v>
      </c>
      <c r="AM73" t="s">
        <v>165</v>
      </c>
      <c r="AN73" t="s">
        <v>165</v>
      </c>
      <c r="AO73" t="s">
        <v>165</v>
      </c>
      <c r="AP73" t="s">
        <v>168</v>
      </c>
      <c r="AQ73" t="s">
        <v>168</v>
      </c>
      <c r="AR73" t="s">
        <v>168</v>
      </c>
      <c r="AS73" t="s">
        <v>168</v>
      </c>
      <c r="AT73" t="s">
        <v>168</v>
      </c>
      <c r="AU73" t="s">
        <v>165</v>
      </c>
      <c r="AV73" t="s">
        <v>165</v>
      </c>
      <c r="AW73" t="s">
        <v>165</v>
      </c>
      <c r="AX73" t="s">
        <v>165</v>
      </c>
      <c r="AY73" t="s">
        <v>165</v>
      </c>
      <c r="AZ73" t="s">
        <v>203</v>
      </c>
      <c r="BA73" t="s">
        <v>169</v>
      </c>
      <c r="BB73" t="s">
        <v>169</v>
      </c>
      <c r="BC73" t="s">
        <v>169</v>
      </c>
      <c r="BD73" t="s">
        <v>203</v>
      </c>
      <c r="BE73">
        <v>72</v>
      </c>
      <c r="BF73">
        <v>63</v>
      </c>
      <c r="BG73">
        <v>40</v>
      </c>
      <c r="BH73">
        <v>79</v>
      </c>
      <c r="BI73">
        <v>53</v>
      </c>
      <c r="BJ73">
        <v>80</v>
      </c>
      <c r="BK73">
        <v>73</v>
      </c>
      <c r="BL73">
        <v>67</v>
      </c>
      <c r="BM73">
        <v>78</v>
      </c>
      <c r="BN73">
        <v>77</v>
      </c>
      <c r="BO73">
        <v>79</v>
      </c>
      <c r="BP73">
        <v>77</v>
      </c>
      <c r="BQ73">
        <v>76</v>
      </c>
      <c r="BR73">
        <v>74</v>
      </c>
      <c r="BS73">
        <v>80</v>
      </c>
      <c r="BT73">
        <v>65</v>
      </c>
      <c r="BU73">
        <v>59</v>
      </c>
      <c r="BV73">
        <v>82</v>
      </c>
      <c r="BW73">
        <v>61</v>
      </c>
      <c r="BX73">
        <v>65</v>
      </c>
      <c r="BY73">
        <v>82</v>
      </c>
      <c r="BZ73">
        <v>75</v>
      </c>
      <c r="CA73">
        <v>65</v>
      </c>
      <c r="CB73">
        <v>74</v>
      </c>
      <c r="CC73">
        <v>73</v>
      </c>
      <c r="CD73">
        <v>74</v>
      </c>
      <c r="CE73">
        <v>68</v>
      </c>
      <c r="CF73">
        <v>72</v>
      </c>
      <c r="CG73">
        <v>68</v>
      </c>
      <c r="CH73">
        <v>11</v>
      </c>
      <c r="CI73">
        <v>5</v>
      </c>
      <c r="CJ73">
        <v>13</v>
      </c>
      <c r="CK73">
        <v>14</v>
      </c>
      <c r="CL73">
        <v>11</v>
      </c>
      <c r="CM73" s="1">
        <v>29500000</v>
      </c>
    </row>
    <row r="74" spans="1:91" x14ac:dyDescent="0.3">
      <c r="A74">
        <v>1763</v>
      </c>
      <c r="B74">
        <v>225116</v>
      </c>
      <c r="C74" t="s">
        <v>335</v>
      </c>
      <c r="D74">
        <v>21</v>
      </c>
      <c r="E74" t="s">
        <v>336</v>
      </c>
      <c r="F74" t="s">
        <v>151</v>
      </c>
      <c r="G74" t="s">
        <v>152</v>
      </c>
      <c r="H74">
        <v>75</v>
      </c>
      <c r="I74">
        <v>89</v>
      </c>
      <c r="J74" t="s">
        <v>156</v>
      </c>
      <c r="K74" t="s">
        <v>157</v>
      </c>
      <c r="L74" s="1">
        <v>12000000</v>
      </c>
      <c r="M74" s="1">
        <v>24000</v>
      </c>
      <c r="N74">
        <v>1161</v>
      </c>
      <c r="O74" t="s">
        <v>90</v>
      </c>
      <c r="P74">
        <v>1</v>
      </c>
      <c r="Q74">
        <v>2</v>
      </c>
      <c r="R74">
        <v>1</v>
      </c>
      <c r="S74" t="s">
        <v>91</v>
      </c>
      <c r="T74" t="s">
        <v>115</v>
      </c>
      <c r="U74" t="s">
        <v>177</v>
      </c>
      <c r="V74" t="s">
        <v>116</v>
      </c>
      <c r="W74" t="str">
        <f>VLOOKUP(V74,Pos[],2,FALSE)</f>
        <v>GK</v>
      </c>
      <c r="X74">
        <v>1</v>
      </c>
      <c r="Y74" t="s">
        <v>247</v>
      </c>
      <c r="AA74">
        <v>2023</v>
      </c>
      <c r="AB74" t="s">
        <v>162</v>
      </c>
      <c r="AC74">
        <f t="shared" si="2"/>
        <v>75</v>
      </c>
      <c r="AD74" s="7">
        <v>183</v>
      </c>
      <c r="BE74">
        <v>15</v>
      </c>
      <c r="BF74">
        <v>17</v>
      </c>
      <c r="BG74">
        <v>19</v>
      </c>
      <c r="BH74">
        <v>29</v>
      </c>
      <c r="BI74">
        <v>20</v>
      </c>
      <c r="BJ74">
        <v>16</v>
      </c>
      <c r="BK74">
        <v>20</v>
      </c>
      <c r="BL74">
        <v>21</v>
      </c>
      <c r="BM74">
        <v>22</v>
      </c>
      <c r="BN74">
        <v>22</v>
      </c>
      <c r="BO74">
        <v>41</v>
      </c>
      <c r="BP74">
        <v>48</v>
      </c>
      <c r="BQ74">
        <v>37</v>
      </c>
      <c r="BR74">
        <v>70</v>
      </c>
      <c r="BS74">
        <v>48</v>
      </c>
      <c r="BT74">
        <v>21</v>
      </c>
      <c r="BU74">
        <v>68</v>
      </c>
      <c r="BV74">
        <v>29</v>
      </c>
      <c r="BW74">
        <v>65</v>
      </c>
      <c r="BX74">
        <v>17</v>
      </c>
      <c r="BY74">
        <v>22</v>
      </c>
      <c r="BZ74">
        <v>22</v>
      </c>
      <c r="CA74">
        <v>20</v>
      </c>
      <c r="CB74">
        <v>21</v>
      </c>
      <c r="CC74">
        <v>21</v>
      </c>
      <c r="CD74">
        <v>67</v>
      </c>
      <c r="CE74">
        <v>10</v>
      </c>
      <c r="CF74">
        <v>21</v>
      </c>
      <c r="CG74">
        <v>12</v>
      </c>
      <c r="CH74">
        <v>77</v>
      </c>
      <c r="CI74">
        <v>71</v>
      </c>
      <c r="CJ74">
        <v>66</v>
      </c>
      <c r="CK74">
        <v>75</v>
      </c>
      <c r="CL74">
        <v>78</v>
      </c>
      <c r="CM74" s="1">
        <v>27900000</v>
      </c>
    </row>
    <row r="75" spans="1:91" ht="14.4" customHeight="1" x14ac:dyDescent="0.3">
      <c r="A75">
        <v>1892</v>
      </c>
      <c r="B75">
        <v>225439</v>
      </c>
      <c r="C75" t="s">
        <v>341</v>
      </c>
      <c r="D75">
        <v>21</v>
      </c>
      <c r="E75" t="s">
        <v>342</v>
      </c>
      <c r="F75" t="s">
        <v>151</v>
      </c>
      <c r="G75" t="s">
        <v>152</v>
      </c>
      <c r="H75">
        <v>75</v>
      </c>
      <c r="I75">
        <v>85</v>
      </c>
      <c r="J75" t="s">
        <v>312</v>
      </c>
      <c r="K75" t="s">
        <v>313</v>
      </c>
      <c r="L75" s="1">
        <v>10500000</v>
      </c>
      <c r="M75" s="1">
        <v>18000</v>
      </c>
      <c r="N75">
        <v>1980</v>
      </c>
      <c r="O75" t="s">
        <v>90</v>
      </c>
      <c r="P75">
        <v>1</v>
      </c>
      <c r="Q75">
        <v>3</v>
      </c>
      <c r="R75">
        <v>3</v>
      </c>
      <c r="S75" t="s">
        <v>135</v>
      </c>
      <c r="T75" t="s">
        <v>115</v>
      </c>
      <c r="U75" t="s">
        <v>177</v>
      </c>
      <c r="V75" t="s">
        <v>39</v>
      </c>
      <c r="W75" t="str">
        <f>VLOOKUP(V75,Pos[],2,FALSE)</f>
        <v>MID</v>
      </c>
      <c r="X75">
        <v>38</v>
      </c>
      <c r="Y75" t="s">
        <v>306</v>
      </c>
      <c r="AA75">
        <v>2023</v>
      </c>
      <c r="AB75" t="s">
        <v>125</v>
      </c>
      <c r="AC75">
        <f t="shared" si="2"/>
        <v>72</v>
      </c>
      <c r="AD75" s="7">
        <v>168</v>
      </c>
      <c r="AE75" t="s">
        <v>197</v>
      </c>
      <c r="AF75" t="s">
        <v>197</v>
      </c>
      <c r="AG75" t="s">
        <v>197</v>
      </c>
      <c r="AH75" t="s">
        <v>193</v>
      </c>
      <c r="AI75" t="s">
        <v>193</v>
      </c>
      <c r="AJ75" t="s">
        <v>193</v>
      </c>
      <c r="AK75" t="s">
        <v>193</v>
      </c>
      <c r="AL75" t="s">
        <v>193</v>
      </c>
      <c r="AM75" t="s">
        <v>192</v>
      </c>
      <c r="AN75" t="s">
        <v>192</v>
      </c>
      <c r="AO75" t="s">
        <v>192</v>
      </c>
      <c r="AP75" t="s">
        <v>200</v>
      </c>
      <c r="AQ75" t="s">
        <v>182</v>
      </c>
      <c r="AR75" t="s">
        <v>182</v>
      </c>
      <c r="AS75" t="s">
        <v>182</v>
      </c>
      <c r="AT75" t="s">
        <v>200</v>
      </c>
      <c r="AU75" t="s">
        <v>203</v>
      </c>
      <c r="AV75" t="s">
        <v>165</v>
      </c>
      <c r="AW75" t="s">
        <v>165</v>
      </c>
      <c r="AX75" t="s">
        <v>165</v>
      </c>
      <c r="AY75" t="s">
        <v>203</v>
      </c>
      <c r="AZ75" t="s">
        <v>192</v>
      </c>
      <c r="BA75" t="s">
        <v>203</v>
      </c>
      <c r="BB75" t="s">
        <v>203</v>
      </c>
      <c r="BC75" t="s">
        <v>203</v>
      </c>
      <c r="BD75" t="s">
        <v>192</v>
      </c>
      <c r="BE75">
        <v>65</v>
      </c>
      <c r="BF75">
        <v>59</v>
      </c>
      <c r="BG75">
        <v>65</v>
      </c>
      <c r="BH75">
        <v>77</v>
      </c>
      <c r="BI75">
        <v>55</v>
      </c>
      <c r="BJ75">
        <v>76</v>
      </c>
      <c r="BK75">
        <v>66</v>
      </c>
      <c r="BL75">
        <v>57</v>
      </c>
      <c r="BM75">
        <v>74</v>
      </c>
      <c r="BN75">
        <v>75</v>
      </c>
      <c r="BO75">
        <v>54</v>
      </c>
      <c r="BP75">
        <v>67</v>
      </c>
      <c r="BQ75">
        <v>73</v>
      </c>
      <c r="BR75">
        <v>74</v>
      </c>
      <c r="BS75">
        <v>74</v>
      </c>
      <c r="BT75">
        <v>66</v>
      </c>
      <c r="BU75">
        <v>68</v>
      </c>
      <c r="BV75">
        <v>76</v>
      </c>
      <c r="BW75">
        <v>77</v>
      </c>
      <c r="BX75">
        <v>65</v>
      </c>
      <c r="BY75">
        <v>67</v>
      </c>
      <c r="BZ75">
        <v>74</v>
      </c>
      <c r="CA75">
        <v>62</v>
      </c>
      <c r="CB75">
        <v>75</v>
      </c>
      <c r="CC75">
        <v>52</v>
      </c>
      <c r="CD75">
        <v>69</v>
      </c>
      <c r="CE75">
        <v>77</v>
      </c>
      <c r="CF75">
        <v>75</v>
      </c>
      <c r="CG75">
        <v>69</v>
      </c>
      <c r="CH75">
        <v>13</v>
      </c>
      <c r="CI75">
        <v>14</v>
      </c>
      <c r="CJ75">
        <v>9</v>
      </c>
      <c r="CK75">
        <v>14</v>
      </c>
      <c r="CL75">
        <v>16</v>
      </c>
      <c r="CM75" s="1">
        <v>21000000</v>
      </c>
    </row>
    <row r="76" spans="1:91" ht="14.4" hidden="1" customHeight="1" x14ac:dyDescent="0.3">
      <c r="A76">
        <v>2742</v>
      </c>
      <c r="B76">
        <v>228413</v>
      </c>
      <c r="C76" t="s">
        <v>359</v>
      </c>
      <c r="D76">
        <v>21</v>
      </c>
      <c r="E76" t="s">
        <v>360</v>
      </c>
      <c r="F76" t="s">
        <v>151</v>
      </c>
      <c r="G76" t="s">
        <v>152</v>
      </c>
      <c r="H76">
        <v>73</v>
      </c>
      <c r="I76">
        <v>85</v>
      </c>
      <c r="J76" t="s">
        <v>253</v>
      </c>
      <c r="K76" t="s">
        <v>254</v>
      </c>
      <c r="L76" s="1">
        <v>5500000</v>
      </c>
      <c r="M76" s="1">
        <v>30000</v>
      </c>
      <c r="N76">
        <v>1120</v>
      </c>
      <c r="O76" t="s">
        <v>103</v>
      </c>
      <c r="P76">
        <v>1</v>
      </c>
      <c r="Q76">
        <v>2</v>
      </c>
      <c r="R76">
        <v>1</v>
      </c>
      <c r="S76" t="s">
        <v>91</v>
      </c>
      <c r="T76" t="s">
        <v>120</v>
      </c>
      <c r="U76" t="s">
        <v>177</v>
      </c>
      <c r="V76" t="s">
        <v>116</v>
      </c>
      <c r="W76" t="str">
        <f>VLOOKUP(V76,Pos[],2,FALSE)</f>
        <v>GK</v>
      </c>
      <c r="X76">
        <v>1</v>
      </c>
      <c r="Z76" t="s">
        <v>101</v>
      </c>
      <c r="AA76" t="s">
        <v>155</v>
      </c>
      <c r="AB76" t="s">
        <v>162</v>
      </c>
      <c r="AC76">
        <f t="shared" si="2"/>
        <v>75</v>
      </c>
      <c r="AD76" t="s">
        <v>131</v>
      </c>
      <c r="BE76">
        <v>13</v>
      </c>
      <c r="BF76">
        <v>16</v>
      </c>
      <c r="BG76">
        <v>19</v>
      </c>
      <c r="BH76">
        <v>29</v>
      </c>
      <c r="BI76">
        <v>18</v>
      </c>
      <c r="BJ76">
        <v>19</v>
      </c>
      <c r="BK76">
        <v>12</v>
      </c>
      <c r="BL76">
        <v>12</v>
      </c>
      <c r="BM76">
        <v>19</v>
      </c>
      <c r="BN76">
        <v>18</v>
      </c>
      <c r="BO76">
        <v>55</v>
      </c>
      <c r="BP76">
        <v>49</v>
      </c>
      <c r="BQ76">
        <v>53</v>
      </c>
      <c r="BR76">
        <v>51</v>
      </c>
      <c r="BS76">
        <v>51</v>
      </c>
      <c r="BT76">
        <v>23</v>
      </c>
      <c r="BU76">
        <v>65</v>
      </c>
      <c r="BV76">
        <v>25</v>
      </c>
      <c r="BW76">
        <v>55</v>
      </c>
      <c r="BX76">
        <v>19</v>
      </c>
      <c r="BY76">
        <v>24</v>
      </c>
      <c r="BZ76">
        <v>11</v>
      </c>
      <c r="CA76">
        <v>9</v>
      </c>
      <c r="CB76">
        <v>30</v>
      </c>
      <c r="CC76">
        <v>22</v>
      </c>
      <c r="CD76">
        <v>56</v>
      </c>
      <c r="CE76">
        <v>10</v>
      </c>
      <c r="CF76">
        <v>10</v>
      </c>
      <c r="CG76">
        <v>10</v>
      </c>
      <c r="CH76">
        <v>78</v>
      </c>
      <c r="CI76">
        <v>72</v>
      </c>
      <c r="CJ76">
        <v>72</v>
      </c>
      <c r="CK76">
        <v>73</v>
      </c>
      <c r="CL76">
        <v>78</v>
      </c>
      <c r="CM76" s="1">
        <v>0</v>
      </c>
    </row>
    <row r="77" spans="1:91" ht="14.4" hidden="1" customHeight="1" x14ac:dyDescent="0.3">
      <c r="A77">
        <v>2797</v>
      </c>
      <c r="B77">
        <v>233556</v>
      </c>
      <c r="C77" t="s">
        <v>364</v>
      </c>
      <c r="D77">
        <v>21</v>
      </c>
      <c r="E77" t="s">
        <v>365</v>
      </c>
      <c r="F77" t="s">
        <v>151</v>
      </c>
      <c r="G77" t="s">
        <v>152</v>
      </c>
      <c r="H77">
        <v>73</v>
      </c>
      <c r="I77">
        <v>85</v>
      </c>
      <c r="J77" t="s">
        <v>307</v>
      </c>
      <c r="K77" t="s">
        <v>308</v>
      </c>
      <c r="L77" s="1">
        <v>7000000</v>
      </c>
      <c r="M77" s="1">
        <v>52000</v>
      </c>
      <c r="N77">
        <v>1807</v>
      </c>
      <c r="O77" t="s">
        <v>90</v>
      </c>
      <c r="P77">
        <v>1</v>
      </c>
      <c r="Q77">
        <v>4</v>
      </c>
      <c r="R77">
        <v>4</v>
      </c>
      <c r="S77" t="s">
        <v>109</v>
      </c>
      <c r="T77" t="s">
        <v>120</v>
      </c>
      <c r="U77" t="s">
        <v>177</v>
      </c>
      <c r="V77" t="s">
        <v>34</v>
      </c>
      <c r="W77" t="str">
        <f>VLOOKUP(V77,Pos[],2,FALSE)</f>
        <v>MID</v>
      </c>
      <c r="X77">
        <v>7</v>
      </c>
      <c r="Z77" t="s">
        <v>101</v>
      </c>
      <c r="AA77" t="s">
        <v>155</v>
      </c>
      <c r="AB77" t="s">
        <v>125</v>
      </c>
      <c r="AC77">
        <f t="shared" si="2"/>
        <v>72</v>
      </c>
      <c r="AD77" t="s">
        <v>146</v>
      </c>
      <c r="AE77" t="s">
        <v>201</v>
      </c>
      <c r="AF77" t="s">
        <v>201</v>
      </c>
      <c r="AG77" t="s">
        <v>201</v>
      </c>
      <c r="AH77" t="s">
        <v>203</v>
      </c>
      <c r="AI77" t="s">
        <v>200</v>
      </c>
      <c r="AJ77" t="s">
        <v>200</v>
      </c>
      <c r="AK77" t="s">
        <v>200</v>
      </c>
      <c r="AL77" t="s">
        <v>203</v>
      </c>
      <c r="AM77" t="s">
        <v>192</v>
      </c>
      <c r="AN77" t="s">
        <v>192</v>
      </c>
      <c r="AO77" t="s">
        <v>192</v>
      </c>
      <c r="AP77" t="s">
        <v>203</v>
      </c>
      <c r="AQ77" t="s">
        <v>197</v>
      </c>
      <c r="AR77" t="s">
        <v>197</v>
      </c>
      <c r="AS77" t="s">
        <v>197</v>
      </c>
      <c r="AT77" t="s">
        <v>203</v>
      </c>
      <c r="AU77" t="s">
        <v>180</v>
      </c>
      <c r="AV77" t="s">
        <v>217</v>
      </c>
      <c r="AW77" t="s">
        <v>217</v>
      </c>
      <c r="AX77" t="s">
        <v>217</v>
      </c>
      <c r="AY77" t="s">
        <v>180</v>
      </c>
      <c r="AZ77" t="s">
        <v>219</v>
      </c>
      <c r="BA77" t="s">
        <v>98</v>
      </c>
      <c r="BB77" t="s">
        <v>98</v>
      </c>
      <c r="BC77" t="s">
        <v>98</v>
      </c>
      <c r="BD77" t="s">
        <v>219</v>
      </c>
      <c r="BE77">
        <v>76</v>
      </c>
      <c r="BF77">
        <v>58</v>
      </c>
      <c r="BG77">
        <v>52</v>
      </c>
      <c r="BH77">
        <v>76</v>
      </c>
      <c r="BI77">
        <v>68</v>
      </c>
      <c r="BJ77">
        <v>79</v>
      </c>
      <c r="BK77">
        <v>76</v>
      </c>
      <c r="BL77">
        <v>66</v>
      </c>
      <c r="BM77">
        <v>60</v>
      </c>
      <c r="BN77">
        <v>80</v>
      </c>
      <c r="BO77">
        <v>79</v>
      </c>
      <c r="BP77">
        <v>77</v>
      </c>
      <c r="BQ77">
        <v>78</v>
      </c>
      <c r="BR77">
        <v>64</v>
      </c>
      <c r="BS77">
        <v>68</v>
      </c>
      <c r="BT77">
        <v>76</v>
      </c>
      <c r="BU77">
        <v>50</v>
      </c>
      <c r="BV77">
        <v>64</v>
      </c>
      <c r="BW77">
        <v>66</v>
      </c>
      <c r="BX77">
        <v>68</v>
      </c>
      <c r="BY77">
        <v>44</v>
      </c>
      <c r="BZ77">
        <v>40</v>
      </c>
      <c r="CA77">
        <v>62</v>
      </c>
      <c r="CB77">
        <v>68</v>
      </c>
      <c r="CC77">
        <v>56</v>
      </c>
      <c r="CD77">
        <v>74</v>
      </c>
      <c r="CE77">
        <v>52</v>
      </c>
      <c r="CF77">
        <v>26</v>
      </c>
      <c r="CG77">
        <v>24</v>
      </c>
      <c r="CH77">
        <v>11</v>
      </c>
      <c r="CI77">
        <v>11</v>
      </c>
      <c r="CJ77">
        <v>14</v>
      </c>
      <c r="CK77">
        <v>6</v>
      </c>
      <c r="CL77">
        <v>12</v>
      </c>
      <c r="CM77" s="1">
        <v>0</v>
      </c>
    </row>
    <row r="78" spans="1:91" ht="14.4" customHeight="1" x14ac:dyDescent="0.3">
      <c r="A78">
        <v>3400</v>
      </c>
      <c r="B78">
        <v>226108</v>
      </c>
      <c r="C78" t="s">
        <v>375</v>
      </c>
      <c r="D78">
        <v>21</v>
      </c>
      <c r="E78" t="s">
        <v>376</v>
      </c>
      <c r="F78" t="s">
        <v>151</v>
      </c>
      <c r="G78" t="s">
        <v>152</v>
      </c>
      <c r="H78">
        <v>72</v>
      </c>
      <c r="I78">
        <v>86</v>
      </c>
      <c r="J78" t="s">
        <v>263</v>
      </c>
      <c r="K78" t="s">
        <v>264</v>
      </c>
      <c r="L78" s="1">
        <v>6000000</v>
      </c>
      <c r="M78" s="1">
        <v>14000</v>
      </c>
      <c r="N78">
        <v>1594</v>
      </c>
      <c r="O78" t="s">
        <v>103</v>
      </c>
      <c r="P78">
        <v>1</v>
      </c>
      <c r="Q78">
        <v>3</v>
      </c>
      <c r="R78">
        <v>2</v>
      </c>
      <c r="S78" t="s">
        <v>176</v>
      </c>
      <c r="T78" t="s">
        <v>120</v>
      </c>
      <c r="U78" t="s">
        <v>177</v>
      </c>
      <c r="V78" t="s">
        <v>51</v>
      </c>
      <c r="W78" t="str">
        <f>VLOOKUP(V78,Pos[],2,FALSE)</f>
        <v>DEF</v>
      </c>
      <c r="X78">
        <v>56</v>
      </c>
      <c r="Y78" t="s">
        <v>262</v>
      </c>
      <c r="AA78">
        <v>2022</v>
      </c>
      <c r="AB78" t="s">
        <v>149</v>
      </c>
      <c r="AC78">
        <f t="shared" si="2"/>
        <v>73</v>
      </c>
      <c r="AD78" s="7">
        <v>165</v>
      </c>
      <c r="AE78" t="s">
        <v>202</v>
      </c>
      <c r="AF78" t="s">
        <v>202</v>
      </c>
      <c r="AG78" t="s">
        <v>202</v>
      </c>
      <c r="AH78" t="s">
        <v>199</v>
      </c>
      <c r="AI78" t="s">
        <v>199</v>
      </c>
      <c r="AJ78" t="s">
        <v>199</v>
      </c>
      <c r="AK78" t="s">
        <v>199</v>
      </c>
      <c r="AL78" t="s">
        <v>199</v>
      </c>
      <c r="AM78" t="s">
        <v>198</v>
      </c>
      <c r="AN78" t="s">
        <v>198</v>
      </c>
      <c r="AO78" t="s">
        <v>198</v>
      </c>
      <c r="AP78" t="s">
        <v>167</v>
      </c>
      <c r="AQ78" t="s">
        <v>179</v>
      </c>
      <c r="AR78" t="s">
        <v>179</v>
      </c>
      <c r="AS78" t="s">
        <v>179</v>
      </c>
      <c r="AT78" t="s">
        <v>167</v>
      </c>
      <c r="AU78" t="s">
        <v>170</v>
      </c>
      <c r="AV78" t="s">
        <v>201</v>
      </c>
      <c r="AW78" t="s">
        <v>201</v>
      </c>
      <c r="AX78" t="s">
        <v>201</v>
      </c>
      <c r="AY78" t="s">
        <v>170</v>
      </c>
      <c r="AZ78" t="s">
        <v>166</v>
      </c>
      <c r="BA78" t="s">
        <v>200</v>
      </c>
      <c r="BB78" t="s">
        <v>200</v>
      </c>
      <c r="BC78" t="s">
        <v>200</v>
      </c>
      <c r="BD78" t="s">
        <v>166</v>
      </c>
      <c r="BE78">
        <v>38</v>
      </c>
      <c r="BF78">
        <v>23</v>
      </c>
      <c r="BG78">
        <v>65</v>
      </c>
      <c r="BH78">
        <v>66</v>
      </c>
      <c r="BI78">
        <v>34</v>
      </c>
      <c r="BJ78">
        <v>51</v>
      </c>
      <c r="BK78">
        <v>32</v>
      </c>
      <c r="BL78">
        <v>32</v>
      </c>
      <c r="BM78">
        <v>65</v>
      </c>
      <c r="BN78">
        <v>62</v>
      </c>
      <c r="BO78">
        <v>65</v>
      </c>
      <c r="BP78">
        <v>68</v>
      </c>
      <c r="BQ78">
        <v>65</v>
      </c>
      <c r="BR78">
        <v>68</v>
      </c>
      <c r="BS78">
        <v>59</v>
      </c>
      <c r="BT78">
        <v>48</v>
      </c>
      <c r="BU78">
        <v>69</v>
      </c>
      <c r="BV78">
        <v>56</v>
      </c>
      <c r="BW78">
        <v>68</v>
      </c>
      <c r="BX78">
        <v>30</v>
      </c>
      <c r="BY78">
        <v>71</v>
      </c>
      <c r="BZ78">
        <v>72</v>
      </c>
      <c r="CA78">
        <v>36</v>
      </c>
      <c r="CB78">
        <v>36</v>
      </c>
      <c r="CC78">
        <v>43</v>
      </c>
      <c r="CD78">
        <v>63</v>
      </c>
      <c r="CE78">
        <v>75</v>
      </c>
      <c r="CF78">
        <v>75</v>
      </c>
      <c r="CG78">
        <v>72</v>
      </c>
      <c r="CH78">
        <v>12</v>
      </c>
      <c r="CI78">
        <v>12</v>
      </c>
      <c r="CJ78">
        <v>6</v>
      </c>
      <c r="CK78">
        <v>7</v>
      </c>
      <c r="CL78">
        <v>13</v>
      </c>
      <c r="CM78" s="1">
        <v>14000000</v>
      </c>
    </row>
    <row r="79" spans="1:91" ht="14.4" customHeight="1" x14ac:dyDescent="0.3">
      <c r="A79">
        <v>3418</v>
      </c>
      <c r="B79">
        <v>236610</v>
      </c>
      <c r="C79" t="s">
        <v>377</v>
      </c>
      <c r="D79">
        <v>18</v>
      </c>
      <c r="E79" t="s">
        <v>378</v>
      </c>
      <c r="F79" t="s">
        <v>151</v>
      </c>
      <c r="G79" t="s">
        <v>152</v>
      </c>
      <c r="H79">
        <v>72</v>
      </c>
      <c r="I79">
        <v>87</v>
      </c>
      <c r="J79" t="s">
        <v>101</v>
      </c>
      <c r="K79" t="s">
        <v>102</v>
      </c>
      <c r="L79" s="1">
        <v>6500000</v>
      </c>
      <c r="M79" s="1">
        <v>32000</v>
      </c>
      <c r="N79">
        <v>1672</v>
      </c>
      <c r="O79" t="s">
        <v>103</v>
      </c>
      <c r="P79">
        <v>1</v>
      </c>
      <c r="Q79">
        <v>3</v>
      </c>
      <c r="R79">
        <v>3</v>
      </c>
      <c r="S79" t="s">
        <v>109</v>
      </c>
      <c r="T79" t="s">
        <v>115</v>
      </c>
      <c r="U79" t="s">
        <v>177</v>
      </c>
      <c r="V79" t="s">
        <v>28</v>
      </c>
      <c r="W79" t="str">
        <f>VLOOKUP(V79,Pos[],2,FALSE)</f>
        <v>FWD</v>
      </c>
      <c r="X79">
        <v>18</v>
      </c>
      <c r="Y79" t="s">
        <v>244</v>
      </c>
      <c r="AA79">
        <v>2020</v>
      </c>
      <c r="AB79" t="s">
        <v>125</v>
      </c>
      <c r="AC79">
        <f t="shared" si="2"/>
        <v>72</v>
      </c>
      <c r="AD79" s="7">
        <v>174</v>
      </c>
      <c r="AE79" t="s">
        <v>200</v>
      </c>
      <c r="AF79" t="s">
        <v>200</v>
      </c>
      <c r="AG79" t="s">
        <v>200</v>
      </c>
      <c r="AH79" t="s">
        <v>201</v>
      </c>
      <c r="AI79" t="s">
        <v>193</v>
      </c>
      <c r="AJ79" t="s">
        <v>193</v>
      </c>
      <c r="AK79" t="s">
        <v>193</v>
      </c>
      <c r="AL79" t="s">
        <v>201</v>
      </c>
      <c r="AM79" t="s">
        <v>166</v>
      </c>
      <c r="AN79" t="s">
        <v>166</v>
      </c>
      <c r="AO79" t="s">
        <v>166</v>
      </c>
      <c r="AP79" t="s">
        <v>166</v>
      </c>
      <c r="AQ79" t="s">
        <v>178</v>
      </c>
      <c r="AR79" t="s">
        <v>178</v>
      </c>
      <c r="AS79" t="s">
        <v>178</v>
      </c>
      <c r="AT79" t="s">
        <v>166</v>
      </c>
      <c r="AU79" t="s">
        <v>250</v>
      </c>
      <c r="AV79" t="s">
        <v>240</v>
      </c>
      <c r="AW79" t="s">
        <v>240</v>
      </c>
      <c r="AX79" t="s">
        <v>240</v>
      </c>
      <c r="AY79" t="s">
        <v>250</v>
      </c>
      <c r="AZ79" t="s">
        <v>240</v>
      </c>
      <c r="BA79" t="s">
        <v>283</v>
      </c>
      <c r="BB79" t="s">
        <v>283</v>
      </c>
      <c r="BC79" t="s">
        <v>283</v>
      </c>
      <c r="BD79" t="s">
        <v>240</v>
      </c>
      <c r="BE79">
        <v>42</v>
      </c>
      <c r="BF79">
        <v>75</v>
      </c>
      <c r="BG79">
        <v>65</v>
      </c>
      <c r="BH79">
        <v>59</v>
      </c>
      <c r="BI79">
        <v>64</v>
      </c>
      <c r="BJ79">
        <v>73</v>
      </c>
      <c r="BK79">
        <v>62</v>
      </c>
      <c r="BL79">
        <v>43</v>
      </c>
      <c r="BM79">
        <v>38</v>
      </c>
      <c r="BN79">
        <v>74</v>
      </c>
      <c r="BO79">
        <v>75</v>
      </c>
      <c r="BP79">
        <v>79</v>
      </c>
      <c r="BQ79">
        <v>75</v>
      </c>
      <c r="BR79">
        <v>68</v>
      </c>
      <c r="BS79">
        <v>69</v>
      </c>
      <c r="BT79">
        <v>71</v>
      </c>
      <c r="BU79">
        <v>68</v>
      </c>
      <c r="BV79">
        <v>69</v>
      </c>
      <c r="BW79">
        <v>73</v>
      </c>
      <c r="BX79">
        <v>58</v>
      </c>
      <c r="BY79">
        <v>45</v>
      </c>
      <c r="BZ79">
        <v>21</v>
      </c>
      <c r="CA79">
        <v>72</v>
      </c>
      <c r="CB79">
        <v>51</v>
      </c>
      <c r="CC79">
        <v>65</v>
      </c>
      <c r="CD79">
        <v>68</v>
      </c>
      <c r="CE79">
        <v>27</v>
      </c>
      <c r="CF79">
        <v>28</v>
      </c>
      <c r="CG79">
        <v>16</v>
      </c>
      <c r="CH79">
        <v>13</v>
      </c>
      <c r="CI79">
        <v>8</v>
      </c>
      <c r="CJ79">
        <v>10</v>
      </c>
      <c r="CK79">
        <v>7</v>
      </c>
      <c r="CL79">
        <v>9</v>
      </c>
      <c r="CM79" s="1">
        <v>14800000</v>
      </c>
    </row>
    <row r="80" spans="1:91" ht="14.4" customHeight="1" x14ac:dyDescent="0.3">
      <c r="A80">
        <v>604</v>
      </c>
      <c r="B80">
        <v>208920</v>
      </c>
      <c r="C80" t="s">
        <v>271</v>
      </c>
      <c r="D80">
        <v>23</v>
      </c>
      <c r="E80" t="s">
        <v>272</v>
      </c>
      <c r="F80" t="s">
        <v>172</v>
      </c>
      <c r="G80" t="s">
        <v>173</v>
      </c>
      <c r="H80">
        <v>79</v>
      </c>
      <c r="I80">
        <v>84</v>
      </c>
      <c r="J80" t="s">
        <v>269</v>
      </c>
      <c r="K80" t="s">
        <v>270</v>
      </c>
      <c r="L80" s="1">
        <v>14500000</v>
      </c>
      <c r="M80" s="1">
        <v>55000</v>
      </c>
      <c r="N80">
        <v>1969</v>
      </c>
      <c r="O80" t="s">
        <v>90</v>
      </c>
      <c r="P80">
        <v>1</v>
      </c>
      <c r="Q80">
        <v>3</v>
      </c>
      <c r="R80">
        <v>2</v>
      </c>
      <c r="S80" t="s">
        <v>135</v>
      </c>
      <c r="T80" t="s">
        <v>115</v>
      </c>
      <c r="U80" t="s">
        <v>92</v>
      </c>
      <c r="V80" t="s">
        <v>50</v>
      </c>
      <c r="W80" t="str">
        <f>VLOOKUP(V80,Pos[],2,FALSE)</f>
        <v>DEF</v>
      </c>
      <c r="X80">
        <v>15</v>
      </c>
      <c r="Y80" t="s">
        <v>273</v>
      </c>
      <c r="AA80">
        <v>2022</v>
      </c>
      <c r="AB80" t="s">
        <v>121</v>
      </c>
      <c r="AC80">
        <f t="shared" si="2"/>
        <v>71</v>
      </c>
      <c r="AD80" s="7">
        <v>165</v>
      </c>
      <c r="AE80" t="s">
        <v>95</v>
      </c>
      <c r="AF80" t="s">
        <v>95</v>
      </c>
      <c r="AG80" t="s">
        <v>95</v>
      </c>
      <c r="AH80" t="s">
        <v>197</v>
      </c>
      <c r="AI80" t="s">
        <v>166</v>
      </c>
      <c r="AJ80" t="s">
        <v>166</v>
      </c>
      <c r="AK80" t="s">
        <v>166</v>
      </c>
      <c r="AL80" t="s">
        <v>197</v>
      </c>
      <c r="AM80" t="s">
        <v>201</v>
      </c>
      <c r="AN80" t="s">
        <v>201</v>
      </c>
      <c r="AO80" t="s">
        <v>201</v>
      </c>
      <c r="AP80" t="s">
        <v>169</v>
      </c>
      <c r="AQ80" t="s">
        <v>200</v>
      </c>
      <c r="AR80" t="s">
        <v>200</v>
      </c>
      <c r="AS80" t="s">
        <v>200</v>
      </c>
      <c r="AT80" t="s">
        <v>169</v>
      </c>
      <c r="AU80" t="s">
        <v>168</v>
      </c>
      <c r="AV80" t="s">
        <v>183</v>
      </c>
      <c r="AW80" t="s">
        <v>183</v>
      </c>
      <c r="AX80" t="s">
        <v>183</v>
      </c>
      <c r="AY80" t="s">
        <v>168</v>
      </c>
      <c r="AZ80" t="s">
        <v>183</v>
      </c>
      <c r="BA80" t="s">
        <v>185</v>
      </c>
      <c r="BB80" t="s">
        <v>185</v>
      </c>
      <c r="BC80" t="s">
        <v>185</v>
      </c>
      <c r="BD80" t="s">
        <v>183</v>
      </c>
      <c r="BE80">
        <v>63</v>
      </c>
      <c r="BF80">
        <v>45</v>
      </c>
      <c r="BG80">
        <v>74</v>
      </c>
      <c r="BH80">
        <v>77</v>
      </c>
      <c r="BI80">
        <v>52</v>
      </c>
      <c r="BJ80">
        <v>67</v>
      </c>
      <c r="BK80">
        <v>62</v>
      </c>
      <c r="BL80">
        <v>59</v>
      </c>
      <c r="BM80">
        <v>73</v>
      </c>
      <c r="BN80">
        <v>73</v>
      </c>
      <c r="BO80">
        <v>75</v>
      </c>
      <c r="BP80">
        <v>74</v>
      </c>
      <c r="BQ80">
        <v>68</v>
      </c>
      <c r="BR80">
        <v>79</v>
      </c>
      <c r="BS80">
        <v>69</v>
      </c>
      <c r="BT80">
        <v>63</v>
      </c>
      <c r="BU80">
        <v>86</v>
      </c>
      <c r="BV80">
        <v>73</v>
      </c>
      <c r="BW80">
        <v>75</v>
      </c>
      <c r="BX80">
        <v>56</v>
      </c>
      <c r="BY80">
        <v>72</v>
      </c>
      <c r="BZ80">
        <v>78</v>
      </c>
      <c r="CA80">
        <v>53</v>
      </c>
      <c r="CB80">
        <v>65</v>
      </c>
      <c r="CC80">
        <v>48</v>
      </c>
      <c r="CD80">
        <v>72</v>
      </c>
      <c r="CE80">
        <v>79</v>
      </c>
      <c r="CF80">
        <v>81</v>
      </c>
      <c r="CG80">
        <v>80</v>
      </c>
      <c r="CH80">
        <v>10</v>
      </c>
      <c r="CI80">
        <v>7</v>
      </c>
      <c r="CJ80">
        <v>7</v>
      </c>
      <c r="CK80">
        <v>16</v>
      </c>
      <c r="CL80">
        <v>10</v>
      </c>
      <c r="CM80" s="1">
        <v>28600000</v>
      </c>
    </row>
    <row r="81" spans="1:91" ht="14.4" customHeight="1" x14ac:dyDescent="0.3">
      <c r="A81">
        <v>1820</v>
      </c>
      <c r="B81">
        <v>236920</v>
      </c>
      <c r="C81" t="s">
        <v>339</v>
      </c>
      <c r="D81">
        <v>19</v>
      </c>
      <c r="E81" t="s">
        <v>340</v>
      </c>
      <c r="F81" t="s">
        <v>172</v>
      </c>
      <c r="G81" t="s">
        <v>173</v>
      </c>
      <c r="H81">
        <v>75</v>
      </c>
      <c r="I81">
        <v>86</v>
      </c>
      <c r="J81" t="s">
        <v>188</v>
      </c>
      <c r="K81" t="s">
        <v>189</v>
      </c>
      <c r="L81" s="1">
        <v>11000000</v>
      </c>
      <c r="M81" s="1">
        <v>28000</v>
      </c>
      <c r="N81">
        <v>1877</v>
      </c>
      <c r="O81" t="s">
        <v>103</v>
      </c>
      <c r="P81">
        <v>1</v>
      </c>
      <c r="Q81">
        <v>4</v>
      </c>
      <c r="R81">
        <v>4</v>
      </c>
      <c r="S81" t="s">
        <v>109</v>
      </c>
      <c r="T81" t="s">
        <v>120</v>
      </c>
      <c r="U81" t="s">
        <v>177</v>
      </c>
      <c r="V81" t="s">
        <v>30</v>
      </c>
      <c r="W81" t="str">
        <f>VLOOKUP(V81,Pos[],2,FALSE)</f>
        <v>MID</v>
      </c>
      <c r="X81">
        <v>34</v>
      </c>
      <c r="Y81" t="s">
        <v>153</v>
      </c>
      <c r="AA81">
        <v>2023</v>
      </c>
      <c r="AB81" t="s">
        <v>93</v>
      </c>
      <c r="AC81">
        <f t="shared" si="2"/>
        <v>67</v>
      </c>
      <c r="AD81" s="7">
        <v>146</v>
      </c>
      <c r="AE81" t="s">
        <v>200</v>
      </c>
      <c r="AF81" t="s">
        <v>200</v>
      </c>
      <c r="AG81" t="s">
        <v>200</v>
      </c>
      <c r="AH81" t="s">
        <v>168</v>
      </c>
      <c r="AI81" t="s">
        <v>165</v>
      </c>
      <c r="AJ81" t="s">
        <v>165</v>
      </c>
      <c r="AK81" t="s">
        <v>165</v>
      </c>
      <c r="AL81" t="s">
        <v>168</v>
      </c>
      <c r="AM81" t="s">
        <v>182</v>
      </c>
      <c r="AN81" t="s">
        <v>182</v>
      </c>
      <c r="AO81" t="s">
        <v>182</v>
      </c>
      <c r="AP81" t="s">
        <v>182</v>
      </c>
      <c r="AQ81" t="s">
        <v>166</v>
      </c>
      <c r="AR81" t="s">
        <v>166</v>
      </c>
      <c r="AS81" t="s">
        <v>166</v>
      </c>
      <c r="AT81" t="s">
        <v>182</v>
      </c>
      <c r="AU81" t="s">
        <v>178</v>
      </c>
      <c r="AV81" t="s">
        <v>171</v>
      </c>
      <c r="AW81" t="s">
        <v>171</v>
      </c>
      <c r="AX81" t="s">
        <v>171</v>
      </c>
      <c r="AY81" t="s">
        <v>178</v>
      </c>
      <c r="AZ81" t="s">
        <v>219</v>
      </c>
      <c r="BA81" t="s">
        <v>98</v>
      </c>
      <c r="BB81" t="s">
        <v>98</v>
      </c>
      <c r="BC81" t="s">
        <v>98</v>
      </c>
      <c r="BD81" t="s">
        <v>219</v>
      </c>
      <c r="BE81">
        <v>69</v>
      </c>
      <c r="BF81">
        <v>70</v>
      </c>
      <c r="BG81">
        <v>52</v>
      </c>
      <c r="BH81">
        <v>68</v>
      </c>
      <c r="BI81">
        <v>67</v>
      </c>
      <c r="BJ81">
        <v>82</v>
      </c>
      <c r="BK81">
        <v>72</v>
      </c>
      <c r="BL81">
        <v>58</v>
      </c>
      <c r="BM81">
        <v>54</v>
      </c>
      <c r="BN81">
        <v>78</v>
      </c>
      <c r="BO81">
        <v>91</v>
      </c>
      <c r="BP81">
        <v>88</v>
      </c>
      <c r="BQ81">
        <v>85</v>
      </c>
      <c r="BR81">
        <v>67</v>
      </c>
      <c r="BS81">
        <v>83</v>
      </c>
      <c r="BT81">
        <v>77</v>
      </c>
      <c r="BU81">
        <v>66</v>
      </c>
      <c r="BV81">
        <v>69</v>
      </c>
      <c r="BW81">
        <v>61</v>
      </c>
      <c r="BX81">
        <v>76</v>
      </c>
      <c r="BY81">
        <v>66</v>
      </c>
      <c r="BZ81">
        <v>25</v>
      </c>
      <c r="CA81">
        <v>65</v>
      </c>
      <c r="CB81">
        <v>72</v>
      </c>
      <c r="CC81">
        <v>66</v>
      </c>
      <c r="CD81">
        <v>74</v>
      </c>
      <c r="CE81">
        <v>47</v>
      </c>
      <c r="CF81">
        <v>32</v>
      </c>
      <c r="CG81">
        <v>27</v>
      </c>
      <c r="CH81">
        <v>5</v>
      </c>
      <c r="CI81">
        <v>6</v>
      </c>
      <c r="CJ81">
        <v>14</v>
      </c>
      <c r="CK81">
        <v>7</v>
      </c>
      <c r="CL81">
        <v>12</v>
      </c>
      <c r="CM81" s="1">
        <v>20900000</v>
      </c>
    </row>
    <row r="82" spans="1:91" ht="14.4" customHeight="1" x14ac:dyDescent="0.3">
      <c r="A82">
        <v>2048</v>
      </c>
      <c r="B82">
        <v>236276</v>
      </c>
      <c r="C82" t="s">
        <v>351</v>
      </c>
      <c r="D82">
        <v>21</v>
      </c>
      <c r="E82" t="s">
        <v>352</v>
      </c>
      <c r="F82" t="s">
        <v>172</v>
      </c>
      <c r="G82" t="s">
        <v>173</v>
      </c>
      <c r="H82">
        <v>75</v>
      </c>
      <c r="I82">
        <v>84</v>
      </c>
      <c r="J82" t="s">
        <v>276</v>
      </c>
      <c r="K82" t="s">
        <v>277</v>
      </c>
      <c r="L82" s="1">
        <v>10500000</v>
      </c>
      <c r="M82" s="1">
        <v>16000</v>
      </c>
      <c r="N82">
        <v>1847</v>
      </c>
      <c r="O82" t="s">
        <v>103</v>
      </c>
      <c r="P82">
        <v>1</v>
      </c>
      <c r="Q82">
        <v>4</v>
      </c>
      <c r="R82">
        <v>4</v>
      </c>
      <c r="S82" t="s">
        <v>109</v>
      </c>
      <c r="T82" t="s">
        <v>120</v>
      </c>
      <c r="U82" t="s">
        <v>177</v>
      </c>
      <c r="V82" t="s">
        <v>38</v>
      </c>
      <c r="W82" t="str">
        <f>VLOOKUP(V82,Pos[],2,FALSE)</f>
        <v>MID</v>
      </c>
      <c r="X82">
        <v>47</v>
      </c>
      <c r="Y82" t="s">
        <v>153</v>
      </c>
      <c r="AA82">
        <v>2022</v>
      </c>
      <c r="AB82" t="s">
        <v>143</v>
      </c>
      <c r="AC82">
        <f t="shared" si="2"/>
        <v>70</v>
      </c>
      <c r="AD82" s="7">
        <v>172</v>
      </c>
      <c r="AE82" t="s">
        <v>193</v>
      </c>
      <c r="AF82" t="s">
        <v>193</v>
      </c>
      <c r="AG82" t="s">
        <v>193</v>
      </c>
      <c r="AH82" t="s">
        <v>165</v>
      </c>
      <c r="AI82" t="s">
        <v>203</v>
      </c>
      <c r="AJ82" t="s">
        <v>203</v>
      </c>
      <c r="AK82" t="s">
        <v>203</v>
      </c>
      <c r="AL82" t="s">
        <v>165</v>
      </c>
      <c r="AM82" t="s">
        <v>203</v>
      </c>
      <c r="AN82" t="s">
        <v>203</v>
      </c>
      <c r="AO82" t="s">
        <v>203</v>
      </c>
      <c r="AP82" t="s">
        <v>182</v>
      </c>
      <c r="AQ82" t="s">
        <v>201</v>
      </c>
      <c r="AR82" t="s">
        <v>201</v>
      </c>
      <c r="AS82" t="s">
        <v>201</v>
      </c>
      <c r="AT82" t="s">
        <v>182</v>
      </c>
      <c r="AU82" t="s">
        <v>196</v>
      </c>
      <c r="AV82" t="s">
        <v>178</v>
      </c>
      <c r="AW82" t="s">
        <v>178</v>
      </c>
      <c r="AX82" t="s">
        <v>178</v>
      </c>
      <c r="AY82" t="s">
        <v>196</v>
      </c>
      <c r="AZ82" t="s">
        <v>97</v>
      </c>
      <c r="BA82" t="s">
        <v>199</v>
      </c>
      <c r="BB82" t="s">
        <v>199</v>
      </c>
      <c r="BC82" t="s">
        <v>199</v>
      </c>
      <c r="BD82" t="s">
        <v>97</v>
      </c>
      <c r="BE82">
        <v>74</v>
      </c>
      <c r="BF82">
        <v>72</v>
      </c>
      <c r="BG82">
        <v>44</v>
      </c>
      <c r="BH82">
        <v>68</v>
      </c>
      <c r="BI82">
        <v>55</v>
      </c>
      <c r="BJ82">
        <v>79</v>
      </c>
      <c r="BK82">
        <v>70</v>
      </c>
      <c r="BL82">
        <v>57</v>
      </c>
      <c r="BM82">
        <v>63</v>
      </c>
      <c r="BN82">
        <v>80</v>
      </c>
      <c r="BO82">
        <v>86</v>
      </c>
      <c r="BP82">
        <v>83</v>
      </c>
      <c r="BQ82">
        <v>74</v>
      </c>
      <c r="BR82">
        <v>68</v>
      </c>
      <c r="BS82">
        <v>66</v>
      </c>
      <c r="BT82">
        <v>80</v>
      </c>
      <c r="BU82">
        <v>60</v>
      </c>
      <c r="BV82">
        <v>78</v>
      </c>
      <c r="BW82">
        <v>66</v>
      </c>
      <c r="BX82">
        <v>78</v>
      </c>
      <c r="BY82">
        <v>55</v>
      </c>
      <c r="BZ82">
        <v>32</v>
      </c>
      <c r="CA82">
        <v>58</v>
      </c>
      <c r="CB82">
        <v>68</v>
      </c>
      <c r="CC82">
        <v>44</v>
      </c>
      <c r="CD82">
        <v>73</v>
      </c>
      <c r="CE82">
        <v>35</v>
      </c>
      <c r="CF82">
        <v>52</v>
      </c>
      <c r="CG82">
        <v>47</v>
      </c>
      <c r="CH82">
        <v>15</v>
      </c>
      <c r="CI82">
        <v>8</v>
      </c>
      <c r="CJ82">
        <v>10</v>
      </c>
      <c r="CK82">
        <v>8</v>
      </c>
      <c r="CL82">
        <v>14</v>
      </c>
      <c r="CM82" s="1">
        <v>17900000</v>
      </c>
    </row>
    <row r="83" spans="1:91" ht="14.4" hidden="1" customHeight="1" x14ac:dyDescent="0.3">
      <c r="A83">
        <v>2230</v>
      </c>
      <c r="B83">
        <v>232270</v>
      </c>
      <c r="C83" t="s">
        <v>353</v>
      </c>
      <c r="D83">
        <v>20</v>
      </c>
      <c r="E83" t="s">
        <v>354</v>
      </c>
      <c r="F83" t="s">
        <v>172</v>
      </c>
      <c r="G83" t="s">
        <v>173</v>
      </c>
      <c r="H83">
        <v>74</v>
      </c>
      <c r="I83">
        <v>84</v>
      </c>
      <c r="J83" t="s">
        <v>248</v>
      </c>
      <c r="K83" t="s">
        <v>249</v>
      </c>
      <c r="L83" s="1">
        <v>8000000</v>
      </c>
      <c r="M83" s="1">
        <v>53000</v>
      </c>
      <c r="N83">
        <v>1921</v>
      </c>
      <c r="O83" t="s">
        <v>103</v>
      </c>
      <c r="P83">
        <v>1</v>
      </c>
      <c r="Q83">
        <v>4</v>
      </c>
      <c r="R83">
        <v>3</v>
      </c>
      <c r="S83" t="s">
        <v>91</v>
      </c>
      <c r="T83" t="s">
        <v>120</v>
      </c>
      <c r="U83" t="s">
        <v>92</v>
      </c>
      <c r="V83" t="s">
        <v>52</v>
      </c>
      <c r="W83" t="str">
        <f>VLOOKUP(V83,Pos[],2,FALSE)</f>
        <v>DEF</v>
      </c>
      <c r="X83">
        <v>21</v>
      </c>
      <c r="Z83" t="s">
        <v>113</v>
      </c>
      <c r="AA83" t="s">
        <v>155</v>
      </c>
      <c r="AB83" t="s">
        <v>149</v>
      </c>
      <c r="AC83">
        <f t="shared" si="2"/>
        <v>73</v>
      </c>
      <c r="AD83" t="s">
        <v>136</v>
      </c>
      <c r="AE83" t="s">
        <v>197</v>
      </c>
      <c r="AF83" t="s">
        <v>197</v>
      </c>
      <c r="AG83" t="s">
        <v>197</v>
      </c>
      <c r="AH83" t="s">
        <v>197</v>
      </c>
      <c r="AI83" t="s">
        <v>197</v>
      </c>
      <c r="AJ83" t="s">
        <v>197</v>
      </c>
      <c r="AK83" t="s">
        <v>197</v>
      </c>
      <c r="AL83" t="s">
        <v>197</v>
      </c>
      <c r="AM83" t="s">
        <v>197</v>
      </c>
      <c r="AN83" t="s">
        <v>197</v>
      </c>
      <c r="AO83" t="s">
        <v>197</v>
      </c>
      <c r="AP83" t="s">
        <v>201</v>
      </c>
      <c r="AQ83" t="s">
        <v>197</v>
      </c>
      <c r="AR83" t="s">
        <v>197</v>
      </c>
      <c r="AS83" t="s">
        <v>197</v>
      </c>
      <c r="AT83" t="s">
        <v>201</v>
      </c>
      <c r="AU83" t="s">
        <v>192</v>
      </c>
      <c r="AV83" t="s">
        <v>192</v>
      </c>
      <c r="AW83" t="s">
        <v>192</v>
      </c>
      <c r="AX83" t="s">
        <v>192</v>
      </c>
      <c r="AY83" t="s">
        <v>192</v>
      </c>
      <c r="AZ83" t="s">
        <v>203</v>
      </c>
      <c r="BA83" t="s">
        <v>165</v>
      </c>
      <c r="BB83" t="s">
        <v>165</v>
      </c>
      <c r="BC83" t="s">
        <v>165</v>
      </c>
      <c r="BD83" t="s">
        <v>203</v>
      </c>
      <c r="BE83">
        <v>64</v>
      </c>
      <c r="BF83">
        <v>57</v>
      </c>
      <c r="BG83">
        <v>69</v>
      </c>
      <c r="BH83">
        <v>72</v>
      </c>
      <c r="BI83">
        <v>55</v>
      </c>
      <c r="BJ83">
        <v>63</v>
      </c>
      <c r="BK83">
        <v>60</v>
      </c>
      <c r="BL83">
        <v>34</v>
      </c>
      <c r="BM83">
        <v>63</v>
      </c>
      <c r="BN83">
        <v>67</v>
      </c>
      <c r="BO83">
        <v>79</v>
      </c>
      <c r="BP83">
        <v>87</v>
      </c>
      <c r="BQ83">
        <v>73</v>
      </c>
      <c r="BR83">
        <v>68</v>
      </c>
      <c r="BS83">
        <v>62</v>
      </c>
      <c r="BT83">
        <v>69</v>
      </c>
      <c r="BU83">
        <v>76</v>
      </c>
      <c r="BV83">
        <v>70</v>
      </c>
      <c r="BW83">
        <v>78</v>
      </c>
      <c r="BX83">
        <v>60</v>
      </c>
      <c r="BY83">
        <v>84</v>
      </c>
      <c r="BZ83">
        <v>73</v>
      </c>
      <c r="CA83">
        <v>61</v>
      </c>
      <c r="CB83">
        <v>61</v>
      </c>
      <c r="CC83">
        <v>48</v>
      </c>
      <c r="CD83">
        <v>67</v>
      </c>
      <c r="CE83">
        <v>72</v>
      </c>
      <c r="CF83">
        <v>75</v>
      </c>
      <c r="CG83">
        <v>76</v>
      </c>
      <c r="CH83">
        <v>11</v>
      </c>
      <c r="CI83">
        <v>8</v>
      </c>
      <c r="CJ83">
        <v>8</v>
      </c>
      <c r="CK83">
        <v>7</v>
      </c>
      <c r="CL83">
        <v>11</v>
      </c>
      <c r="CM83" s="1">
        <v>0</v>
      </c>
    </row>
    <row r="84" spans="1:91" ht="14.4" customHeight="1" x14ac:dyDescent="0.3">
      <c r="A84">
        <v>1312</v>
      </c>
      <c r="B84">
        <v>234568</v>
      </c>
      <c r="C84" t="s">
        <v>322</v>
      </c>
      <c r="D84">
        <v>19</v>
      </c>
      <c r="E84" t="s">
        <v>323</v>
      </c>
      <c r="F84" t="s">
        <v>99</v>
      </c>
      <c r="G84" t="s">
        <v>100</v>
      </c>
      <c r="H84">
        <v>76</v>
      </c>
      <c r="I84">
        <v>86</v>
      </c>
      <c r="J84" t="s">
        <v>211</v>
      </c>
      <c r="K84" t="s">
        <v>212</v>
      </c>
      <c r="L84" s="1">
        <v>12000000</v>
      </c>
      <c r="M84" s="1">
        <v>6000</v>
      </c>
      <c r="N84">
        <v>2078</v>
      </c>
      <c r="O84" t="s">
        <v>103</v>
      </c>
      <c r="P84">
        <v>1</v>
      </c>
      <c r="Q84">
        <v>3</v>
      </c>
      <c r="R84">
        <v>3</v>
      </c>
      <c r="S84" t="s">
        <v>119</v>
      </c>
      <c r="T84" t="s">
        <v>115</v>
      </c>
      <c r="U84" t="s">
        <v>177</v>
      </c>
      <c r="V84" t="s">
        <v>41</v>
      </c>
      <c r="W84" t="str">
        <f>VLOOKUP(V84,Pos[],2,FALSE)</f>
        <v>MID</v>
      </c>
      <c r="X84">
        <v>83</v>
      </c>
      <c r="Y84" t="s">
        <v>222</v>
      </c>
      <c r="AA84">
        <v>2023</v>
      </c>
      <c r="AB84" t="s">
        <v>121</v>
      </c>
      <c r="AC84">
        <f t="shared" si="2"/>
        <v>71</v>
      </c>
      <c r="AD84" s="7">
        <v>157</v>
      </c>
      <c r="AE84" t="s">
        <v>203</v>
      </c>
      <c r="AF84" t="s">
        <v>203</v>
      </c>
      <c r="AG84" t="s">
        <v>203</v>
      </c>
      <c r="AH84" t="s">
        <v>165</v>
      </c>
      <c r="AI84" t="s">
        <v>165</v>
      </c>
      <c r="AJ84" t="s">
        <v>165</v>
      </c>
      <c r="AK84" t="s">
        <v>165</v>
      </c>
      <c r="AL84" t="s">
        <v>165</v>
      </c>
      <c r="AM84" t="s">
        <v>165</v>
      </c>
      <c r="AN84" t="s">
        <v>165</v>
      </c>
      <c r="AO84" t="s">
        <v>165</v>
      </c>
      <c r="AP84" t="s">
        <v>168</v>
      </c>
      <c r="AQ84" t="s">
        <v>165</v>
      </c>
      <c r="AR84" t="s">
        <v>165</v>
      </c>
      <c r="AS84" t="s">
        <v>165</v>
      </c>
      <c r="AT84" t="s">
        <v>168</v>
      </c>
      <c r="AU84" t="s">
        <v>165</v>
      </c>
      <c r="AV84" t="s">
        <v>182</v>
      </c>
      <c r="AW84" t="s">
        <v>182</v>
      </c>
      <c r="AX84" t="s">
        <v>182</v>
      </c>
      <c r="AY84" t="s">
        <v>165</v>
      </c>
      <c r="AZ84" t="s">
        <v>182</v>
      </c>
      <c r="BA84" t="s">
        <v>200</v>
      </c>
      <c r="BB84" t="s">
        <v>200</v>
      </c>
      <c r="BC84" t="s">
        <v>200</v>
      </c>
      <c r="BD84" t="s">
        <v>182</v>
      </c>
      <c r="BE84">
        <v>71</v>
      </c>
      <c r="BF84">
        <v>64</v>
      </c>
      <c r="BG84">
        <v>61</v>
      </c>
      <c r="BH84">
        <v>75</v>
      </c>
      <c r="BI84">
        <v>64</v>
      </c>
      <c r="BJ84">
        <v>77</v>
      </c>
      <c r="BK84">
        <v>68</v>
      </c>
      <c r="BL84">
        <v>70</v>
      </c>
      <c r="BM84">
        <v>72</v>
      </c>
      <c r="BN84">
        <v>77</v>
      </c>
      <c r="BO84">
        <v>81</v>
      </c>
      <c r="BP84">
        <v>78</v>
      </c>
      <c r="BQ84">
        <v>79</v>
      </c>
      <c r="BR84">
        <v>77</v>
      </c>
      <c r="BS84">
        <v>71</v>
      </c>
      <c r="BT84">
        <v>80</v>
      </c>
      <c r="BU84">
        <v>69</v>
      </c>
      <c r="BV84">
        <v>88</v>
      </c>
      <c r="BW84">
        <v>73</v>
      </c>
      <c r="BX84">
        <v>77</v>
      </c>
      <c r="BY84">
        <v>77</v>
      </c>
      <c r="BZ84">
        <v>68</v>
      </c>
      <c r="CA84">
        <v>71</v>
      </c>
      <c r="CB84">
        <v>73</v>
      </c>
      <c r="CC84">
        <v>61</v>
      </c>
      <c r="CD84">
        <v>74</v>
      </c>
      <c r="CE84">
        <v>68</v>
      </c>
      <c r="CF84">
        <v>72</v>
      </c>
      <c r="CG84">
        <v>71</v>
      </c>
      <c r="CH84">
        <v>9</v>
      </c>
      <c r="CI84">
        <v>15</v>
      </c>
      <c r="CJ84">
        <v>7</v>
      </c>
      <c r="CK84">
        <v>9</v>
      </c>
      <c r="CL84">
        <v>5</v>
      </c>
      <c r="CM84" s="1">
        <v>26400000</v>
      </c>
    </row>
    <row r="85" spans="1:91" ht="14.4" customHeight="1" x14ac:dyDescent="0.3">
      <c r="A85">
        <v>1809</v>
      </c>
      <c r="B85">
        <v>230767</v>
      </c>
      <c r="C85" t="s">
        <v>337</v>
      </c>
      <c r="D85">
        <v>20</v>
      </c>
      <c r="E85" t="s">
        <v>338</v>
      </c>
      <c r="F85" t="s">
        <v>99</v>
      </c>
      <c r="G85" t="s">
        <v>100</v>
      </c>
      <c r="H85">
        <v>75</v>
      </c>
      <c r="I85">
        <v>84</v>
      </c>
      <c r="J85" t="s">
        <v>128</v>
      </c>
      <c r="K85" t="s">
        <v>129</v>
      </c>
      <c r="L85" s="1">
        <v>10000000</v>
      </c>
      <c r="M85" s="1">
        <v>41000</v>
      </c>
      <c r="N85">
        <v>2102</v>
      </c>
      <c r="O85" t="s">
        <v>103</v>
      </c>
      <c r="P85">
        <v>3</v>
      </c>
      <c r="Q85">
        <v>4</v>
      </c>
      <c r="R85">
        <v>3</v>
      </c>
      <c r="S85" t="s">
        <v>119</v>
      </c>
      <c r="T85" t="s">
        <v>120</v>
      </c>
      <c r="U85" t="s">
        <v>92</v>
      </c>
      <c r="V85" t="s">
        <v>40</v>
      </c>
      <c r="W85" t="str">
        <f>VLOOKUP(V85,Pos[],2,FALSE)</f>
        <v>MID</v>
      </c>
      <c r="X85">
        <v>8</v>
      </c>
      <c r="Y85" t="s">
        <v>161</v>
      </c>
      <c r="AA85">
        <v>2021</v>
      </c>
      <c r="AB85" t="s">
        <v>110</v>
      </c>
      <c r="AC85">
        <f t="shared" si="2"/>
        <v>69</v>
      </c>
      <c r="AD85" s="7">
        <v>154</v>
      </c>
      <c r="AE85" t="s">
        <v>126</v>
      </c>
      <c r="AF85" t="s">
        <v>126</v>
      </c>
      <c r="AG85" t="s">
        <v>126</v>
      </c>
      <c r="AH85" t="s">
        <v>126</v>
      </c>
      <c r="AI85" t="s">
        <v>122</v>
      </c>
      <c r="AJ85" t="s">
        <v>122</v>
      </c>
      <c r="AK85" t="s">
        <v>122</v>
      </c>
      <c r="AL85" t="s">
        <v>126</v>
      </c>
      <c r="AM85" t="s">
        <v>122</v>
      </c>
      <c r="AN85" t="s">
        <v>122</v>
      </c>
      <c r="AO85" t="s">
        <v>122</v>
      </c>
      <c r="AP85" t="s">
        <v>122</v>
      </c>
      <c r="AQ85" t="s">
        <v>122</v>
      </c>
      <c r="AR85" t="s">
        <v>122</v>
      </c>
      <c r="AS85" t="s">
        <v>122</v>
      </c>
      <c r="AT85" t="s">
        <v>122</v>
      </c>
      <c r="AU85" t="s">
        <v>126</v>
      </c>
      <c r="AV85" t="s">
        <v>122</v>
      </c>
      <c r="AW85" t="s">
        <v>122</v>
      </c>
      <c r="AX85" t="s">
        <v>122</v>
      </c>
      <c r="AY85" t="s">
        <v>126</v>
      </c>
      <c r="AZ85" t="s">
        <v>124</v>
      </c>
      <c r="BA85" t="s">
        <v>126</v>
      </c>
      <c r="BB85" t="s">
        <v>126</v>
      </c>
      <c r="BC85" t="s">
        <v>126</v>
      </c>
      <c r="BD85" t="s">
        <v>124</v>
      </c>
      <c r="BE85">
        <v>60</v>
      </c>
      <c r="BF85">
        <v>65</v>
      </c>
      <c r="BG85">
        <v>64</v>
      </c>
      <c r="BH85">
        <v>76</v>
      </c>
      <c r="BI85">
        <v>68</v>
      </c>
      <c r="BJ85">
        <v>77</v>
      </c>
      <c r="BK85">
        <v>59</v>
      </c>
      <c r="BL85">
        <v>68</v>
      </c>
      <c r="BM85">
        <v>70</v>
      </c>
      <c r="BN85">
        <v>77</v>
      </c>
      <c r="BO85">
        <v>79</v>
      </c>
      <c r="BP85">
        <v>77</v>
      </c>
      <c r="BQ85">
        <v>76</v>
      </c>
      <c r="BR85">
        <v>72</v>
      </c>
      <c r="BS85">
        <v>90</v>
      </c>
      <c r="BT85">
        <v>85</v>
      </c>
      <c r="BU85">
        <v>79</v>
      </c>
      <c r="BV85">
        <v>86</v>
      </c>
      <c r="BW85">
        <v>76</v>
      </c>
      <c r="BX85">
        <v>77</v>
      </c>
      <c r="BY85">
        <v>90</v>
      </c>
      <c r="BZ85">
        <v>69</v>
      </c>
      <c r="CA85">
        <v>70</v>
      </c>
      <c r="CB85">
        <v>67</v>
      </c>
      <c r="CC85">
        <v>68</v>
      </c>
      <c r="CD85">
        <v>67</v>
      </c>
      <c r="CE85">
        <v>73</v>
      </c>
      <c r="CF85">
        <v>70</v>
      </c>
      <c r="CG85">
        <v>64</v>
      </c>
      <c r="CH85">
        <v>5</v>
      </c>
      <c r="CI85">
        <v>12</v>
      </c>
      <c r="CJ85">
        <v>6</v>
      </c>
      <c r="CK85">
        <v>13</v>
      </c>
      <c r="CL85">
        <v>14</v>
      </c>
      <c r="CM85" s="1">
        <v>18500000</v>
      </c>
    </row>
    <row r="86" spans="1:91" ht="14.4" customHeight="1" x14ac:dyDescent="0.3">
      <c r="A86">
        <v>2233</v>
      </c>
      <c r="B86">
        <v>234575</v>
      </c>
      <c r="C86" t="s">
        <v>355</v>
      </c>
      <c r="D86">
        <v>19</v>
      </c>
      <c r="E86" t="s">
        <v>356</v>
      </c>
      <c r="F86" t="s">
        <v>99</v>
      </c>
      <c r="G86" t="s">
        <v>100</v>
      </c>
      <c r="H86">
        <v>74</v>
      </c>
      <c r="I86">
        <v>87</v>
      </c>
      <c r="J86" t="s">
        <v>194</v>
      </c>
      <c r="K86" t="s">
        <v>195</v>
      </c>
      <c r="L86" s="1">
        <v>9500000</v>
      </c>
      <c r="M86" s="1">
        <v>5000</v>
      </c>
      <c r="N86">
        <v>1573</v>
      </c>
      <c r="O86" t="s">
        <v>90</v>
      </c>
      <c r="P86">
        <v>1</v>
      </c>
      <c r="Q86">
        <v>3</v>
      </c>
      <c r="R86">
        <v>2</v>
      </c>
      <c r="S86" t="s">
        <v>109</v>
      </c>
      <c r="T86" t="s">
        <v>115</v>
      </c>
      <c r="U86" t="s">
        <v>177</v>
      </c>
      <c r="V86" t="s">
        <v>50</v>
      </c>
      <c r="W86" t="str">
        <f>VLOOKUP(V86,Pos[],2,FALSE)</f>
        <v>DEF</v>
      </c>
      <c r="X86">
        <v>4</v>
      </c>
      <c r="Y86" t="s">
        <v>154</v>
      </c>
      <c r="AA86">
        <v>2021</v>
      </c>
      <c r="AB86" t="s">
        <v>105</v>
      </c>
      <c r="AC86">
        <f t="shared" si="2"/>
        <v>74</v>
      </c>
      <c r="AD86" s="7">
        <v>161</v>
      </c>
      <c r="AE86" t="s">
        <v>198</v>
      </c>
      <c r="AF86" t="s">
        <v>198</v>
      </c>
      <c r="AG86" t="s">
        <v>198</v>
      </c>
      <c r="AH86" t="s">
        <v>98</v>
      </c>
      <c r="AI86" t="s">
        <v>199</v>
      </c>
      <c r="AJ86" t="s">
        <v>199</v>
      </c>
      <c r="AK86" t="s">
        <v>199</v>
      </c>
      <c r="AL86" t="s">
        <v>98</v>
      </c>
      <c r="AM86" t="s">
        <v>199</v>
      </c>
      <c r="AN86" t="s">
        <v>199</v>
      </c>
      <c r="AO86" t="s">
        <v>199</v>
      </c>
      <c r="AP86" t="s">
        <v>199</v>
      </c>
      <c r="AQ86" t="s">
        <v>217</v>
      </c>
      <c r="AR86" t="s">
        <v>217</v>
      </c>
      <c r="AS86" t="s">
        <v>217</v>
      </c>
      <c r="AT86" t="s">
        <v>199</v>
      </c>
      <c r="AU86" t="s">
        <v>170</v>
      </c>
      <c r="AV86" t="s">
        <v>169</v>
      </c>
      <c r="AW86" t="s">
        <v>169</v>
      </c>
      <c r="AX86" t="s">
        <v>169</v>
      </c>
      <c r="AY86" t="s">
        <v>170</v>
      </c>
      <c r="AZ86" t="s">
        <v>197</v>
      </c>
      <c r="BA86" t="s">
        <v>182</v>
      </c>
      <c r="BB86" t="s">
        <v>182</v>
      </c>
      <c r="BC86" t="s">
        <v>182</v>
      </c>
      <c r="BD86" t="s">
        <v>197</v>
      </c>
      <c r="BE86">
        <v>24</v>
      </c>
      <c r="BF86">
        <v>30</v>
      </c>
      <c r="BG86">
        <v>75</v>
      </c>
      <c r="BH86">
        <v>65</v>
      </c>
      <c r="BI86">
        <v>32</v>
      </c>
      <c r="BJ86">
        <v>48</v>
      </c>
      <c r="BK86">
        <v>35</v>
      </c>
      <c r="BL86">
        <v>20</v>
      </c>
      <c r="BM86">
        <v>54</v>
      </c>
      <c r="BN86">
        <v>63</v>
      </c>
      <c r="BO86">
        <v>61</v>
      </c>
      <c r="BP86">
        <v>60</v>
      </c>
      <c r="BQ86">
        <v>52</v>
      </c>
      <c r="BR86">
        <v>70</v>
      </c>
      <c r="BS86">
        <v>55</v>
      </c>
      <c r="BT86">
        <v>59</v>
      </c>
      <c r="BU86">
        <v>66</v>
      </c>
      <c r="BV86">
        <v>73</v>
      </c>
      <c r="BW86">
        <v>75</v>
      </c>
      <c r="BX86">
        <v>38</v>
      </c>
      <c r="BY86">
        <v>80</v>
      </c>
      <c r="BZ86">
        <v>72</v>
      </c>
      <c r="CA86">
        <v>28</v>
      </c>
      <c r="CB86">
        <v>34</v>
      </c>
      <c r="CC86">
        <v>38</v>
      </c>
      <c r="CD86">
        <v>65</v>
      </c>
      <c r="CE86">
        <v>74</v>
      </c>
      <c r="CF86">
        <v>77</v>
      </c>
      <c r="CG86">
        <v>75</v>
      </c>
      <c r="CH86">
        <v>7</v>
      </c>
      <c r="CI86">
        <v>5</v>
      </c>
      <c r="CJ86">
        <v>10</v>
      </c>
      <c r="CK86">
        <v>8</v>
      </c>
      <c r="CL86">
        <v>10</v>
      </c>
      <c r="CM86" s="1">
        <v>24900000</v>
      </c>
    </row>
    <row r="87" spans="1:91" ht="14.4" customHeight="1" x14ac:dyDescent="0.3">
      <c r="A87">
        <v>2843</v>
      </c>
      <c r="B87">
        <v>237670</v>
      </c>
      <c r="C87" t="s">
        <v>366</v>
      </c>
      <c r="D87">
        <v>20</v>
      </c>
      <c r="E87" t="s">
        <v>367</v>
      </c>
      <c r="F87" t="s">
        <v>99</v>
      </c>
      <c r="G87" t="s">
        <v>100</v>
      </c>
      <c r="H87">
        <v>73</v>
      </c>
      <c r="I87">
        <v>84</v>
      </c>
      <c r="J87" t="s">
        <v>257</v>
      </c>
      <c r="K87" t="s">
        <v>258</v>
      </c>
      <c r="L87" s="1">
        <v>7000000</v>
      </c>
      <c r="M87" s="1">
        <v>9000</v>
      </c>
      <c r="N87">
        <v>1918</v>
      </c>
      <c r="O87" t="s">
        <v>90</v>
      </c>
      <c r="P87">
        <v>1</v>
      </c>
      <c r="Q87">
        <v>3</v>
      </c>
      <c r="R87">
        <v>4</v>
      </c>
      <c r="S87" t="s">
        <v>91</v>
      </c>
      <c r="T87" t="s">
        <v>120</v>
      </c>
      <c r="U87" t="s">
        <v>177</v>
      </c>
      <c r="V87" t="s">
        <v>42</v>
      </c>
      <c r="W87" t="str">
        <f>VLOOKUP(V87,Pos[],2,FALSE)</f>
        <v>MID</v>
      </c>
      <c r="X87">
        <v>10</v>
      </c>
      <c r="Y87" t="s">
        <v>161</v>
      </c>
      <c r="AA87">
        <v>2022</v>
      </c>
      <c r="AB87" t="s">
        <v>143</v>
      </c>
      <c r="AC87">
        <f t="shared" si="2"/>
        <v>70</v>
      </c>
      <c r="AD87" s="7">
        <v>159</v>
      </c>
      <c r="AE87" t="s">
        <v>169</v>
      </c>
      <c r="AF87" t="s">
        <v>169</v>
      </c>
      <c r="AG87" t="s">
        <v>169</v>
      </c>
      <c r="AH87" t="s">
        <v>182</v>
      </c>
      <c r="AI87" t="s">
        <v>203</v>
      </c>
      <c r="AJ87" t="s">
        <v>203</v>
      </c>
      <c r="AK87" t="s">
        <v>203</v>
      </c>
      <c r="AL87" t="s">
        <v>182</v>
      </c>
      <c r="AM87" t="s">
        <v>182</v>
      </c>
      <c r="AN87" t="s">
        <v>182</v>
      </c>
      <c r="AO87" t="s">
        <v>182</v>
      </c>
      <c r="AP87" t="s">
        <v>203</v>
      </c>
      <c r="AQ87" t="s">
        <v>193</v>
      </c>
      <c r="AR87" t="s">
        <v>193</v>
      </c>
      <c r="AS87" t="s">
        <v>193</v>
      </c>
      <c r="AT87" t="s">
        <v>203</v>
      </c>
      <c r="AU87" t="s">
        <v>96</v>
      </c>
      <c r="AV87" t="s">
        <v>97</v>
      </c>
      <c r="AW87" t="s">
        <v>97</v>
      </c>
      <c r="AX87" t="s">
        <v>97</v>
      </c>
      <c r="AY87" t="s">
        <v>96</v>
      </c>
      <c r="AZ87" t="s">
        <v>180</v>
      </c>
      <c r="BA87" t="s">
        <v>167</v>
      </c>
      <c r="BB87" t="s">
        <v>167</v>
      </c>
      <c r="BC87" t="s">
        <v>167</v>
      </c>
      <c r="BD87" t="s">
        <v>180</v>
      </c>
      <c r="BE87">
        <v>72</v>
      </c>
      <c r="BF87">
        <v>64</v>
      </c>
      <c r="BG87">
        <v>45</v>
      </c>
      <c r="BH87">
        <v>74</v>
      </c>
      <c r="BI87">
        <v>71</v>
      </c>
      <c r="BJ87">
        <v>77</v>
      </c>
      <c r="BK87">
        <v>82</v>
      </c>
      <c r="BL87">
        <v>65</v>
      </c>
      <c r="BM87">
        <v>66</v>
      </c>
      <c r="BN87">
        <v>76</v>
      </c>
      <c r="BO87">
        <v>76</v>
      </c>
      <c r="BP87">
        <v>73</v>
      </c>
      <c r="BQ87">
        <v>76</v>
      </c>
      <c r="BR87">
        <v>74</v>
      </c>
      <c r="BS87">
        <v>72</v>
      </c>
      <c r="BT87">
        <v>81</v>
      </c>
      <c r="BU87">
        <v>74</v>
      </c>
      <c r="BV87">
        <v>65</v>
      </c>
      <c r="BW87">
        <v>62</v>
      </c>
      <c r="BX87">
        <v>77</v>
      </c>
      <c r="BY87">
        <v>58</v>
      </c>
      <c r="BZ87">
        <v>46</v>
      </c>
      <c r="CA87">
        <v>67</v>
      </c>
      <c r="CB87">
        <v>72</v>
      </c>
      <c r="CC87">
        <v>69</v>
      </c>
      <c r="CD87">
        <v>69</v>
      </c>
      <c r="CE87">
        <v>36</v>
      </c>
      <c r="CF87">
        <v>47</v>
      </c>
      <c r="CG87">
        <v>43</v>
      </c>
      <c r="CH87">
        <v>15</v>
      </c>
      <c r="CI87">
        <v>7</v>
      </c>
      <c r="CJ87">
        <v>11</v>
      </c>
      <c r="CK87">
        <v>15</v>
      </c>
      <c r="CL87">
        <v>10</v>
      </c>
      <c r="CM87" s="1">
        <v>15400000</v>
      </c>
    </row>
    <row r="88" spans="1:91" ht="14.4" customHeight="1" x14ac:dyDescent="0.3">
      <c r="A88">
        <v>3252</v>
      </c>
      <c r="B88">
        <v>242444</v>
      </c>
      <c r="C88" t="s">
        <v>370</v>
      </c>
      <c r="D88">
        <v>18</v>
      </c>
      <c r="E88" t="s">
        <v>371</v>
      </c>
      <c r="F88" t="s">
        <v>99</v>
      </c>
      <c r="G88" t="s">
        <v>100</v>
      </c>
      <c r="H88">
        <v>72</v>
      </c>
      <c r="I88">
        <v>88</v>
      </c>
      <c r="J88" t="s">
        <v>211</v>
      </c>
      <c r="K88" t="s">
        <v>212</v>
      </c>
      <c r="L88" s="1">
        <v>6500000</v>
      </c>
      <c r="M88" s="1">
        <v>5000</v>
      </c>
      <c r="N88">
        <v>1860</v>
      </c>
      <c r="O88" t="s">
        <v>103</v>
      </c>
      <c r="P88">
        <v>1</v>
      </c>
      <c r="Q88">
        <v>3</v>
      </c>
      <c r="R88">
        <v>4</v>
      </c>
      <c r="S88" t="s">
        <v>104</v>
      </c>
      <c r="T88" t="s">
        <v>115</v>
      </c>
      <c r="U88" t="s">
        <v>177</v>
      </c>
      <c r="V88" t="s">
        <v>30</v>
      </c>
      <c r="W88" t="str">
        <f>VLOOKUP(V88,Pos[],2,FALSE)</f>
        <v>MID</v>
      </c>
      <c r="X88">
        <v>79</v>
      </c>
      <c r="Y88" t="s">
        <v>372</v>
      </c>
      <c r="AA88">
        <v>2023</v>
      </c>
      <c r="AB88" t="s">
        <v>121</v>
      </c>
      <c r="AC88">
        <f t="shared" si="2"/>
        <v>71</v>
      </c>
      <c r="AD88" s="7">
        <v>154</v>
      </c>
      <c r="AE88" t="s">
        <v>169</v>
      </c>
      <c r="AF88" t="s">
        <v>169</v>
      </c>
      <c r="AG88" t="s">
        <v>169</v>
      </c>
      <c r="AH88" t="s">
        <v>203</v>
      </c>
      <c r="AI88" t="s">
        <v>192</v>
      </c>
      <c r="AJ88" t="s">
        <v>192</v>
      </c>
      <c r="AK88" t="s">
        <v>192</v>
      </c>
      <c r="AL88" t="s">
        <v>203</v>
      </c>
      <c r="AM88" t="s">
        <v>203</v>
      </c>
      <c r="AN88" t="s">
        <v>203</v>
      </c>
      <c r="AO88" t="s">
        <v>203</v>
      </c>
      <c r="AP88" t="s">
        <v>203</v>
      </c>
      <c r="AQ88" t="s">
        <v>201</v>
      </c>
      <c r="AR88" t="s">
        <v>201</v>
      </c>
      <c r="AS88" t="s">
        <v>201</v>
      </c>
      <c r="AT88" t="s">
        <v>203</v>
      </c>
      <c r="AU88" t="s">
        <v>97</v>
      </c>
      <c r="AV88" t="s">
        <v>217</v>
      </c>
      <c r="AW88" t="s">
        <v>217</v>
      </c>
      <c r="AX88" t="s">
        <v>217</v>
      </c>
      <c r="AY88" t="s">
        <v>97</v>
      </c>
      <c r="AZ88" t="s">
        <v>179</v>
      </c>
      <c r="BA88" t="s">
        <v>250</v>
      </c>
      <c r="BB88" t="s">
        <v>250</v>
      </c>
      <c r="BC88" t="s">
        <v>250</v>
      </c>
      <c r="BD88" t="s">
        <v>179</v>
      </c>
      <c r="BE88">
        <v>69</v>
      </c>
      <c r="BF88">
        <v>64</v>
      </c>
      <c r="BG88">
        <v>58</v>
      </c>
      <c r="BH88">
        <v>70</v>
      </c>
      <c r="BI88">
        <v>67</v>
      </c>
      <c r="BJ88">
        <v>78</v>
      </c>
      <c r="BK88">
        <v>72</v>
      </c>
      <c r="BL88">
        <v>51</v>
      </c>
      <c r="BM88">
        <v>67</v>
      </c>
      <c r="BN88">
        <v>77</v>
      </c>
      <c r="BO88">
        <v>77</v>
      </c>
      <c r="BP88">
        <v>80</v>
      </c>
      <c r="BQ88">
        <v>84</v>
      </c>
      <c r="BR88">
        <v>70</v>
      </c>
      <c r="BS88">
        <v>78</v>
      </c>
      <c r="BT88">
        <v>72</v>
      </c>
      <c r="BU88">
        <v>78</v>
      </c>
      <c r="BV88">
        <v>73</v>
      </c>
      <c r="BW88">
        <v>60</v>
      </c>
      <c r="BX88">
        <v>68</v>
      </c>
      <c r="BY88">
        <v>51</v>
      </c>
      <c r="BZ88">
        <v>38</v>
      </c>
      <c r="CA88">
        <v>62</v>
      </c>
      <c r="CB88">
        <v>72</v>
      </c>
      <c r="CC88">
        <v>53</v>
      </c>
      <c r="CD88">
        <v>73</v>
      </c>
      <c r="CE88">
        <v>28</v>
      </c>
      <c r="CF88">
        <v>42</v>
      </c>
      <c r="CG88">
        <v>35</v>
      </c>
      <c r="CH88">
        <v>13</v>
      </c>
      <c r="CI88">
        <v>12</v>
      </c>
      <c r="CJ88">
        <v>14</v>
      </c>
      <c r="CK88">
        <v>13</v>
      </c>
      <c r="CL88">
        <v>14</v>
      </c>
      <c r="CM88" s="1">
        <v>17100000</v>
      </c>
    </row>
    <row r="89" spans="1:91" ht="14.4" customHeight="1" x14ac:dyDescent="0.3">
      <c r="A89">
        <v>3388</v>
      </c>
      <c r="B89">
        <v>241721</v>
      </c>
      <c r="C89" t="s">
        <v>373</v>
      </c>
      <c r="D89">
        <v>19</v>
      </c>
      <c r="E89" t="s">
        <v>374</v>
      </c>
      <c r="F89" t="s">
        <v>99</v>
      </c>
      <c r="G89" t="s">
        <v>100</v>
      </c>
      <c r="H89">
        <v>72</v>
      </c>
      <c r="I89">
        <v>86</v>
      </c>
      <c r="J89" t="s">
        <v>320</v>
      </c>
      <c r="K89" t="s">
        <v>321</v>
      </c>
      <c r="L89" s="1">
        <v>6500000</v>
      </c>
      <c r="M89" s="1">
        <v>12000</v>
      </c>
      <c r="N89">
        <v>1762</v>
      </c>
      <c r="O89" t="s">
        <v>103</v>
      </c>
      <c r="P89">
        <v>1</v>
      </c>
      <c r="Q89">
        <v>4</v>
      </c>
      <c r="R89">
        <v>4</v>
      </c>
      <c r="S89" t="s">
        <v>104</v>
      </c>
      <c r="T89" t="s">
        <v>120</v>
      </c>
      <c r="U89" t="s">
        <v>177</v>
      </c>
      <c r="V89" t="s">
        <v>28</v>
      </c>
      <c r="W89" t="str">
        <f>VLOOKUP(V89,Pos[],2,FALSE)</f>
        <v>FWD</v>
      </c>
      <c r="X89">
        <v>7</v>
      </c>
      <c r="Y89" t="s">
        <v>218</v>
      </c>
      <c r="AA89">
        <v>2023</v>
      </c>
      <c r="AB89" t="s">
        <v>105</v>
      </c>
      <c r="AC89">
        <f t="shared" si="2"/>
        <v>74</v>
      </c>
      <c r="AD89" s="7">
        <v>179</v>
      </c>
      <c r="AE89" t="s">
        <v>200</v>
      </c>
      <c r="AF89" t="s">
        <v>200</v>
      </c>
      <c r="AG89" t="s">
        <v>200</v>
      </c>
      <c r="AH89" t="s">
        <v>192</v>
      </c>
      <c r="AI89" t="s">
        <v>192</v>
      </c>
      <c r="AJ89" t="s">
        <v>192</v>
      </c>
      <c r="AK89" t="s">
        <v>192</v>
      </c>
      <c r="AL89" t="s">
        <v>192</v>
      </c>
      <c r="AM89" t="s">
        <v>193</v>
      </c>
      <c r="AN89" t="s">
        <v>193</v>
      </c>
      <c r="AO89" t="s">
        <v>193</v>
      </c>
      <c r="AP89" t="s">
        <v>200</v>
      </c>
      <c r="AQ89" t="s">
        <v>96</v>
      </c>
      <c r="AR89" t="s">
        <v>96</v>
      </c>
      <c r="AS89" t="s">
        <v>96</v>
      </c>
      <c r="AT89" t="s">
        <v>200</v>
      </c>
      <c r="AU89" t="s">
        <v>167</v>
      </c>
      <c r="AV89" t="s">
        <v>250</v>
      </c>
      <c r="AW89" t="s">
        <v>250</v>
      </c>
      <c r="AX89" t="s">
        <v>250</v>
      </c>
      <c r="AY89" t="s">
        <v>167</v>
      </c>
      <c r="AZ89" t="s">
        <v>202</v>
      </c>
      <c r="BA89" t="s">
        <v>238</v>
      </c>
      <c r="BB89" t="s">
        <v>238</v>
      </c>
      <c r="BC89" t="s">
        <v>238</v>
      </c>
      <c r="BD89" t="s">
        <v>202</v>
      </c>
      <c r="BE89">
        <v>62</v>
      </c>
      <c r="BF89">
        <v>70</v>
      </c>
      <c r="BG89">
        <v>56</v>
      </c>
      <c r="BH89">
        <v>64</v>
      </c>
      <c r="BI89">
        <v>65</v>
      </c>
      <c r="BJ89">
        <v>73</v>
      </c>
      <c r="BK89">
        <v>72</v>
      </c>
      <c r="BL89">
        <v>58</v>
      </c>
      <c r="BM89">
        <v>52</v>
      </c>
      <c r="BN89">
        <v>71</v>
      </c>
      <c r="BO89">
        <v>87</v>
      </c>
      <c r="BP89">
        <v>85</v>
      </c>
      <c r="BQ89">
        <v>75</v>
      </c>
      <c r="BR89">
        <v>72</v>
      </c>
      <c r="BS89">
        <v>50</v>
      </c>
      <c r="BT89">
        <v>71</v>
      </c>
      <c r="BU89">
        <v>64</v>
      </c>
      <c r="BV89">
        <v>70</v>
      </c>
      <c r="BW89">
        <v>77</v>
      </c>
      <c r="BX89">
        <v>59</v>
      </c>
      <c r="BY89">
        <v>59</v>
      </c>
      <c r="BZ89">
        <v>21</v>
      </c>
      <c r="CA89">
        <v>73</v>
      </c>
      <c r="CB89">
        <v>66</v>
      </c>
      <c r="CC89">
        <v>63</v>
      </c>
      <c r="CD89">
        <v>76</v>
      </c>
      <c r="CE89">
        <v>25</v>
      </c>
      <c r="CF89">
        <v>24</v>
      </c>
      <c r="CG89">
        <v>21</v>
      </c>
      <c r="CH89">
        <v>10</v>
      </c>
      <c r="CI89">
        <v>12</v>
      </c>
      <c r="CJ89">
        <v>15</v>
      </c>
      <c r="CK89">
        <v>11</v>
      </c>
      <c r="CL89">
        <v>9</v>
      </c>
      <c r="CM89" s="1">
        <v>17100000</v>
      </c>
    </row>
    <row r="90" spans="1:91" ht="14.4" customHeight="1" x14ac:dyDescent="0.3">
      <c r="A90">
        <v>3451</v>
      </c>
      <c r="B90">
        <v>234574</v>
      </c>
      <c r="C90" t="s">
        <v>379</v>
      </c>
      <c r="D90">
        <v>19</v>
      </c>
      <c r="E90" t="s">
        <v>380</v>
      </c>
      <c r="F90" t="s">
        <v>99</v>
      </c>
      <c r="G90" t="s">
        <v>100</v>
      </c>
      <c r="H90">
        <v>72</v>
      </c>
      <c r="I90">
        <v>84</v>
      </c>
      <c r="J90" t="s">
        <v>113</v>
      </c>
      <c r="K90" t="s">
        <v>114</v>
      </c>
      <c r="L90" s="1">
        <v>4700000</v>
      </c>
      <c r="M90" s="1">
        <v>26000</v>
      </c>
      <c r="N90">
        <v>1906</v>
      </c>
      <c r="O90" t="s">
        <v>103</v>
      </c>
      <c r="P90">
        <v>1</v>
      </c>
      <c r="Q90">
        <v>3</v>
      </c>
      <c r="R90">
        <v>3</v>
      </c>
      <c r="S90" t="s">
        <v>109</v>
      </c>
      <c r="T90" t="s">
        <v>120</v>
      </c>
      <c r="U90" t="s">
        <v>177</v>
      </c>
      <c r="V90" t="s">
        <v>52</v>
      </c>
      <c r="W90" t="str">
        <f>VLOOKUP(V90,Pos[],2,FALSE)</f>
        <v>DEF</v>
      </c>
      <c r="X90">
        <v>20</v>
      </c>
      <c r="Y90" t="s">
        <v>251</v>
      </c>
      <c r="AA90">
        <v>2023</v>
      </c>
      <c r="AB90" t="s">
        <v>125</v>
      </c>
      <c r="AC90">
        <f t="shared" si="2"/>
        <v>72</v>
      </c>
      <c r="AD90" s="7">
        <v>157</v>
      </c>
      <c r="AE90" t="s">
        <v>201</v>
      </c>
      <c r="AF90" t="s">
        <v>201</v>
      </c>
      <c r="AG90" t="s">
        <v>201</v>
      </c>
      <c r="AH90" t="s">
        <v>169</v>
      </c>
      <c r="AI90" t="s">
        <v>169</v>
      </c>
      <c r="AJ90" t="s">
        <v>169</v>
      </c>
      <c r="AK90" t="s">
        <v>169</v>
      </c>
      <c r="AL90" t="s">
        <v>169</v>
      </c>
      <c r="AM90" t="s">
        <v>197</v>
      </c>
      <c r="AN90" t="s">
        <v>197</v>
      </c>
      <c r="AO90" t="s">
        <v>197</v>
      </c>
      <c r="AP90" t="s">
        <v>193</v>
      </c>
      <c r="AQ90" t="s">
        <v>197</v>
      </c>
      <c r="AR90" t="s">
        <v>197</v>
      </c>
      <c r="AS90" t="s">
        <v>197</v>
      </c>
      <c r="AT90" t="s">
        <v>193</v>
      </c>
      <c r="AU90" t="s">
        <v>203</v>
      </c>
      <c r="AV90" t="s">
        <v>193</v>
      </c>
      <c r="AW90" t="s">
        <v>193</v>
      </c>
      <c r="AX90" t="s">
        <v>193</v>
      </c>
      <c r="AY90" t="s">
        <v>203</v>
      </c>
      <c r="AZ90" t="s">
        <v>192</v>
      </c>
      <c r="BA90" t="s">
        <v>200</v>
      </c>
      <c r="BB90" t="s">
        <v>200</v>
      </c>
      <c r="BC90" t="s">
        <v>200</v>
      </c>
      <c r="BD90" t="s">
        <v>192</v>
      </c>
      <c r="BE90">
        <v>75</v>
      </c>
      <c r="BF90">
        <v>52</v>
      </c>
      <c r="BG90">
        <v>65</v>
      </c>
      <c r="BH90">
        <v>69</v>
      </c>
      <c r="BI90">
        <v>44</v>
      </c>
      <c r="BJ90">
        <v>73</v>
      </c>
      <c r="BK90">
        <v>75</v>
      </c>
      <c r="BL90">
        <v>44</v>
      </c>
      <c r="BM90">
        <v>58</v>
      </c>
      <c r="BN90">
        <v>74</v>
      </c>
      <c r="BO90">
        <v>73</v>
      </c>
      <c r="BP90">
        <v>73</v>
      </c>
      <c r="BQ90">
        <v>69</v>
      </c>
      <c r="BR90">
        <v>76</v>
      </c>
      <c r="BS90">
        <v>63</v>
      </c>
      <c r="BT90">
        <v>76</v>
      </c>
      <c r="BU90">
        <v>78</v>
      </c>
      <c r="BV90">
        <v>79</v>
      </c>
      <c r="BW90">
        <v>71</v>
      </c>
      <c r="BX90">
        <v>59</v>
      </c>
      <c r="BY90">
        <v>80</v>
      </c>
      <c r="BZ90">
        <v>68</v>
      </c>
      <c r="CA90">
        <v>68</v>
      </c>
      <c r="CB90">
        <v>54</v>
      </c>
      <c r="CC90">
        <v>43</v>
      </c>
      <c r="CD90">
        <v>73</v>
      </c>
      <c r="CE90">
        <v>72</v>
      </c>
      <c r="CF90">
        <v>68</v>
      </c>
      <c r="CG90">
        <v>67</v>
      </c>
      <c r="CH90">
        <v>10</v>
      </c>
      <c r="CI90">
        <v>6</v>
      </c>
      <c r="CJ90">
        <v>10</v>
      </c>
      <c r="CK90">
        <v>6</v>
      </c>
      <c r="CL90">
        <v>8</v>
      </c>
      <c r="CM90" s="1">
        <v>9600000</v>
      </c>
    </row>
    <row r="91" spans="1:91" ht="14.4" customHeight="1" x14ac:dyDescent="0.3">
      <c r="A91">
        <v>766</v>
      </c>
      <c r="B91">
        <v>221342</v>
      </c>
      <c r="C91" t="s">
        <v>290</v>
      </c>
      <c r="D91">
        <v>20</v>
      </c>
      <c r="E91" t="s">
        <v>291</v>
      </c>
      <c r="F91" t="s">
        <v>111</v>
      </c>
      <c r="G91" t="s">
        <v>112</v>
      </c>
      <c r="H91">
        <v>78</v>
      </c>
      <c r="I91">
        <v>86</v>
      </c>
      <c r="J91" t="s">
        <v>255</v>
      </c>
      <c r="K91" t="s">
        <v>256</v>
      </c>
      <c r="L91" s="1">
        <v>13000000</v>
      </c>
      <c r="M91" s="1">
        <v>24000</v>
      </c>
      <c r="N91">
        <v>1937</v>
      </c>
      <c r="O91" t="s">
        <v>103</v>
      </c>
      <c r="P91">
        <v>1</v>
      </c>
      <c r="Q91">
        <v>3</v>
      </c>
      <c r="R91">
        <v>3</v>
      </c>
      <c r="S91" t="s">
        <v>91</v>
      </c>
      <c r="T91" t="s">
        <v>115</v>
      </c>
      <c r="U91" t="s">
        <v>177</v>
      </c>
      <c r="V91" t="s">
        <v>47</v>
      </c>
      <c r="W91" t="str">
        <f>VLOOKUP(V91,Pos[],2,FALSE)</f>
        <v>DEF</v>
      </c>
      <c r="X91">
        <v>7</v>
      </c>
      <c r="Y91" t="s">
        <v>153</v>
      </c>
      <c r="AA91">
        <v>2023</v>
      </c>
      <c r="AB91" t="s">
        <v>123</v>
      </c>
      <c r="AC91">
        <f t="shared" si="2"/>
        <v>68</v>
      </c>
      <c r="AD91" s="7">
        <v>154</v>
      </c>
      <c r="AE91" t="s">
        <v>197</v>
      </c>
      <c r="AF91" t="s">
        <v>197</v>
      </c>
      <c r="AG91" t="s">
        <v>197</v>
      </c>
      <c r="AH91" t="s">
        <v>182</v>
      </c>
      <c r="AI91" t="s">
        <v>200</v>
      </c>
      <c r="AJ91" t="s">
        <v>200</v>
      </c>
      <c r="AK91" t="s">
        <v>200</v>
      </c>
      <c r="AL91" t="s">
        <v>182</v>
      </c>
      <c r="AM91" t="s">
        <v>192</v>
      </c>
      <c r="AN91" t="s">
        <v>192</v>
      </c>
      <c r="AO91" t="s">
        <v>192</v>
      </c>
      <c r="AP91" t="s">
        <v>165</v>
      </c>
      <c r="AQ91" t="s">
        <v>200</v>
      </c>
      <c r="AR91" t="s">
        <v>200</v>
      </c>
      <c r="AS91" t="s">
        <v>200</v>
      </c>
      <c r="AT91" t="s">
        <v>165</v>
      </c>
      <c r="AU91" t="s">
        <v>185</v>
      </c>
      <c r="AV91" t="s">
        <v>203</v>
      </c>
      <c r="AW91" t="s">
        <v>203</v>
      </c>
      <c r="AX91" t="s">
        <v>203</v>
      </c>
      <c r="AY91" t="s">
        <v>185</v>
      </c>
      <c r="AZ91" t="s">
        <v>183</v>
      </c>
      <c r="BA91" t="s">
        <v>182</v>
      </c>
      <c r="BB91" t="s">
        <v>182</v>
      </c>
      <c r="BC91" t="s">
        <v>182</v>
      </c>
      <c r="BD91" t="s">
        <v>183</v>
      </c>
      <c r="BE91">
        <v>79</v>
      </c>
      <c r="BF91">
        <v>53</v>
      </c>
      <c r="BG91">
        <v>68</v>
      </c>
      <c r="BH91">
        <v>78</v>
      </c>
      <c r="BI91">
        <v>21</v>
      </c>
      <c r="BJ91">
        <v>80</v>
      </c>
      <c r="BK91">
        <v>71</v>
      </c>
      <c r="BL91">
        <v>34</v>
      </c>
      <c r="BM91">
        <v>63</v>
      </c>
      <c r="BN91">
        <v>81</v>
      </c>
      <c r="BO91">
        <v>87</v>
      </c>
      <c r="BP91">
        <v>86</v>
      </c>
      <c r="BQ91">
        <v>82</v>
      </c>
      <c r="BR91">
        <v>64</v>
      </c>
      <c r="BS91">
        <v>84</v>
      </c>
      <c r="BT91">
        <v>57</v>
      </c>
      <c r="BU91">
        <v>61</v>
      </c>
      <c r="BV91">
        <v>74</v>
      </c>
      <c r="BW91">
        <v>65</v>
      </c>
      <c r="BX91">
        <v>52</v>
      </c>
      <c r="BY91">
        <v>65</v>
      </c>
      <c r="BZ91">
        <v>69</v>
      </c>
      <c r="CA91">
        <v>67</v>
      </c>
      <c r="CB91">
        <v>64</v>
      </c>
      <c r="CC91">
        <v>37</v>
      </c>
      <c r="CD91">
        <v>62</v>
      </c>
      <c r="CE91">
        <v>76</v>
      </c>
      <c r="CF91">
        <v>81</v>
      </c>
      <c r="CG91">
        <v>80</v>
      </c>
      <c r="CH91">
        <v>10</v>
      </c>
      <c r="CI91">
        <v>7</v>
      </c>
      <c r="CJ91">
        <v>14</v>
      </c>
      <c r="CK91">
        <v>12</v>
      </c>
      <c r="CL91">
        <v>15</v>
      </c>
      <c r="CM91" s="1">
        <v>24700000</v>
      </c>
    </row>
    <row r="92" spans="1:91" ht="14.4" hidden="1" customHeight="1" x14ac:dyDescent="0.3">
      <c r="A92">
        <v>899</v>
      </c>
      <c r="B92">
        <v>236295</v>
      </c>
      <c r="C92" t="s">
        <v>303</v>
      </c>
      <c r="D92">
        <v>21</v>
      </c>
      <c r="E92" t="s">
        <v>304</v>
      </c>
      <c r="F92" t="s">
        <v>111</v>
      </c>
      <c r="G92" t="s">
        <v>112</v>
      </c>
      <c r="H92">
        <v>77</v>
      </c>
      <c r="I92">
        <v>85</v>
      </c>
      <c r="J92" t="s">
        <v>267</v>
      </c>
      <c r="K92" t="s">
        <v>268</v>
      </c>
      <c r="L92" s="1">
        <v>11000000</v>
      </c>
      <c r="M92" s="1">
        <v>18000</v>
      </c>
      <c r="N92">
        <v>1831</v>
      </c>
      <c r="O92" t="s">
        <v>90</v>
      </c>
      <c r="P92">
        <v>1</v>
      </c>
      <c r="Q92">
        <v>3</v>
      </c>
      <c r="R92">
        <v>3</v>
      </c>
      <c r="S92" t="s">
        <v>109</v>
      </c>
      <c r="T92" t="s">
        <v>115</v>
      </c>
      <c r="U92" t="s">
        <v>92</v>
      </c>
      <c r="V92" t="s">
        <v>48</v>
      </c>
      <c r="W92" t="str">
        <f>VLOOKUP(V92,Pos[],2,FALSE)</f>
        <v>DEF</v>
      </c>
      <c r="X92">
        <v>3</v>
      </c>
      <c r="Z92" t="s">
        <v>260</v>
      </c>
      <c r="AA92" t="s">
        <v>155</v>
      </c>
      <c r="AB92" t="s">
        <v>121</v>
      </c>
      <c r="AC92">
        <f t="shared" si="2"/>
        <v>71</v>
      </c>
      <c r="AD92" t="s">
        <v>94</v>
      </c>
      <c r="AE92" t="s">
        <v>97</v>
      </c>
      <c r="AF92" t="s">
        <v>97</v>
      </c>
      <c r="AG92" t="s">
        <v>97</v>
      </c>
      <c r="AH92" t="s">
        <v>166</v>
      </c>
      <c r="AI92" t="s">
        <v>170</v>
      </c>
      <c r="AJ92" t="s">
        <v>170</v>
      </c>
      <c r="AK92" t="s">
        <v>170</v>
      </c>
      <c r="AL92" t="s">
        <v>166</v>
      </c>
      <c r="AM92" t="s">
        <v>95</v>
      </c>
      <c r="AN92" t="s">
        <v>95</v>
      </c>
      <c r="AO92" t="s">
        <v>95</v>
      </c>
      <c r="AP92" t="s">
        <v>193</v>
      </c>
      <c r="AQ92" t="s">
        <v>201</v>
      </c>
      <c r="AR92" t="s">
        <v>201</v>
      </c>
      <c r="AS92" t="s">
        <v>201</v>
      </c>
      <c r="AT92" t="s">
        <v>193</v>
      </c>
      <c r="AU92" t="s">
        <v>183</v>
      </c>
      <c r="AV92" t="s">
        <v>182</v>
      </c>
      <c r="AW92" t="s">
        <v>182</v>
      </c>
      <c r="AX92" t="s">
        <v>182</v>
      </c>
      <c r="AY92" t="s">
        <v>183</v>
      </c>
      <c r="AZ92" t="s">
        <v>183</v>
      </c>
      <c r="BA92" t="s">
        <v>182</v>
      </c>
      <c r="BB92" t="s">
        <v>182</v>
      </c>
      <c r="BC92" t="s">
        <v>182</v>
      </c>
      <c r="BD92" t="s">
        <v>183</v>
      </c>
      <c r="BE92">
        <v>76</v>
      </c>
      <c r="BF92">
        <v>33</v>
      </c>
      <c r="BG92">
        <v>73</v>
      </c>
      <c r="BH92">
        <v>76</v>
      </c>
      <c r="BI92">
        <v>21</v>
      </c>
      <c r="BJ92">
        <v>71</v>
      </c>
      <c r="BK92">
        <v>62</v>
      </c>
      <c r="BL92">
        <v>54</v>
      </c>
      <c r="BM92">
        <v>61</v>
      </c>
      <c r="BN92">
        <v>75</v>
      </c>
      <c r="BO92">
        <v>76</v>
      </c>
      <c r="BP92">
        <v>69</v>
      </c>
      <c r="BQ92">
        <v>68</v>
      </c>
      <c r="BR92">
        <v>77</v>
      </c>
      <c r="BS92">
        <v>67</v>
      </c>
      <c r="BT92">
        <v>55</v>
      </c>
      <c r="BU92">
        <v>61</v>
      </c>
      <c r="BV92">
        <v>77</v>
      </c>
      <c r="BW92">
        <v>60</v>
      </c>
      <c r="BX92">
        <v>28</v>
      </c>
      <c r="BY92">
        <v>60</v>
      </c>
      <c r="BZ92">
        <v>78</v>
      </c>
      <c r="CA92">
        <v>60</v>
      </c>
      <c r="CB92">
        <v>59</v>
      </c>
      <c r="CC92">
        <v>43</v>
      </c>
      <c r="CD92">
        <v>70</v>
      </c>
      <c r="CE92">
        <v>78</v>
      </c>
      <c r="CF92">
        <v>78</v>
      </c>
      <c r="CG92">
        <v>76</v>
      </c>
      <c r="CH92">
        <v>11</v>
      </c>
      <c r="CI92">
        <v>14</v>
      </c>
      <c r="CJ92">
        <v>10</v>
      </c>
      <c r="CK92">
        <v>12</v>
      </c>
      <c r="CL92">
        <v>12</v>
      </c>
      <c r="CM92" s="1">
        <v>0</v>
      </c>
    </row>
    <row r="93" spans="1:91" ht="14.4" customHeight="1" x14ac:dyDescent="0.3">
      <c r="A93">
        <v>1252</v>
      </c>
      <c r="B93">
        <v>229668</v>
      </c>
      <c r="C93" t="s">
        <v>318</v>
      </c>
      <c r="D93">
        <v>23</v>
      </c>
      <c r="E93" t="s">
        <v>319</v>
      </c>
      <c r="F93" t="s">
        <v>111</v>
      </c>
      <c r="G93" t="s">
        <v>112</v>
      </c>
      <c r="H93">
        <v>76</v>
      </c>
      <c r="I93">
        <v>84</v>
      </c>
      <c r="J93" t="s">
        <v>260</v>
      </c>
      <c r="K93" t="s">
        <v>261</v>
      </c>
      <c r="L93" s="1">
        <v>10000000</v>
      </c>
      <c r="M93" s="1">
        <v>21000</v>
      </c>
      <c r="N93">
        <v>1896</v>
      </c>
      <c r="O93" t="s">
        <v>90</v>
      </c>
      <c r="P93">
        <v>1</v>
      </c>
      <c r="Q93">
        <v>4</v>
      </c>
      <c r="R93">
        <v>2</v>
      </c>
      <c r="S93" t="s">
        <v>91</v>
      </c>
      <c r="T93" t="s">
        <v>115</v>
      </c>
      <c r="U93" t="s">
        <v>92</v>
      </c>
      <c r="V93" t="s">
        <v>49</v>
      </c>
      <c r="W93" t="str">
        <f>VLOOKUP(V93,Pos[],2,FALSE)</f>
        <v>DEF</v>
      </c>
      <c r="X93">
        <v>22</v>
      </c>
      <c r="Y93" t="s">
        <v>245</v>
      </c>
      <c r="AA93">
        <v>2020</v>
      </c>
      <c r="AB93" t="s">
        <v>125</v>
      </c>
      <c r="AC93">
        <f t="shared" si="2"/>
        <v>72</v>
      </c>
      <c r="AD93" s="7">
        <v>163</v>
      </c>
      <c r="AE93" t="s">
        <v>181</v>
      </c>
      <c r="AF93" t="s">
        <v>181</v>
      </c>
      <c r="AG93" t="s">
        <v>181</v>
      </c>
      <c r="AH93" t="s">
        <v>170</v>
      </c>
      <c r="AI93" t="s">
        <v>96</v>
      </c>
      <c r="AJ93" t="s">
        <v>96</v>
      </c>
      <c r="AK93" t="s">
        <v>96</v>
      </c>
      <c r="AL93" t="s">
        <v>170</v>
      </c>
      <c r="AM93" t="s">
        <v>96</v>
      </c>
      <c r="AN93" t="s">
        <v>96</v>
      </c>
      <c r="AO93" t="s">
        <v>96</v>
      </c>
      <c r="AP93" t="s">
        <v>197</v>
      </c>
      <c r="AQ93" t="s">
        <v>95</v>
      </c>
      <c r="AR93" t="s">
        <v>95</v>
      </c>
      <c r="AS93" t="s">
        <v>95</v>
      </c>
      <c r="AT93" t="s">
        <v>197</v>
      </c>
      <c r="AU93" t="s">
        <v>165</v>
      </c>
      <c r="AV93" t="s">
        <v>192</v>
      </c>
      <c r="AW93" t="s">
        <v>192</v>
      </c>
      <c r="AX93" t="s">
        <v>192</v>
      </c>
      <c r="AY93" t="s">
        <v>165</v>
      </c>
      <c r="AZ93" t="s">
        <v>168</v>
      </c>
      <c r="BA93" t="s">
        <v>168</v>
      </c>
      <c r="BB93" t="s">
        <v>168</v>
      </c>
      <c r="BC93" t="s">
        <v>168</v>
      </c>
      <c r="BD93" t="s">
        <v>168</v>
      </c>
      <c r="BE93">
        <v>71</v>
      </c>
      <c r="BF93">
        <v>29</v>
      </c>
      <c r="BG93">
        <v>72</v>
      </c>
      <c r="BH93">
        <v>67</v>
      </c>
      <c r="BI93">
        <v>37</v>
      </c>
      <c r="BJ93">
        <v>61</v>
      </c>
      <c r="BK93">
        <v>65</v>
      </c>
      <c r="BL93">
        <v>55</v>
      </c>
      <c r="BM93">
        <v>63</v>
      </c>
      <c r="BN93">
        <v>72</v>
      </c>
      <c r="BO93">
        <v>78</v>
      </c>
      <c r="BP93">
        <v>88</v>
      </c>
      <c r="BQ93">
        <v>78</v>
      </c>
      <c r="BR93">
        <v>70</v>
      </c>
      <c r="BS93">
        <v>71</v>
      </c>
      <c r="BT93">
        <v>61</v>
      </c>
      <c r="BU93">
        <v>86</v>
      </c>
      <c r="BV93">
        <v>77</v>
      </c>
      <c r="BW93">
        <v>77</v>
      </c>
      <c r="BX93">
        <v>32</v>
      </c>
      <c r="BY93">
        <v>76</v>
      </c>
      <c r="BZ93">
        <v>76</v>
      </c>
      <c r="CA93">
        <v>64</v>
      </c>
      <c r="CB93">
        <v>52</v>
      </c>
      <c r="CC93">
        <v>45</v>
      </c>
      <c r="CD93">
        <v>68</v>
      </c>
      <c r="CE93">
        <v>72</v>
      </c>
      <c r="CF93">
        <v>79</v>
      </c>
      <c r="CG93">
        <v>78</v>
      </c>
      <c r="CH93">
        <v>13</v>
      </c>
      <c r="CI93">
        <v>8</v>
      </c>
      <c r="CJ93">
        <v>10</v>
      </c>
      <c r="CK93">
        <v>5</v>
      </c>
      <c r="CL93">
        <v>8</v>
      </c>
      <c r="CM93" s="1">
        <v>23000000</v>
      </c>
    </row>
    <row r="94" spans="1:91" ht="14.4" customHeight="1" x14ac:dyDescent="0.3">
      <c r="A94">
        <v>1450</v>
      </c>
      <c r="B94">
        <v>235945</v>
      </c>
      <c r="C94" t="s">
        <v>324</v>
      </c>
      <c r="D94">
        <v>21</v>
      </c>
      <c r="E94" t="s">
        <v>325</v>
      </c>
      <c r="F94" t="s">
        <v>111</v>
      </c>
      <c r="G94" t="s">
        <v>112</v>
      </c>
      <c r="H94">
        <v>76</v>
      </c>
      <c r="I94">
        <v>87</v>
      </c>
      <c r="J94" t="s">
        <v>260</v>
      </c>
      <c r="K94" t="s">
        <v>261</v>
      </c>
      <c r="L94" s="1">
        <v>11500000</v>
      </c>
      <c r="M94" s="1">
        <v>17000</v>
      </c>
      <c r="N94">
        <v>1875</v>
      </c>
      <c r="O94" t="s">
        <v>90</v>
      </c>
      <c r="P94">
        <v>1</v>
      </c>
      <c r="Q94">
        <v>3</v>
      </c>
      <c r="R94">
        <v>3</v>
      </c>
      <c r="S94" t="s">
        <v>135</v>
      </c>
      <c r="T94" t="s">
        <v>115</v>
      </c>
      <c r="U94" t="s">
        <v>92</v>
      </c>
      <c r="V94" t="s">
        <v>45</v>
      </c>
      <c r="W94" t="str">
        <f>VLOOKUP(V94,Pos[],2,FALSE)</f>
        <v>MID</v>
      </c>
      <c r="X94">
        <v>21</v>
      </c>
      <c r="Y94" t="s">
        <v>142</v>
      </c>
      <c r="AA94">
        <v>2022</v>
      </c>
      <c r="AB94" t="s">
        <v>125</v>
      </c>
      <c r="AC94">
        <f t="shared" si="2"/>
        <v>72</v>
      </c>
      <c r="AD94" s="7">
        <v>163</v>
      </c>
      <c r="AE94" t="s">
        <v>181</v>
      </c>
      <c r="AF94" t="s">
        <v>181</v>
      </c>
      <c r="AG94" t="s">
        <v>181</v>
      </c>
      <c r="AH94" t="s">
        <v>169</v>
      </c>
      <c r="AI94" t="s">
        <v>197</v>
      </c>
      <c r="AJ94" t="s">
        <v>197</v>
      </c>
      <c r="AK94" t="s">
        <v>197</v>
      </c>
      <c r="AL94" t="s">
        <v>169</v>
      </c>
      <c r="AM94" t="s">
        <v>200</v>
      </c>
      <c r="AN94" t="s">
        <v>200</v>
      </c>
      <c r="AO94" t="s">
        <v>200</v>
      </c>
      <c r="AP94" t="s">
        <v>193</v>
      </c>
      <c r="AQ94" t="s">
        <v>182</v>
      </c>
      <c r="AR94" t="s">
        <v>182</v>
      </c>
      <c r="AS94" t="s">
        <v>182</v>
      </c>
      <c r="AT94" t="s">
        <v>193</v>
      </c>
      <c r="AU94" t="s">
        <v>203</v>
      </c>
      <c r="AV94" t="s">
        <v>168</v>
      </c>
      <c r="AW94" t="s">
        <v>168</v>
      </c>
      <c r="AX94" t="s">
        <v>168</v>
      </c>
      <c r="AY94" t="s">
        <v>203</v>
      </c>
      <c r="AZ94" t="s">
        <v>192</v>
      </c>
      <c r="BA94" t="s">
        <v>200</v>
      </c>
      <c r="BB94" t="s">
        <v>200</v>
      </c>
      <c r="BC94" t="s">
        <v>200</v>
      </c>
      <c r="BD94" t="s">
        <v>192</v>
      </c>
      <c r="BE94">
        <v>66</v>
      </c>
      <c r="BF94">
        <v>59</v>
      </c>
      <c r="BG94">
        <v>42</v>
      </c>
      <c r="BH94">
        <v>80</v>
      </c>
      <c r="BI94">
        <v>44</v>
      </c>
      <c r="BJ94">
        <v>71</v>
      </c>
      <c r="BK94">
        <v>66</v>
      </c>
      <c r="BL94">
        <v>52</v>
      </c>
      <c r="BM94">
        <v>75</v>
      </c>
      <c r="BN94">
        <v>76</v>
      </c>
      <c r="BO94">
        <v>60</v>
      </c>
      <c r="BP94">
        <v>60</v>
      </c>
      <c r="BQ94">
        <v>67</v>
      </c>
      <c r="BR94">
        <v>72</v>
      </c>
      <c r="BS94">
        <v>64</v>
      </c>
      <c r="BT94">
        <v>43</v>
      </c>
      <c r="BU94">
        <v>59</v>
      </c>
      <c r="BV94">
        <v>77</v>
      </c>
      <c r="BW94">
        <v>66</v>
      </c>
      <c r="BX94">
        <v>65</v>
      </c>
      <c r="BY94">
        <v>69</v>
      </c>
      <c r="BZ94">
        <v>75</v>
      </c>
      <c r="CA94">
        <v>60</v>
      </c>
      <c r="CB94">
        <v>73</v>
      </c>
      <c r="CC94">
        <v>55</v>
      </c>
      <c r="CD94">
        <v>70</v>
      </c>
      <c r="CE94">
        <v>77</v>
      </c>
      <c r="CF94">
        <v>76</v>
      </c>
      <c r="CG94">
        <v>74</v>
      </c>
      <c r="CH94">
        <v>12</v>
      </c>
      <c r="CI94">
        <v>11</v>
      </c>
      <c r="CJ94">
        <v>11</v>
      </c>
      <c r="CK94">
        <v>10</v>
      </c>
      <c r="CL94">
        <v>8</v>
      </c>
      <c r="CM94" s="1">
        <v>26500000</v>
      </c>
    </row>
    <row r="95" spans="1:91" ht="14.4" customHeight="1" x14ac:dyDescent="0.3">
      <c r="A95">
        <v>1646</v>
      </c>
      <c r="B95">
        <v>244260</v>
      </c>
      <c r="C95" t="s">
        <v>332</v>
      </c>
      <c r="D95">
        <v>20</v>
      </c>
      <c r="E95" t="s">
        <v>333</v>
      </c>
      <c r="F95" t="s">
        <v>111</v>
      </c>
      <c r="G95" t="s">
        <v>112</v>
      </c>
      <c r="H95">
        <v>75</v>
      </c>
      <c r="I95">
        <v>85</v>
      </c>
      <c r="J95" t="s">
        <v>330</v>
      </c>
      <c r="K95" t="s">
        <v>331</v>
      </c>
      <c r="L95" s="1">
        <v>11000000</v>
      </c>
      <c r="M95" s="1">
        <v>1000</v>
      </c>
      <c r="N95">
        <v>1833</v>
      </c>
      <c r="O95" t="s">
        <v>103</v>
      </c>
      <c r="P95">
        <v>1</v>
      </c>
      <c r="Q95">
        <v>4</v>
      </c>
      <c r="R95">
        <v>4</v>
      </c>
      <c r="S95" t="s">
        <v>109</v>
      </c>
      <c r="T95" t="s">
        <v>120</v>
      </c>
      <c r="U95" t="s">
        <v>177</v>
      </c>
      <c r="V95" t="s">
        <v>36</v>
      </c>
      <c r="W95" t="str">
        <f>VLOOKUP(V95,Pos[],2,FALSE)</f>
        <v>MID</v>
      </c>
      <c r="X95">
        <v>7</v>
      </c>
      <c r="Y95" t="s">
        <v>334</v>
      </c>
      <c r="AA95">
        <v>2021</v>
      </c>
      <c r="AB95" t="s">
        <v>143</v>
      </c>
      <c r="AC95">
        <f t="shared" si="2"/>
        <v>70</v>
      </c>
      <c r="AD95" s="7">
        <v>159</v>
      </c>
      <c r="AE95" t="s">
        <v>201</v>
      </c>
      <c r="AF95" t="s">
        <v>201</v>
      </c>
      <c r="AG95" t="s">
        <v>201</v>
      </c>
      <c r="AH95" t="s">
        <v>165</v>
      </c>
      <c r="AI95" t="s">
        <v>203</v>
      </c>
      <c r="AJ95" t="s">
        <v>203</v>
      </c>
      <c r="AK95" t="s">
        <v>203</v>
      </c>
      <c r="AL95" t="s">
        <v>165</v>
      </c>
      <c r="AM95" t="s">
        <v>165</v>
      </c>
      <c r="AN95" t="s">
        <v>165</v>
      </c>
      <c r="AO95" t="s">
        <v>165</v>
      </c>
      <c r="AP95" t="s">
        <v>165</v>
      </c>
      <c r="AQ95" t="s">
        <v>193</v>
      </c>
      <c r="AR95" t="s">
        <v>193</v>
      </c>
      <c r="AS95" t="s">
        <v>193</v>
      </c>
      <c r="AT95" t="s">
        <v>165</v>
      </c>
      <c r="AU95" t="s">
        <v>178</v>
      </c>
      <c r="AV95" t="s">
        <v>217</v>
      </c>
      <c r="AW95" t="s">
        <v>217</v>
      </c>
      <c r="AX95" t="s">
        <v>217</v>
      </c>
      <c r="AY95" t="s">
        <v>178</v>
      </c>
      <c r="AZ95" t="s">
        <v>219</v>
      </c>
      <c r="BA95" t="s">
        <v>241</v>
      </c>
      <c r="BB95" t="s">
        <v>241</v>
      </c>
      <c r="BC95" t="s">
        <v>241</v>
      </c>
      <c r="BD95" t="s">
        <v>219</v>
      </c>
      <c r="BE95">
        <v>77</v>
      </c>
      <c r="BF95">
        <v>70</v>
      </c>
      <c r="BG95">
        <v>43</v>
      </c>
      <c r="BH95">
        <v>75</v>
      </c>
      <c r="BI95">
        <v>62</v>
      </c>
      <c r="BJ95">
        <v>74</v>
      </c>
      <c r="BK95">
        <v>72</v>
      </c>
      <c r="BL95">
        <v>75</v>
      </c>
      <c r="BM95">
        <v>78</v>
      </c>
      <c r="BN95">
        <v>76</v>
      </c>
      <c r="BO95">
        <v>77</v>
      </c>
      <c r="BP95">
        <v>80</v>
      </c>
      <c r="BQ95">
        <v>77</v>
      </c>
      <c r="BR95">
        <v>69</v>
      </c>
      <c r="BS95">
        <v>64</v>
      </c>
      <c r="BT95">
        <v>68</v>
      </c>
      <c r="BU95">
        <v>55</v>
      </c>
      <c r="BV95">
        <v>63</v>
      </c>
      <c r="BW95">
        <v>53</v>
      </c>
      <c r="BX95">
        <v>71</v>
      </c>
      <c r="BY95">
        <v>47</v>
      </c>
      <c r="BZ95">
        <v>27</v>
      </c>
      <c r="CA95">
        <v>69</v>
      </c>
      <c r="CB95">
        <v>76</v>
      </c>
      <c r="CC95">
        <v>62</v>
      </c>
      <c r="CD95">
        <v>73</v>
      </c>
      <c r="CE95">
        <v>40</v>
      </c>
      <c r="CF95">
        <v>35</v>
      </c>
      <c r="CG95">
        <v>32</v>
      </c>
      <c r="CH95">
        <v>15</v>
      </c>
      <c r="CI95">
        <v>15</v>
      </c>
      <c r="CJ95">
        <v>13</v>
      </c>
      <c r="CK95">
        <v>12</v>
      </c>
      <c r="CL95">
        <v>11</v>
      </c>
      <c r="CM95" s="1">
        <v>26400000</v>
      </c>
    </row>
    <row r="96" spans="1:91" ht="14.4" customHeight="1" x14ac:dyDescent="0.3">
      <c r="A96">
        <v>1912</v>
      </c>
      <c r="B96">
        <v>235944</v>
      </c>
      <c r="C96" t="s">
        <v>343</v>
      </c>
      <c r="D96">
        <v>21</v>
      </c>
      <c r="E96" t="s">
        <v>344</v>
      </c>
      <c r="F96" t="s">
        <v>111</v>
      </c>
      <c r="G96" t="s">
        <v>112</v>
      </c>
      <c r="H96">
        <v>75</v>
      </c>
      <c r="I96">
        <v>84</v>
      </c>
      <c r="J96" t="s">
        <v>207</v>
      </c>
      <c r="K96" t="s">
        <v>208</v>
      </c>
      <c r="L96" s="1">
        <v>10500000</v>
      </c>
      <c r="M96" s="1">
        <v>16000</v>
      </c>
      <c r="N96">
        <v>1822</v>
      </c>
      <c r="O96" t="s">
        <v>90</v>
      </c>
      <c r="P96">
        <v>1</v>
      </c>
      <c r="Q96">
        <v>3</v>
      </c>
      <c r="R96">
        <v>4</v>
      </c>
      <c r="S96" t="s">
        <v>109</v>
      </c>
      <c r="T96" t="s">
        <v>115</v>
      </c>
      <c r="U96" t="s">
        <v>177</v>
      </c>
      <c r="V96" t="s">
        <v>42</v>
      </c>
      <c r="W96" t="str">
        <f>VLOOKUP(V96,Pos[],2,FALSE)</f>
        <v>MID</v>
      </c>
      <c r="X96">
        <v>23</v>
      </c>
      <c r="Y96" t="s">
        <v>142</v>
      </c>
      <c r="AA96">
        <v>2021</v>
      </c>
      <c r="AB96" t="s">
        <v>105</v>
      </c>
      <c r="AC96">
        <f t="shared" si="2"/>
        <v>74</v>
      </c>
      <c r="AD96" s="7">
        <v>172</v>
      </c>
      <c r="AE96" t="s">
        <v>192</v>
      </c>
      <c r="AF96" t="s">
        <v>192</v>
      </c>
      <c r="AG96" t="s">
        <v>192</v>
      </c>
      <c r="AH96" t="s">
        <v>165</v>
      </c>
      <c r="AI96" t="s">
        <v>165</v>
      </c>
      <c r="AJ96" t="s">
        <v>165</v>
      </c>
      <c r="AK96" t="s">
        <v>165</v>
      </c>
      <c r="AL96" t="s">
        <v>165</v>
      </c>
      <c r="AM96" t="s">
        <v>168</v>
      </c>
      <c r="AN96" t="s">
        <v>168</v>
      </c>
      <c r="AO96" t="s">
        <v>168</v>
      </c>
      <c r="AP96" t="s">
        <v>182</v>
      </c>
      <c r="AQ96" t="s">
        <v>192</v>
      </c>
      <c r="AR96" t="s">
        <v>192</v>
      </c>
      <c r="AS96" t="s">
        <v>192</v>
      </c>
      <c r="AT96" t="s">
        <v>182</v>
      </c>
      <c r="AU96" t="s">
        <v>181</v>
      </c>
      <c r="AV96" t="s">
        <v>180</v>
      </c>
      <c r="AW96" t="s">
        <v>180</v>
      </c>
      <c r="AX96" t="s">
        <v>180</v>
      </c>
      <c r="AY96" t="s">
        <v>181</v>
      </c>
      <c r="AZ96" t="s">
        <v>179</v>
      </c>
      <c r="BA96" t="s">
        <v>198</v>
      </c>
      <c r="BB96" t="s">
        <v>198</v>
      </c>
      <c r="BC96" t="s">
        <v>198</v>
      </c>
      <c r="BD96" t="s">
        <v>179</v>
      </c>
      <c r="BE96">
        <v>64</v>
      </c>
      <c r="BF96">
        <v>73</v>
      </c>
      <c r="BG96">
        <v>52</v>
      </c>
      <c r="BH96">
        <v>74</v>
      </c>
      <c r="BI96">
        <v>65</v>
      </c>
      <c r="BJ96">
        <v>78</v>
      </c>
      <c r="BK96">
        <v>69</v>
      </c>
      <c r="BL96">
        <v>56</v>
      </c>
      <c r="BM96">
        <v>65</v>
      </c>
      <c r="BN96">
        <v>80</v>
      </c>
      <c r="BO96">
        <v>71</v>
      </c>
      <c r="BP96">
        <v>71</v>
      </c>
      <c r="BQ96">
        <v>70</v>
      </c>
      <c r="BR96">
        <v>74</v>
      </c>
      <c r="BS96">
        <v>52</v>
      </c>
      <c r="BT96">
        <v>71</v>
      </c>
      <c r="BU96">
        <v>65</v>
      </c>
      <c r="BV96">
        <v>70</v>
      </c>
      <c r="BW96">
        <v>70</v>
      </c>
      <c r="BX96">
        <v>72</v>
      </c>
      <c r="BY96">
        <v>36</v>
      </c>
      <c r="BZ96">
        <v>47</v>
      </c>
      <c r="CA96">
        <v>75</v>
      </c>
      <c r="CB96">
        <v>78</v>
      </c>
      <c r="CC96">
        <v>62</v>
      </c>
      <c r="CD96">
        <v>71</v>
      </c>
      <c r="CE96">
        <v>45</v>
      </c>
      <c r="CF96">
        <v>40</v>
      </c>
      <c r="CG96">
        <v>32</v>
      </c>
      <c r="CH96">
        <v>10</v>
      </c>
      <c r="CI96">
        <v>5</v>
      </c>
      <c r="CJ96">
        <v>10</v>
      </c>
      <c r="CK96">
        <v>12</v>
      </c>
      <c r="CL96">
        <v>8</v>
      </c>
      <c r="CM96" s="1">
        <v>24200000</v>
      </c>
    </row>
    <row r="97" spans="1:91" ht="14.4" customHeight="1" x14ac:dyDescent="0.3">
      <c r="A97">
        <v>1913</v>
      </c>
      <c r="B97">
        <v>225193</v>
      </c>
      <c r="C97" t="s">
        <v>345</v>
      </c>
      <c r="D97">
        <v>22</v>
      </c>
      <c r="E97" t="s">
        <v>346</v>
      </c>
      <c r="F97" t="s">
        <v>111</v>
      </c>
      <c r="G97" t="s">
        <v>112</v>
      </c>
      <c r="H97">
        <v>75</v>
      </c>
      <c r="I97">
        <v>84</v>
      </c>
      <c r="J97" t="s">
        <v>209</v>
      </c>
      <c r="K97" t="s">
        <v>210</v>
      </c>
      <c r="L97" s="1">
        <v>10000000</v>
      </c>
      <c r="M97" s="1">
        <v>22000</v>
      </c>
      <c r="N97">
        <v>1964</v>
      </c>
      <c r="O97" t="s">
        <v>90</v>
      </c>
      <c r="P97">
        <v>1</v>
      </c>
      <c r="Q97">
        <v>3</v>
      </c>
      <c r="R97">
        <v>3</v>
      </c>
      <c r="S97" t="s">
        <v>91</v>
      </c>
      <c r="T97" t="s">
        <v>115</v>
      </c>
      <c r="U97" t="s">
        <v>92</v>
      </c>
      <c r="V97" t="s">
        <v>40</v>
      </c>
      <c r="W97" t="str">
        <f>VLOOKUP(V97,Pos[],2,FALSE)</f>
        <v>MID</v>
      </c>
      <c r="X97">
        <v>8</v>
      </c>
      <c r="Y97" t="s">
        <v>237</v>
      </c>
      <c r="AA97">
        <v>2023</v>
      </c>
      <c r="AB97" t="s">
        <v>149</v>
      </c>
      <c r="AC97">
        <f t="shared" si="2"/>
        <v>73</v>
      </c>
      <c r="AD97" s="7">
        <v>183</v>
      </c>
      <c r="AE97" t="s">
        <v>193</v>
      </c>
      <c r="AF97" t="s">
        <v>193</v>
      </c>
      <c r="AG97" t="s">
        <v>193</v>
      </c>
      <c r="AH97" t="s">
        <v>193</v>
      </c>
      <c r="AI97" t="s">
        <v>192</v>
      </c>
      <c r="AJ97" t="s">
        <v>192</v>
      </c>
      <c r="AK97" t="s">
        <v>192</v>
      </c>
      <c r="AL97" t="s">
        <v>193</v>
      </c>
      <c r="AM97" t="s">
        <v>203</v>
      </c>
      <c r="AN97" t="s">
        <v>203</v>
      </c>
      <c r="AO97" t="s">
        <v>203</v>
      </c>
      <c r="AP97" t="s">
        <v>200</v>
      </c>
      <c r="AQ97" t="s">
        <v>165</v>
      </c>
      <c r="AR97" t="s">
        <v>165</v>
      </c>
      <c r="AS97" t="s">
        <v>165</v>
      </c>
      <c r="AT97" t="s">
        <v>200</v>
      </c>
      <c r="AU97" t="s">
        <v>169</v>
      </c>
      <c r="AV97" t="s">
        <v>203</v>
      </c>
      <c r="AW97" t="s">
        <v>203</v>
      </c>
      <c r="AX97" t="s">
        <v>203</v>
      </c>
      <c r="AY97" t="s">
        <v>169</v>
      </c>
      <c r="AZ97" t="s">
        <v>169</v>
      </c>
      <c r="BA97" t="s">
        <v>200</v>
      </c>
      <c r="BB97" t="s">
        <v>200</v>
      </c>
      <c r="BC97" t="s">
        <v>200</v>
      </c>
      <c r="BD97" t="s">
        <v>169</v>
      </c>
      <c r="BE97">
        <v>59</v>
      </c>
      <c r="BF97">
        <v>62</v>
      </c>
      <c r="BG97">
        <v>75</v>
      </c>
      <c r="BH97">
        <v>78</v>
      </c>
      <c r="BI97">
        <v>58</v>
      </c>
      <c r="BJ97">
        <v>76</v>
      </c>
      <c r="BK97">
        <v>68</v>
      </c>
      <c r="BL97">
        <v>69</v>
      </c>
      <c r="BM97">
        <v>74</v>
      </c>
      <c r="BN97">
        <v>78</v>
      </c>
      <c r="BO97">
        <v>61</v>
      </c>
      <c r="BP97">
        <v>62</v>
      </c>
      <c r="BQ97">
        <v>64</v>
      </c>
      <c r="BR97">
        <v>70</v>
      </c>
      <c r="BS97">
        <v>60</v>
      </c>
      <c r="BT97">
        <v>66</v>
      </c>
      <c r="BU97">
        <v>69</v>
      </c>
      <c r="BV97">
        <v>68</v>
      </c>
      <c r="BW97">
        <v>74</v>
      </c>
      <c r="BX97">
        <v>67</v>
      </c>
      <c r="BY97">
        <v>73</v>
      </c>
      <c r="BZ97">
        <v>75</v>
      </c>
      <c r="CA97">
        <v>70</v>
      </c>
      <c r="CB97">
        <v>76</v>
      </c>
      <c r="CC97">
        <v>58</v>
      </c>
      <c r="CD97">
        <v>68</v>
      </c>
      <c r="CE97">
        <v>58</v>
      </c>
      <c r="CF97">
        <v>74</v>
      </c>
      <c r="CG97">
        <v>65</v>
      </c>
      <c r="CH97">
        <v>9</v>
      </c>
      <c r="CI97">
        <v>12</v>
      </c>
      <c r="CJ97">
        <v>9</v>
      </c>
      <c r="CK97">
        <v>13</v>
      </c>
      <c r="CL97">
        <v>14</v>
      </c>
      <c r="CM97" s="1">
        <v>23000000</v>
      </c>
    </row>
    <row r="98" spans="1:91" ht="14.4" customHeight="1" x14ac:dyDescent="0.3">
      <c r="A98">
        <v>1968</v>
      </c>
      <c r="B98">
        <v>213956</v>
      </c>
      <c r="C98" t="s">
        <v>349</v>
      </c>
      <c r="D98">
        <v>22</v>
      </c>
      <c r="E98" t="s">
        <v>350</v>
      </c>
      <c r="F98" t="s">
        <v>111</v>
      </c>
      <c r="G98" t="s">
        <v>112</v>
      </c>
      <c r="H98">
        <v>75</v>
      </c>
      <c r="I98">
        <v>85</v>
      </c>
      <c r="J98" t="s">
        <v>229</v>
      </c>
      <c r="K98" t="s">
        <v>230</v>
      </c>
      <c r="L98" s="1">
        <v>10500000</v>
      </c>
      <c r="M98" s="1">
        <v>54000</v>
      </c>
      <c r="N98">
        <v>1772</v>
      </c>
      <c r="O98" t="s">
        <v>103</v>
      </c>
      <c r="P98">
        <v>1</v>
      </c>
      <c r="Q98">
        <v>2</v>
      </c>
      <c r="R98">
        <v>3</v>
      </c>
      <c r="S98" t="s">
        <v>104</v>
      </c>
      <c r="T98" t="s">
        <v>150</v>
      </c>
      <c r="U98" t="s">
        <v>177</v>
      </c>
      <c r="V98" t="s">
        <v>34</v>
      </c>
      <c r="W98" t="str">
        <f>VLOOKUP(V98,Pos[],2,FALSE)</f>
        <v>MID</v>
      </c>
      <c r="X98">
        <v>37</v>
      </c>
      <c r="Y98" t="s">
        <v>218</v>
      </c>
      <c r="AA98">
        <v>2023</v>
      </c>
      <c r="AB98" t="s">
        <v>143</v>
      </c>
      <c r="AC98">
        <f>LEFT(AB98,1)*12+MID(AB98,3,2)</f>
        <v>70</v>
      </c>
      <c r="AD98" s="7">
        <v>168</v>
      </c>
      <c r="AE98" t="s">
        <v>169</v>
      </c>
      <c r="AF98" t="s">
        <v>169</v>
      </c>
      <c r="AG98" t="s">
        <v>169</v>
      </c>
      <c r="AH98" t="s">
        <v>165</v>
      </c>
      <c r="AI98" t="s">
        <v>203</v>
      </c>
      <c r="AJ98" t="s">
        <v>203</v>
      </c>
      <c r="AK98" t="s">
        <v>203</v>
      </c>
      <c r="AL98" t="s">
        <v>165</v>
      </c>
      <c r="AM98" t="s">
        <v>192</v>
      </c>
      <c r="AN98" t="s">
        <v>192</v>
      </c>
      <c r="AO98" t="s">
        <v>192</v>
      </c>
      <c r="AP98" t="s">
        <v>165</v>
      </c>
      <c r="AQ98" t="s">
        <v>170</v>
      </c>
      <c r="AR98" t="s">
        <v>170</v>
      </c>
      <c r="AS98" t="s">
        <v>170</v>
      </c>
      <c r="AT98" t="s">
        <v>165</v>
      </c>
      <c r="AU98" t="s">
        <v>179</v>
      </c>
      <c r="AV98" t="s">
        <v>199</v>
      </c>
      <c r="AW98" t="s">
        <v>199</v>
      </c>
      <c r="AX98" t="s">
        <v>199</v>
      </c>
      <c r="AY98" t="s">
        <v>179</v>
      </c>
      <c r="AZ98" t="s">
        <v>198</v>
      </c>
      <c r="BA98" t="s">
        <v>283</v>
      </c>
      <c r="BB98" t="s">
        <v>283</v>
      </c>
      <c r="BC98" t="s">
        <v>283</v>
      </c>
      <c r="BD98" t="s">
        <v>198</v>
      </c>
      <c r="BE98">
        <v>72</v>
      </c>
      <c r="BF98">
        <v>61</v>
      </c>
      <c r="BG98">
        <v>40</v>
      </c>
      <c r="BH98">
        <v>66</v>
      </c>
      <c r="BI98">
        <v>52</v>
      </c>
      <c r="BJ98">
        <v>89</v>
      </c>
      <c r="BK98">
        <v>65</v>
      </c>
      <c r="BL98">
        <v>42</v>
      </c>
      <c r="BM98">
        <v>56</v>
      </c>
      <c r="BN98">
        <v>83</v>
      </c>
      <c r="BO98">
        <v>97</v>
      </c>
      <c r="BP98">
        <v>96</v>
      </c>
      <c r="BQ98">
        <v>81</v>
      </c>
      <c r="BR98">
        <v>63</v>
      </c>
      <c r="BS98">
        <v>83</v>
      </c>
      <c r="BT98">
        <v>74</v>
      </c>
      <c r="BU98">
        <v>73</v>
      </c>
      <c r="BV98">
        <v>75</v>
      </c>
      <c r="BW98">
        <v>83</v>
      </c>
      <c r="BX98">
        <v>55</v>
      </c>
      <c r="BY98">
        <v>54</v>
      </c>
      <c r="BZ98">
        <v>29</v>
      </c>
      <c r="CA98">
        <v>62</v>
      </c>
      <c r="CB98">
        <v>57</v>
      </c>
      <c r="CC98">
        <v>47</v>
      </c>
      <c r="CD98">
        <v>70</v>
      </c>
      <c r="CE98">
        <v>16</v>
      </c>
      <c r="CF98">
        <v>26</v>
      </c>
      <c r="CG98">
        <v>23</v>
      </c>
      <c r="CH98">
        <v>13</v>
      </c>
      <c r="CI98">
        <v>9</v>
      </c>
      <c r="CJ98">
        <v>11</v>
      </c>
      <c r="CK98">
        <v>12</v>
      </c>
      <c r="CL98">
        <v>7</v>
      </c>
      <c r="CM98" s="1">
        <v>22100000</v>
      </c>
    </row>
    <row r="99" spans="1:91" ht="14.4" customHeight="1" x14ac:dyDescent="0.3">
      <c r="A99">
        <v>2725</v>
      </c>
      <c r="B99">
        <v>241461</v>
      </c>
      <c r="C99" t="s">
        <v>357</v>
      </c>
      <c r="D99">
        <v>18</v>
      </c>
      <c r="E99" t="s">
        <v>358</v>
      </c>
      <c r="F99" t="s">
        <v>111</v>
      </c>
      <c r="G99" t="s">
        <v>112</v>
      </c>
      <c r="H99">
        <v>73</v>
      </c>
      <c r="I99">
        <v>86</v>
      </c>
      <c r="J99" t="s">
        <v>190</v>
      </c>
      <c r="K99" t="s">
        <v>191</v>
      </c>
      <c r="L99" s="1">
        <v>7000000</v>
      </c>
      <c r="M99" s="1">
        <v>12000</v>
      </c>
      <c r="N99">
        <v>1704</v>
      </c>
      <c r="O99" t="s">
        <v>103</v>
      </c>
      <c r="P99">
        <v>1</v>
      </c>
      <c r="Q99">
        <v>4</v>
      </c>
      <c r="R99">
        <v>3</v>
      </c>
      <c r="S99" t="s">
        <v>109</v>
      </c>
      <c r="T99" t="s">
        <v>115</v>
      </c>
      <c r="U99" t="s">
        <v>177</v>
      </c>
      <c r="V99" t="s">
        <v>42</v>
      </c>
      <c r="W99" t="str">
        <f>VLOOKUP(V99,Pos[],2,FALSE)</f>
        <v>MID</v>
      </c>
      <c r="X99">
        <v>20</v>
      </c>
      <c r="Y99" t="s">
        <v>154</v>
      </c>
      <c r="AA99">
        <v>2021</v>
      </c>
      <c r="AB99" t="s">
        <v>121</v>
      </c>
      <c r="AC99">
        <f>LEFT(AB99,1)*12+MID(AB99,3,2)</f>
        <v>71</v>
      </c>
      <c r="AD99" s="7">
        <v>159</v>
      </c>
      <c r="AE99" t="s">
        <v>201</v>
      </c>
      <c r="AF99" t="s">
        <v>201</v>
      </c>
      <c r="AG99" t="s">
        <v>201</v>
      </c>
      <c r="AH99" t="s">
        <v>192</v>
      </c>
      <c r="AI99" t="s">
        <v>200</v>
      </c>
      <c r="AJ99" t="s">
        <v>200</v>
      </c>
      <c r="AK99" t="s">
        <v>200</v>
      </c>
      <c r="AL99" t="s">
        <v>192</v>
      </c>
      <c r="AM99" t="s">
        <v>200</v>
      </c>
      <c r="AN99" t="s">
        <v>200</v>
      </c>
      <c r="AO99" t="s">
        <v>200</v>
      </c>
      <c r="AP99" t="s">
        <v>192</v>
      </c>
      <c r="AQ99" t="s">
        <v>166</v>
      </c>
      <c r="AR99" t="s">
        <v>166</v>
      </c>
      <c r="AS99" t="s">
        <v>166</v>
      </c>
      <c r="AT99" t="s">
        <v>192</v>
      </c>
      <c r="AU99" t="s">
        <v>217</v>
      </c>
      <c r="AV99" t="s">
        <v>198</v>
      </c>
      <c r="AW99" t="s">
        <v>198</v>
      </c>
      <c r="AX99" t="s">
        <v>198</v>
      </c>
      <c r="AY99" t="s">
        <v>217</v>
      </c>
      <c r="AZ99" t="s">
        <v>198</v>
      </c>
      <c r="BA99" t="s">
        <v>283</v>
      </c>
      <c r="BB99" t="s">
        <v>283</v>
      </c>
      <c r="BC99" t="s">
        <v>283</v>
      </c>
      <c r="BD99" t="s">
        <v>198</v>
      </c>
      <c r="BE99">
        <v>73</v>
      </c>
      <c r="BF99">
        <v>72</v>
      </c>
      <c r="BG99">
        <v>50</v>
      </c>
      <c r="BH99">
        <v>69</v>
      </c>
      <c r="BI99">
        <v>52</v>
      </c>
      <c r="BJ99">
        <v>79</v>
      </c>
      <c r="BK99">
        <v>55</v>
      </c>
      <c r="BL99">
        <v>46</v>
      </c>
      <c r="BM99">
        <v>72</v>
      </c>
      <c r="BN99">
        <v>75</v>
      </c>
      <c r="BO99">
        <v>77</v>
      </c>
      <c r="BP99">
        <v>76</v>
      </c>
      <c r="BQ99">
        <v>65</v>
      </c>
      <c r="BR99">
        <v>65</v>
      </c>
      <c r="BS99">
        <v>66</v>
      </c>
      <c r="BT99">
        <v>66</v>
      </c>
      <c r="BU99">
        <v>60</v>
      </c>
      <c r="BV99">
        <v>63</v>
      </c>
      <c r="BW99">
        <v>61</v>
      </c>
      <c r="BX99">
        <v>55</v>
      </c>
      <c r="BY99">
        <v>34</v>
      </c>
      <c r="BZ99">
        <v>34</v>
      </c>
      <c r="CA99">
        <v>65</v>
      </c>
      <c r="CB99">
        <v>67</v>
      </c>
      <c r="CC99">
        <v>62</v>
      </c>
      <c r="CD99">
        <v>64</v>
      </c>
      <c r="CE99">
        <v>34</v>
      </c>
      <c r="CF99">
        <v>24</v>
      </c>
      <c r="CG99">
        <v>28</v>
      </c>
      <c r="CH99">
        <v>12</v>
      </c>
      <c r="CI99">
        <v>9</v>
      </c>
      <c r="CJ99">
        <v>11</v>
      </c>
      <c r="CK99">
        <v>15</v>
      </c>
      <c r="CL99">
        <v>12</v>
      </c>
      <c r="CM99" s="1">
        <v>19100000</v>
      </c>
    </row>
    <row r="100" spans="1:91" ht="14.4" customHeight="1" x14ac:dyDescent="0.3">
      <c r="A100">
        <v>3113</v>
      </c>
      <c r="B100">
        <v>226773</v>
      </c>
      <c r="C100" t="s">
        <v>305</v>
      </c>
      <c r="D100">
        <v>20</v>
      </c>
      <c r="E100" t="s">
        <v>368</v>
      </c>
      <c r="F100" t="s">
        <v>111</v>
      </c>
      <c r="G100" t="s">
        <v>112</v>
      </c>
      <c r="H100">
        <v>73</v>
      </c>
      <c r="I100">
        <v>84</v>
      </c>
      <c r="J100" t="s">
        <v>186</v>
      </c>
      <c r="K100" t="s">
        <v>187</v>
      </c>
      <c r="L100" s="1">
        <v>7000000</v>
      </c>
      <c r="M100" s="1">
        <v>31000</v>
      </c>
      <c r="N100">
        <v>1876</v>
      </c>
      <c r="O100" t="s">
        <v>103</v>
      </c>
      <c r="P100">
        <v>1</v>
      </c>
      <c r="Q100">
        <v>3</v>
      </c>
      <c r="R100">
        <v>4</v>
      </c>
      <c r="S100" t="s">
        <v>91</v>
      </c>
      <c r="T100" t="s">
        <v>115</v>
      </c>
      <c r="U100" t="s">
        <v>177</v>
      </c>
      <c r="V100" t="s">
        <v>40</v>
      </c>
      <c r="W100" t="str">
        <f>VLOOKUP(V100,Pos[],2,FALSE)</f>
        <v>MID</v>
      </c>
      <c r="X100">
        <v>24</v>
      </c>
      <c r="Y100" t="s">
        <v>278</v>
      </c>
      <c r="AA100">
        <v>2022</v>
      </c>
      <c r="AB100" t="s">
        <v>121</v>
      </c>
      <c r="AC100">
        <f>LEFT(AB100,1)*12+MID(AB100,3,2)</f>
        <v>71</v>
      </c>
      <c r="AD100" s="7">
        <v>150</v>
      </c>
      <c r="AE100" t="s">
        <v>95</v>
      </c>
      <c r="AF100" t="s">
        <v>95</v>
      </c>
      <c r="AG100" t="s">
        <v>95</v>
      </c>
      <c r="AH100" t="s">
        <v>193</v>
      </c>
      <c r="AI100" t="s">
        <v>193</v>
      </c>
      <c r="AJ100" t="s">
        <v>193</v>
      </c>
      <c r="AK100" t="s">
        <v>193</v>
      </c>
      <c r="AL100" t="s">
        <v>193</v>
      </c>
      <c r="AM100" t="s">
        <v>192</v>
      </c>
      <c r="AN100" t="s">
        <v>192</v>
      </c>
      <c r="AO100" t="s">
        <v>192</v>
      </c>
      <c r="AP100" t="s">
        <v>200</v>
      </c>
      <c r="AQ100" t="s">
        <v>203</v>
      </c>
      <c r="AR100" t="s">
        <v>203</v>
      </c>
      <c r="AS100" t="s">
        <v>203</v>
      </c>
      <c r="AT100" t="s">
        <v>200</v>
      </c>
      <c r="AU100" t="s">
        <v>169</v>
      </c>
      <c r="AV100" t="s">
        <v>192</v>
      </c>
      <c r="AW100" t="s">
        <v>192</v>
      </c>
      <c r="AX100" t="s">
        <v>192</v>
      </c>
      <c r="AY100" t="s">
        <v>169</v>
      </c>
      <c r="AZ100" t="s">
        <v>201</v>
      </c>
      <c r="BA100" t="s">
        <v>197</v>
      </c>
      <c r="BB100" t="s">
        <v>197</v>
      </c>
      <c r="BC100" t="s">
        <v>197</v>
      </c>
      <c r="BD100" t="s">
        <v>201</v>
      </c>
      <c r="BE100">
        <v>53</v>
      </c>
      <c r="BF100">
        <v>58</v>
      </c>
      <c r="BG100">
        <v>41</v>
      </c>
      <c r="BH100">
        <v>76</v>
      </c>
      <c r="BI100">
        <v>34</v>
      </c>
      <c r="BJ100">
        <v>76</v>
      </c>
      <c r="BK100">
        <v>52</v>
      </c>
      <c r="BL100">
        <v>42</v>
      </c>
      <c r="BM100">
        <v>76</v>
      </c>
      <c r="BN100">
        <v>74</v>
      </c>
      <c r="BO100">
        <v>76</v>
      </c>
      <c r="BP100">
        <v>75</v>
      </c>
      <c r="BQ100">
        <v>75</v>
      </c>
      <c r="BR100">
        <v>67</v>
      </c>
      <c r="BS100">
        <v>64</v>
      </c>
      <c r="BT100">
        <v>72</v>
      </c>
      <c r="BU100">
        <v>72</v>
      </c>
      <c r="BV100">
        <v>74</v>
      </c>
      <c r="BW100">
        <v>70</v>
      </c>
      <c r="BX100">
        <v>60</v>
      </c>
      <c r="BY100">
        <v>75</v>
      </c>
      <c r="BZ100">
        <v>69</v>
      </c>
      <c r="CA100">
        <v>64</v>
      </c>
      <c r="CB100">
        <v>74</v>
      </c>
      <c r="CC100">
        <v>53</v>
      </c>
      <c r="CD100">
        <v>72</v>
      </c>
      <c r="CE100">
        <v>63</v>
      </c>
      <c r="CF100">
        <v>69</v>
      </c>
      <c r="CG100">
        <v>66</v>
      </c>
      <c r="CH100">
        <v>12</v>
      </c>
      <c r="CI100">
        <v>11</v>
      </c>
      <c r="CJ100">
        <v>10</v>
      </c>
      <c r="CK100">
        <v>10</v>
      </c>
      <c r="CL100">
        <v>13</v>
      </c>
      <c r="CM100" s="1">
        <v>14700000</v>
      </c>
    </row>
    <row r="101" spans="1:91" ht="14.4" hidden="1" customHeight="1" x14ac:dyDescent="0.3">
      <c r="A101">
        <v>3155</v>
      </c>
      <c r="B101">
        <v>223978</v>
      </c>
      <c r="C101" t="s">
        <v>302</v>
      </c>
      <c r="D101">
        <v>20</v>
      </c>
      <c r="E101" t="s">
        <v>369</v>
      </c>
      <c r="F101" t="s">
        <v>111</v>
      </c>
      <c r="G101" t="s">
        <v>112</v>
      </c>
      <c r="H101">
        <v>73</v>
      </c>
      <c r="I101">
        <v>84</v>
      </c>
      <c r="J101" t="s">
        <v>299</v>
      </c>
      <c r="K101" t="s">
        <v>300</v>
      </c>
      <c r="L101" s="1">
        <v>7000000</v>
      </c>
      <c r="M101" s="1">
        <v>55000</v>
      </c>
      <c r="N101">
        <v>1782</v>
      </c>
      <c r="O101" t="s">
        <v>103</v>
      </c>
      <c r="P101">
        <v>1</v>
      </c>
      <c r="Q101">
        <v>4</v>
      </c>
      <c r="R101">
        <v>4</v>
      </c>
      <c r="S101" t="s">
        <v>91</v>
      </c>
      <c r="T101" t="s">
        <v>115</v>
      </c>
      <c r="U101" t="s">
        <v>177</v>
      </c>
      <c r="V101" t="s">
        <v>36</v>
      </c>
      <c r="W101" t="str">
        <f>VLOOKUP(V101,Pos[],2,FALSE)</f>
        <v>MID</v>
      </c>
      <c r="X101">
        <v>22</v>
      </c>
      <c r="Z101" t="s">
        <v>118</v>
      </c>
      <c r="AA101" t="s">
        <v>155</v>
      </c>
      <c r="AB101" t="s">
        <v>93</v>
      </c>
      <c r="AC101">
        <f>LEFT(AB101,1)*12+MID(AB101,3,2)</f>
        <v>67</v>
      </c>
      <c r="AD101" t="s">
        <v>206</v>
      </c>
      <c r="AE101" t="s">
        <v>181</v>
      </c>
      <c r="AF101" t="s">
        <v>181</v>
      </c>
      <c r="AG101" t="s">
        <v>181</v>
      </c>
      <c r="AH101" t="s">
        <v>192</v>
      </c>
      <c r="AI101" t="s">
        <v>169</v>
      </c>
      <c r="AJ101" t="s">
        <v>169</v>
      </c>
      <c r="AK101" t="s">
        <v>169</v>
      </c>
      <c r="AL101" t="s">
        <v>192</v>
      </c>
      <c r="AM101" t="s">
        <v>192</v>
      </c>
      <c r="AN101" t="s">
        <v>192</v>
      </c>
      <c r="AO101" t="s">
        <v>192</v>
      </c>
      <c r="AP101" t="s">
        <v>203</v>
      </c>
      <c r="AQ101" t="s">
        <v>169</v>
      </c>
      <c r="AR101" t="s">
        <v>169</v>
      </c>
      <c r="AS101" t="s">
        <v>169</v>
      </c>
      <c r="AT101" t="s">
        <v>203</v>
      </c>
      <c r="AU101" t="s">
        <v>181</v>
      </c>
      <c r="AV101" t="s">
        <v>217</v>
      </c>
      <c r="AW101" t="s">
        <v>217</v>
      </c>
      <c r="AX101" t="s">
        <v>217</v>
      </c>
      <c r="AY101" t="s">
        <v>181</v>
      </c>
      <c r="AZ101" t="s">
        <v>179</v>
      </c>
      <c r="BA101" t="s">
        <v>241</v>
      </c>
      <c r="BB101" t="s">
        <v>241</v>
      </c>
      <c r="BC101" t="s">
        <v>241</v>
      </c>
      <c r="BD101" t="s">
        <v>179</v>
      </c>
      <c r="BE101">
        <v>70</v>
      </c>
      <c r="BF101">
        <v>54</v>
      </c>
      <c r="BG101">
        <v>35</v>
      </c>
      <c r="BH101">
        <v>70</v>
      </c>
      <c r="BI101">
        <v>66</v>
      </c>
      <c r="BJ101">
        <v>87</v>
      </c>
      <c r="BK101">
        <v>79</v>
      </c>
      <c r="BL101">
        <v>67</v>
      </c>
      <c r="BM101">
        <v>65</v>
      </c>
      <c r="BN101">
        <v>81</v>
      </c>
      <c r="BO101">
        <v>77</v>
      </c>
      <c r="BP101">
        <v>70</v>
      </c>
      <c r="BQ101">
        <v>88</v>
      </c>
      <c r="BR101">
        <v>65</v>
      </c>
      <c r="BS101">
        <v>90</v>
      </c>
      <c r="BT101">
        <v>55</v>
      </c>
      <c r="BU101">
        <v>46</v>
      </c>
      <c r="BV101">
        <v>75</v>
      </c>
      <c r="BW101">
        <v>41</v>
      </c>
      <c r="BX101">
        <v>59</v>
      </c>
      <c r="BY101">
        <v>44</v>
      </c>
      <c r="BZ101">
        <v>38</v>
      </c>
      <c r="CA101">
        <v>54</v>
      </c>
      <c r="CB101">
        <v>75</v>
      </c>
      <c r="CC101">
        <v>49</v>
      </c>
      <c r="CD101">
        <v>75</v>
      </c>
      <c r="CE101">
        <v>24</v>
      </c>
      <c r="CF101">
        <v>49</v>
      </c>
      <c r="CG101">
        <v>44</v>
      </c>
      <c r="CH101">
        <v>15</v>
      </c>
      <c r="CI101">
        <v>14</v>
      </c>
      <c r="CJ101">
        <v>12</v>
      </c>
      <c r="CK101">
        <v>12</v>
      </c>
      <c r="CL101">
        <v>12</v>
      </c>
      <c r="CM101" s="1">
        <v>0</v>
      </c>
    </row>
    <row r="102" spans="1:91" ht="14.4" customHeight="1" x14ac:dyDescent="0.3">
      <c r="A102">
        <v>3684</v>
      </c>
      <c r="B102">
        <v>233113</v>
      </c>
      <c r="C102" t="s">
        <v>381</v>
      </c>
      <c r="D102">
        <v>20</v>
      </c>
      <c r="E102" t="s">
        <v>382</v>
      </c>
      <c r="F102" t="s">
        <v>111</v>
      </c>
      <c r="G102" t="s">
        <v>112</v>
      </c>
      <c r="H102">
        <v>72</v>
      </c>
      <c r="I102">
        <v>85</v>
      </c>
      <c r="J102" t="s">
        <v>88</v>
      </c>
      <c r="K102" t="s">
        <v>89</v>
      </c>
      <c r="L102" s="1">
        <v>6000000</v>
      </c>
      <c r="M102" s="1">
        <v>58000</v>
      </c>
      <c r="N102">
        <v>1884</v>
      </c>
      <c r="O102" t="s">
        <v>90</v>
      </c>
      <c r="P102">
        <v>1</v>
      </c>
      <c r="Q102">
        <v>3</v>
      </c>
      <c r="R102">
        <v>3</v>
      </c>
      <c r="S102" t="s">
        <v>109</v>
      </c>
      <c r="T102" t="s">
        <v>120</v>
      </c>
      <c r="U102" t="s">
        <v>177</v>
      </c>
      <c r="V102" t="s">
        <v>40</v>
      </c>
      <c r="W102" t="str">
        <f>VLOOKUP(V102,Pos[],2,FALSE)</f>
        <v>MID</v>
      </c>
      <c r="X102">
        <v>21</v>
      </c>
      <c r="Y102" t="s">
        <v>153</v>
      </c>
      <c r="AA102">
        <v>2022</v>
      </c>
      <c r="AB102" t="s">
        <v>121</v>
      </c>
      <c r="AC102">
        <f>LEFT(AB102,1)*12+MID(AB102,3,2)</f>
        <v>71</v>
      </c>
      <c r="AD102" s="7">
        <v>161</v>
      </c>
      <c r="AE102" t="s">
        <v>166</v>
      </c>
      <c r="AF102" t="s">
        <v>166</v>
      </c>
      <c r="AG102" t="s">
        <v>166</v>
      </c>
      <c r="AH102" t="s">
        <v>203</v>
      </c>
      <c r="AI102" t="s">
        <v>192</v>
      </c>
      <c r="AJ102" t="s">
        <v>192</v>
      </c>
      <c r="AK102" t="s">
        <v>192</v>
      </c>
      <c r="AL102" t="s">
        <v>203</v>
      </c>
      <c r="AM102" t="s">
        <v>203</v>
      </c>
      <c r="AN102" t="s">
        <v>203</v>
      </c>
      <c r="AO102" t="s">
        <v>203</v>
      </c>
      <c r="AP102" t="s">
        <v>192</v>
      </c>
      <c r="AQ102" t="s">
        <v>200</v>
      </c>
      <c r="AR102" t="s">
        <v>200</v>
      </c>
      <c r="AS102" t="s">
        <v>200</v>
      </c>
      <c r="AT102" t="s">
        <v>192</v>
      </c>
      <c r="AU102" t="s">
        <v>201</v>
      </c>
      <c r="AV102" t="s">
        <v>201</v>
      </c>
      <c r="AW102" t="s">
        <v>201</v>
      </c>
      <c r="AX102" t="s">
        <v>201</v>
      </c>
      <c r="AY102" t="s">
        <v>201</v>
      </c>
      <c r="AZ102" t="s">
        <v>166</v>
      </c>
      <c r="BA102" t="s">
        <v>181</v>
      </c>
      <c r="BB102" t="s">
        <v>181</v>
      </c>
      <c r="BC102" t="s">
        <v>181</v>
      </c>
      <c r="BD102" t="s">
        <v>166</v>
      </c>
      <c r="BE102">
        <v>66</v>
      </c>
      <c r="BF102">
        <v>66</v>
      </c>
      <c r="BG102">
        <v>34</v>
      </c>
      <c r="BH102">
        <v>72</v>
      </c>
      <c r="BI102">
        <v>41</v>
      </c>
      <c r="BJ102">
        <v>76</v>
      </c>
      <c r="BK102">
        <v>68</v>
      </c>
      <c r="BL102">
        <v>59</v>
      </c>
      <c r="BM102">
        <v>68</v>
      </c>
      <c r="BN102">
        <v>75</v>
      </c>
      <c r="BO102">
        <v>78</v>
      </c>
      <c r="BP102">
        <v>76</v>
      </c>
      <c r="BQ102">
        <v>75</v>
      </c>
      <c r="BR102">
        <v>71</v>
      </c>
      <c r="BS102">
        <v>75</v>
      </c>
      <c r="BT102">
        <v>66</v>
      </c>
      <c r="BU102">
        <v>52</v>
      </c>
      <c r="BV102">
        <v>66</v>
      </c>
      <c r="BW102">
        <v>63</v>
      </c>
      <c r="BX102">
        <v>72</v>
      </c>
      <c r="BY102">
        <v>52</v>
      </c>
      <c r="BZ102">
        <v>68</v>
      </c>
      <c r="CA102">
        <v>67</v>
      </c>
      <c r="CB102">
        <v>74</v>
      </c>
      <c r="CC102">
        <v>73</v>
      </c>
      <c r="CD102">
        <v>70</v>
      </c>
      <c r="CE102">
        <v>70</v>
      </c>
      <c r="CF102">
        <v>62</v>
      </c>
      <c r="CG102">
        <v>48</v>
      </c>
      <c r="CH102">
        <v>12</v>
      </c>
      <c r="CI102">
        <v>9</v>
      </c>
      <c r="CJ102">
        <v>10</v>
      </c>
      <c r="CK102">
        <v>8</v>
      </c>
      <c r="CL102">
        <v>12</v>
      </c>
      <c r="CM102" s="1">
        <v>16100000.000000002</v>
      </c>
    </row>
    <row r="103" spans="1:91" x14ac:dyDescent="0.3">
      <c r="F103">
        <v>2</v>
      </c>
      <c r="I103" s="1"/>
      <c r="J103" s="1"/>
      <c r="W103" s="4"/>
      <c r="AC103" s="4"/>
      <c r="CI103" s="1"/>
      <c r="CL103"/>
      <c r="CM103" s="1"/>
    </row>
    <row r="104" spans="1:91" x14ac:dyDescent="0.3">
      <c r="F104">
        <v>3</v>
      </c>
      <c r="H104" s="1"/>
      <c r="I104" s="1"/>
      <c r="W104" s="4"/>
      <c r="AC104" s="4"/>
      <c r="CH104" s="1"/>
      <c r="CL104"/>
      <c r="CM104" s="1"/>
    </row>
    <row r="105" spans="1:91" x14ac:dyDescent="0.3">
      <c r="A105" t="s">
        <v>1</v>
      </c>
      <c r="B105" s="1" t="s">
        <v>6</v>
      </c>
      <c r="C105" s="1" t="s">
        <v>7</v>
      </c>
      <c r="D105" t="s">
        <v>10</v>
      </c>
      <c r="E105" t="s">
        <v>54</v>
      </c>
      <c r="F105" t="s">
        <v>56</v>
      </c>
      <c r="G105" t="s">
        <v>58</v>
      </c>
      <c r="H105" t="s">
        <v>61</v>
      </c>
      <c r="I105" t="s">
        <v>62</v>
      </c>
      <c r="J105" t="s">
        <v>64</v>
      </c>
      <c r="K105" t="s">
        <v>68</v>
      </c>
      <c r="L105" t="s">
        <v>70</v>
      </c>
      <c r="M105" t="s">
        <v>71</v>
      </c>
      <c r="N105" t="s">
        <v>74</v>
      </c>
      <c r="O105" t="s">
        <v>75</v>
      </c>
      <c r="P105" t="s">
        <v>76</v>
      </c>
      <c r="Q105" t="s">
        <v>79</v>
      </c>
      <c r="R105" t="s">
        <v>80</v>
      </c>
      <c r="S105" t="s">
        <v>81</v>
      </c>
      <c r="T105" t="s">
        <v>87</v>
      </c>
      <c r="AB105"/>
      <c r="AC105"/>
      <c r="CL105"/>
    </row>
    <row r="106" spans="1:91" x14ac:dyDescent="0.3">
      <c r="A106" t="str">
        <f>C8</f>
        <v>E. Barco</v>
      </c>
      <c r="B106" t="e">
        <f>IF($F$104=1,IF($F$103=3,H8,NA()),NA())</f>
        <v>#N/A</v>
      </c>
      <c r="C106" t="e">
        <f>IF($F$104=1,IF($F$103=3,I8,NA()),NA())</f>
        <v>#N/A</v>
      </c>
      <c r="D106" t="e">
        <f>IF($F$104=1,IF($F$103=1,L8,NA()),NA())</f>
        <v>#N/A</v>
      </c>
      <c r="E106" t="e">
        <f>IF($F$104=1,IF($F$103=2,BF8,NA()),NA())</f>
        <v>#N/A</v>
      </c>
      <c r="F106" t="e">
        <f>IF($F$104=1,IF($F$103=2,BH8,NA()),NA())</f>
        <v>#N/A</v>
      </c>
      <c r="G106" t="e">
        <f>IF($F$104=1,IF($F$103=2,BJ8,NA()),NA())</f>
        <v>#N/A</v>
      </c>
      <c r="H106" t="e">
        <f>IF($F$104=1,IF($F$103=2,BM8,NA()),NA())</f>
        <v>#N/A</v>
      </c>
      <c r="I106" t="e">
        <f>IF($F$104=1,IF($F$103=2,BN8,NA()),NA())</f>
        <v>#N/A</v>
      </c>
      <c r="J106" t="e">
        <f>IF($F$104=1,IF($F$103=2,BP8,NA()),NA())</f>
        <v>#N/A</v>
      </c>
      <c r="K106" t="e">
        <f>IF($F$104=1,IF($F$103=2,BT8,NA()),NA())</f>
        <v>#N/A</v>
      </c>
      <c r="L106" t="e">
        <f>IF($F$104=1,IF($F$103=2,BV8,NA()),NA())</f>
        <v>#N/A</v>
      </c>
      <c r="M106" t="e">
        <f>IF($F$104=1,IF($F$103=2,BW8,NA()),NA())</f>
        <v>#N/A</v>
      </c>
      <c r="N106" t="e">
        <f>IF($F$104=1,IF($F$103=2,BZ8,NA()),NA())</f>
        <v>#N/A</v>
      </c>
      <c r="O106" t="e">
        <f>IF($F$104=1,IF($F$103=2,CA8,NA()),NA())</f>
        <v>#N/A</v>
      </c>
      <c r="P106" t="e">
        <f>IF($F$104=1,IF($F$103=2,CB8,NA()),NA())</f>
        <v>#N/A</v>
      </c>
      <c r="Q106" t="e">
        <f>IF($F$104=1,IF($F$103=2,CE8,NA()),NA())</f>
        <v>#N/A</v>
      </c>
      <c r="R106" t="e">
        <f>IF($F$104=1,IF($F$103=2,CF8,NA()),NA())</f>
        <v>#N/A</v>
      </c>
      <c r="S106" t="e">
        <f>IF($F$104=1,IF($F$103=2,CG8,NA()),NA())</f>
        <v>#N/A</v>
      </c>
      <c r="T106" t="e">
        <f>IF($F$104=1,IF($F$103=1,CM8,NA()),NA())</f>
        <v>#N/A</v>
      </c>
      <c r="AB106"/>
      <c r="AC106"/>
      <c r="CL106"/>
    </row>
    <row r="107" spans="1:91" x14ac:dyDescent="0.3">
      <c r="A107" t="str">
        <f>C19</f>
        <v>T. Alexander-Arnold</v>
      </c>
      <c r="B107" t="e">
        <f>IF($F$104=2,IF($F$103=3,H19,NA()),NA())</f>
        <v>#N/A</v>
      </c>
      <c r="C107" t="e">
        <f>IF($F$104=2,IF($F$103=3,I19,NA()),NA())</f>
        <v>#N/A</v>
      </c>
      <c r="D107" t="e">
        <f>IF($F$104=2,IF($F$103=1,L19,NA()),NA())</f>
        <v>#N/A</v>
      </c>
      <c r="E107" t="e">
        <f>IF($F$104=2,IF($F$103=2,BF19,NA()),NA())</f>
        <v>#N/A</v>
      </c>
      <c r="F107" t="e">
        <f>IF($F$104=2,IF($F$103=2,BH19,NA()),NA())</f>
        <v>#N/A</v>
      </c>
      <c r="G107" t="e">
        <f>IF($F$104=2,IF($F$103=2,BJ19,NA()),NA())</f>
        <v>#N/A</v>
      </c>
      <c r="H107" t="e">
        <f>IF($F$104=2,IF($F$103=2,BM19,NA()),NA())</f>
        <v>#N/A</v>
      </c>
      <c r="I107" t="e">
        <f>IF($F$104=2,IF($F$103=2,BN19,NA()),NA())</f>
        <v>#N/A</v>
      </c>
      <c r="J107" t="e">
        <f>IF($F$104=2,IF($F$103=2,BP19,NA()),NA())</f>
        <v>#N/A</v>
      </c>
      <c r="K107" t="e">
        <f>IF($F$104=2,IF($F$103=2,BT19,NA()),NA())</f>
        <v>#N/A</v>
      </c>
      <c r="L107" t="e">
        <f>IF($F$104=2,IF($F$103=2,BV19,NA()),NA())</f>
        <v>#N/A</v>
      </c>
      <c r="M107" t="e">
        <f>IF($F$104=2,IF($F$103=2,BW19,NA()),NA())</f>
        <v>#N/A</v>
      </c>
      <c r="N107" t="e">
        <f>IF($F$104=2,IF($F$103=2,BZ19,NA()),NA())</f>
        <v>#N/A</v>
      </c>
      <c r="O107" t="e">
        <f>IF($F$104=2,IF($F$103=2,CA19,NA()),NA())</f>
        <v>#N/A</v>
      </c>
      <c r="P107" t="e">
        <f>IF($F$104=2,IF($F$103=2,CB19,NA()),NA())</f>
        <v>#N/A</v>
      </c>
      <c r="Q107" t="e">
        <f>IF($F$104=2,IF($F$103=2,CE19,NA()),NA())</f>
        <v>#N/A</v>
      </c>
      <c r="R107" t="e">
        <f>IF($F$104=2,IF($F$103=2,CF19,NA()),NA())</f>
        <v>#N/A</v>
      </c>
      <c r="S107" t="e">
        <f>IF($F$104=2,IF($F$103=2,CG19,NA()),NA())</f>
        <v>#N/A</v>
      </c>
      <c r="T107" t="e">
        <f>IF($F$104=2,IF($F$103=1,CM19,NA()),NA())</f>
        <v>#N/A</v>
      </c>
      <c r="AB107"/>
      <c r="AC107"/>
      <c r="CL107"/>
    </row>
    <row r="108" spans="1:91" x14ac:dyDescent="0.3">
      <c r="A108" t="str">
        <f>C23</f>
        <v>J. Sancho</v>
      </c>
      <c r="B108" t="e">
        <f>IF($F$104=3,IF($F$103=3,H23,NA()),NA())</f>
        <v>#N/A</v>
      </c>
      <c r="C108" t="e">
        <f>IF($F$104=3,IF($F$103=3,I23,NA()),NA())</f>
        <v>#N/A</v>
      </c>
      <c r="D108" t="e">
        <f>IF($F$104=3,IF($F$103=1,L23,NA()),NA())</f>
        <v>#N/A</v>
      </c>
      <c r="E108">
        <f>IF($F$104=3,IF($F$103=2,BF23,NA()),NA())</f>
        <v>70</v>
      </c>
      <c r="F108">
        <f>IF($F$104=3,IF($F$103=2,BH23,NA()),NA())</f>
        <v>74</v>
      </c>
      <c r="G108">
        <f>IF($F$104=3,IF($F$103=2,BJ23,NA()),NA())</f>
        <v>86</v>
      </c>
      <c r="H108">
        <f>IF($F$104=3,IF($F$103=2,BM23,NA()),NA())</f>
        <v>54</v>
      </c>
      <c r="I108">
        <f>IF($F$104=3,IF($F$103=2,BN23,NA()),NA())</f>
        <v>85</v>
      </c>
      <c r="J108">
        <f>IF($F$104=3,IF($F$103=2,BP23,NA()),NA())</f>
        <v>86</v>
      </c>
      <c r="K108">
        <f>IF($F$104=3,IF($F$103=2,BT23,NA()),NA())</f>
        <v>64</v>
      </c>
      <c r="L108">
        <f>IF($F$104=3,IF($F$103=2,BV23,NA()),NA())</f>
        <v>66</v>
      </c>
      <c r="M108">
        <f>IF($F$104=3,IF($F$103=2,BW23,NA()),NA())</f>
        <v>52</v>
      </c>
      <c r="N108">
        <f>IF($F$104=3,IF($F$103=2,BZ23,NA()),NA())</f>
        <v>26</v>
      </c>
      <c r="O108">
        <f>IF($F$104=3,IF($F$103=2,CA23,NA()),NA())</f>
        <v>68</v>
      </c>
      <c r="P108">
        <f>IF($F$104=3,IF($F$103=2,CB23,NA()),NA())</f>
        <v>75</v>
      </c>
      <c r="Q108">
        <f>IF($F$104=3,IF($F$103=2,CE23,NA()),NA())</f>
        <v>30</v>
      </c>
      <c r="R108">
        <f>IF($F$104=3,IF($F$103=2,CF23,NA()),NA())</f>
        <v>33</v>
      </c>
      <c r="S108">
        <f>IF($F$104=3,IF($F$103=2,CG23,NA()),NA())</f>
        <v>36</v>
      </c>
      <c r="T108" t="e">
        <f>IF($F$104=3,IF($F$103=1,CM23,NA()),NA())</f>
        <v>#N/A</v>
      </c>
      <c r="AB108"/>
      <c r="AC108"/>
      <c r="CL108"/>
    </row>
    <row r="109" spans="1:91" x14ac:dyDescent="0.3">
      <c r="L109"/>
      <c r="M109"/>
      <c r="AB109"/>
      <c r="AC109"/>
      <c r="CL109"/>
    </row>
    <row r="110" spans="1:91" x14ac:dyDescent="0.3">
      <c r="A110" t="s">
        <v>602</v>
      </c>
      <c r="L110"/>
      <c r="M110"/>
      <c r="AB110"/>
      <c r="AC110"/>
      <c r="CL110"/>
    </row>
    <row r="111" spans="1:91" x14ac:dyDescent="0.3">
      <c r="A111" t="s">
        <v>601</v>
      </c>
      <c r="L111"/>
      <c r="M111"/>
      <c r="AB111"/>
      <c r="AC111"/>
      <c r="CL111"/>
    </row>
    <row r="112" spans="1:91" x14ac:dyDescent="0.3">
      <c r="A112" t="s">
        <v>600</v>
      </c>
      <c r="L112"/>
      <c r="M112"/>
      <c r="AB112"/>
      <c r="AC112"/>
      <c r="CL112"/>
    </row>
    <row r="140" spans="1:27" x14ac:dyDescent="0.3">
      <c r="A140">
        <v>2</v>
      </c>
    </row>
    <row r="141" spans="1:27" x14ac:dyDescent="0.3">
      <c r="A141" t="b">
        <v>1</v>
      </c>
      <c r="B141" t="b">
        <v>1</v>
      </c>
      <c r="C141" t="b">
        <v>1</v>
      </c>
    </row>
    <row r="142" spans="1:27" x14ac:dyDescent="0.3">
      <c r="A142" t="s">
        <v>603</v>
      </c>
      <c r="B142" t="s">
        <v>27</v>
      </c>
      <c r="C142" t="s">
        <v>28</v>
      </c>
      <c r="D142" t="s">
        <v>29</v>
      </c>
      <c r="E142" t="s">
        <v>31</v>
      </c>
      <c r="F142" t="s">
        <v>32</v>
      </c>
      <c r="G142" t="s">
        <v>33</v>
      </c>
      <c r="H142" t="s">
        <v>30</v>
      </c>
      <c r="I142" t="s">
        <v>34</v>
      </c>
      <c r="J142" t="s">
        <v>35</v>
      </c>
      <c r="K142" t="s">
        <v>36</v>
      </c>
      <c r="L142" s="1" t="s">
        <v>37</v>
      </c>
      <c r="M142" s="1" t="s">
        <v>38</v>
      </c>
      <c r="N142" t="s">
        <v>39</v>
      </c>
      <c r="O142" t="s">
        <v>40</v>
      </c>
      <c r="P142" t="s">
        <v>41</v>
      </c>
      <c r="Q142" t="s">
        <v>42</v>
      </c>
      <c r="R142" t="s">
        <v>44</v>
      </c>
      <c r="S142" t="s">
        <v>45</v>
      </c>
      <c r="T142" t="s">
        <v>46</v>
      </c>
      <c r="U142" t="s">
        <v>43</v>
      </c>
      <c r="V142" t="s">
        <v>47</v>
      </c>
      <c r="W142" t="s">
        <v>48</v>
      </c>
      <c r="X142" t="s">
        <v>49</v>
      </c>
      <c r="Y142" t="s">
        <v>50</v>
      </c>
      <c r="Z142" t="s">
        <v>51</v>
      </c>
      <c r="AA142" t="s">
        <v>52</v>
      </c>
    </row>
    <row r="143" spans="1:27" x14ac:dyDescent="0.3">
      <c r="A143" t="s">
        <v>604</v>
      </c>
      <c r="B143" t="e">
        <f t="shared" ref="B143:G143" si="3">IF($A$141=TRUE,IF($A$140=3,LEFT(AE$30,2)+MID(AE$30,4,1),NA()),NA())</f>
        <v>#N/A</v>
      </c>
      <c r="C143" t="e">
        <f t="shared" si="3"/>
        <v>#N/A</v>
      </c>
      <c r="D143" t="e">
        <f t="shared" si="3"/>
        <v>#N/A</v>
      </c>
      <c r="E143" t="e">
        <f t="shared" si="3"/>
        <v>#N/A</v>
      </c>
      <c r="F143" t="e">
        <f t="shared" si="3"/>
        <v>#N/A</v>
      </c>
      <c r="G143" t="e">
        <f t="shared" si="3"/>
        <v>#N/A</v>
      </c>
      <c r="H143">
        <f t="shared" ref="H143:Q143" si="4">IF($A$141=TRUE,IF($A$140=2,LEFT(AK$30,2)+MID(AK$30,4,1),NA()),NA())</f>
        <v>72</v>
      </c>
      <c r="I143">
        <f t="shared" si="4"/>
        <v>73</v>
      </c>
      <c r="J143">
        <f t="shared" si="4"/>
        <v>74</v>
      </c>
      <c r="K143">
        <f t="shared" si="4"/>
        <v>74</v>
      </c>
      <c r="L143">
        <f t="shared" si="4"/>
        <v>74</v>
      </c>
      <c r="M143">
        <f t="shared" si="4"/>
        <v>73</v>
      </c>
      <c r="N143">
        <f t="shared" si="4"/>
        <v>72</v>
      </c>
      <c r="O143">
        <f t="shared" si="4"/>
        <v>72</v>
      </c>
      <c r="P143">
        <f t="shared" si="4"/>
        <v>72</v>
      </c>
      <c r="Q143">
        <f t="shared" si="4"/>
        <v>73</v>
      </c>
      <c r="R143">
        <f>IF($A$141=TRUE,IF($A$140=2,LEFT(AV$30,2)+MID(AV$30,4,1),NA()),NA())</f>
        <v>66</v>
      </c>
      <c r="S143">
        <f t="shared" ref="S143:T143" si="5">IF($A$141=TRUE,IF($A$140=2,LEFT(AW$30,2)+MID(AW$30,4,1),NA()),NA())</f>
        <v>66</v>
      </c>
      <c r="T143">
        <f t="shared" si="5"/>
        <v>66</v>
      </c>
      <c r="U143" t="e">
        <f>IF($A$141=TRUE,IF($A$140=1,LEFT(AU$30,2)+MID(AU$30,4,1),NA()),NA())</f>
        <v>#N/A</v>
      </c>
      <c r="V143" t="e">
        <f t="shared" ref="V143:AA143" si="6">IF($A$141=TRUE,IF($A$140=1,LEFT(AY$30,2)+MID(AY$30,4,1),NA()),NA())</f>
        <v>#N/A</v>
      </c>
      <c r="W143" t="e">
        <f t="shared" si="6"/>
        <v>#N/A</v>
      </c>
      <c r="X143" t="e">
        <f t="shared" si="6"/>
        <v>#N/A</v>
      </c>
      <c r="Y143" t="e">
        <f t="shared" si="6"/>
        <v>#N/A</v>
      </c>
      <c r="Z143" t="e">
        <f t="shared" si="6"/>
        <v>#N/A</v>
      </c>
      <c r="AA143" t="e">
        <f t="shared" si="6"/>
        <v>#N/A</v>
      </c>
    </row>
    <row r="144" spans="1:27" x14ac:dyDescent="0.3">
      <c r="A144" t="s">
        <v>605</v>
      </c>
      <c r="B144" t="e">
        <f t="shared" ref="B144:G144" si="7">IF($B$141=TRUE,IF($A$140=3,LEFT(AE$79,2)+MID(AE$79,4,1),NA()),NA())</f>
        <v>#N/A</v>
      </c>
      <c r="C144" t="e">
        <f t="shared" si="7"/>
        <v>#N/A</v>
      </c>
      <c r="D144" t="e">
        <f t="shared" si="7"/>
        <v>#N/A</v>
      </c>
      <c r="E144" t="e">
        <f t="shared" si="7"/>
        <v>#N/A</v>
      </c>
      <c r="F144" t="e">
        <f t="shared" si="7"/>
        <v>#N/A</v>
      </c>
      <c r="G144" t="e">
        <f t="shared" si="7"/>
        <v>#N/A</v>
      </c>
      <c r="H144">
        <f t="shared" ref="H144:Q144" si="8">IF($B$141=TRUE,IF($A$140=2,LEFT(AK$79,2)+MID(AK$79,4,1),NA()),NA())</f>
        <v>71</v>
      </c>
      <c r="I144">
        <f t="shared" si="8"/>
        <v>69</v>
      </c>
      <c r="J144">
        <f t="shared" si="8"/>
        <v>67</v>
      </c>
      <c r="K144">
        <f t="shared" si="8"/>
        <v>67</v>
      </c>
      <c r="L144">
        <f t="shared" si="8"/>
        <v>67</v>
      </c>
      <c r="M144">
        <f t="shared" si="8"/>
        <v>67</v>
      </c>
      <c r="N144">
        <f t="shared" si="8"/>
        <v>59</v>
      </c>
      <c r="O144">
        <f t="shared" si="8"/>
        <v>59</v>
      </c>
      <c r="P144">
        <f t="shared" si="8"/>
        <v>59</v>
      </c>
      <c r="Q144">
        <f t="shared" si="8"/>
        <v>67</v>
      </c>
      <c r="R144">
        <f>IF($B$141=TRUE,IF($A$140=2,LEFT(AV$79,2)+MID(AV$79,4,1),NA()),NA())</f>
        <v>47</v>
      </c>
      <c r="S144">
        <f t="shared" ref="S144:T144" si="9">IF($B$141=TRUE,IF($A$140=2,LEFT(AW$79,2)+MID(AW$79,4,1),NA()),NA())</f>
        <v>47</v>
      </c>
      <c r="T144">
        <f t="shared" si="9"/>
        <v>47</v>
      </c>
      <c r="U144" t="e">
        <f>IF($B$141=TRUE,IF($A$140=1,LEFT(AU$79,2)+MID(AU$79,4,1),NA()),NA())</f>
        <v>#N/A</v>
      </c>
      <c r="V144" t="e">
        <f t="shared" ref="V144:AA144" si="10">IF($B$141=TRUE,IF($A$140=1,LEFT(AY$79,2)+MID(AY$79,4,1),NA()),NA())</f>
        <v>#N/A</v>
      </c>
      <c r="W144" t="e">
        <f t="shared" si="10"/>
        <v>#N/A</v>
      </c>
      <c r="X144" t="e">
        <f t="shared" si="10"/>
        <v>#N/A</v>
      </c>
      <c r="Y144" t="e">
        <f t="shared" si="10"/>
        <v>#N/A</v>
      </c>
      <c r="Z144" t="e">
        <f t="shared" si="10"/>
        <v>#N/A</v>
      </c>
      <c r="AA144" t="e">
        <f t="shared" si="10"/>
        <v>#N/A</v>
      </c>
    </row>
    <row r="145" spans="1:27" x14ac:dyDescent="0.3">
      <c r="A145" t="s">
        <v>606</v>
      </c>
      <c r="B145" t="e">
        <f t="shared" ref="B145:G145" si="11">IF($C$141=TRUE,IF($A$140=3,LEFT(AE$90,2)+MID(AE$90,4,1),NA()),NA())</f>
        <v>#N/A</v>
      </c>
      <c r="C145" t="e">
        <f t="shared" si="11"/>
        <v>#N/A</v>
      </c>
      <c r="D145" t="e">
        <f t="shared" si="11"/>
        <v>#N/A</v>
      </c>
      <c r="E145" t="e">
        <f t="shared" si="11"/>
        <v>#N/A</v>
      </c>
      <c r="F145" t="e">
        <f t="shared" si="11"/>
        <v>#N/A</v>
      </c>
      <c r="G145" t="e">
        <f t="shared" si="11"/>
        <v>#N/A</v>
      </c>
      <c r="H145">
        <f t="shared" ref="H145:Q145" si="12">IF($C$141=TRUE,IF($A$140=2,LEFT(AK$90,2)+MID(AK$90,4,1),NA()),NA())</f>
        <v>70</v>
      </c>
      <c r="I145">
        <f t="shared" si="12"/>
        <v>70</v>
      </c>
      <c r="J145">
        <f t="shared" si="12"/>
        <v>68</v>
      </c>
      <c r="K145">
        <f t="shared" si="12"/>
        <v>68</v>
      </c>
      <c r="L145">
        <f t="shared" si="12"/>
        <v>68</v>
      </c>
      <c r="M145">
        <f t="shared" si="12"/>
        <v>71</v>
      </c>
      <c r="N145">
        <f t="shared" si="12"/>
        <v>68</v>
      </c>
      <c r="O145">
        <f t="shared" si="12"/>
        <v>68</v>
      </c>
      <c r="P145">
        <f t="shared" si="12"/>
        <v>68</v>
      </c>
      <c r="Q145">
        <f t="shared" si="12"/>
        <v>71</v>
      </c>
      <c r="R145">
        <f>IF($C$141=TRUE,IF($A$140=2,LEFT(AV$90,2)+MID(AV$90,4,1),NA()),NA())</f>
        <v>71</v>
      </c>
      <c r="S145">
        <f t="shared" ref="S145:T145" si="13">IF($C$141=TRUE,IF($A$140=2,LEFT(AW$90,2)+MID(AW$90,4,1),NA()),NA())</f>
        <v>71</v>
      </c>
      <c r="T145">
        <f t="shared" si="13"/>
        <v>71</v>
      </c>
      <c r="U145" t="e">
        <f>IF($C$141=TRUE,IF($A$140=1,LEFT(AU$90,2)+MID(AU$90,4,1),NA()),NA())</f>
        <v>#N/A</v>
      </c>
      <c r="V145" t="e">
        <f t="shared" ref="V145:AA145" si="14">IF($C$141=TRUE,IF($A$140=1,LEFT(AY$90,2)+MID(AY$90,4,1),NA()),NA())</f>
        <v>#N/A</v>
      </c>
      <c r="W145" t="e">
        <f t="shared" si="14"/>
        <v>#N/A</v>
      </c>
      <c r="X145" t="e">
        <f t="shared" si="14"/>
        <v>#N/A</v>
      </c>
      <c r="Y145" t="e">
        <f t="shared" si="14"/>
        <v>#N/A</v>
      </c>
      <c r="Z145" t="e">
        <f t="shared" si="14"/>
        <v>#N/A</v>
      </c>
      <c r="AA145" t="e">
        <f t="shared" si="14"/>
        <v>#N/A</v>
      </c>
    </row>
    <row r="147" spans="1:27" x14ac:dyDescent="0.3">
      <c r="A147" t="s">
        <v>391</v>
      </c>
    </row>
    <row r="148" spans="1:27" x14ac:dyDescent="0.3">
      <c r="A148" t="s">
        <v>392</v>
      </c>
    </row>
    <row r="149" spans="1:27" x14ac:dyDescent="0.3">
      <c r="A149" t="s">
        <v>393</v>
      </c>
    </row>
  </sheetData>
  <pageMargins left="0.7" right="0.7" top="0.75" bottom="0.75" header="0.3" footer="0.3"/>
  <pageSetup orientation="portrait" horizontalDpi="300" verticalDpi="300" r:id="rId1"/>
  <ignoredErrors>
    <ignoredError sqref="C107" formula="1"/>
  </ignoredErrors>
  <drawing r:id="rId2"/>
  <legacyDrawing r:id="rId3"/>
  <mc:AlternateContent xmlns:mc="http://schemas.openxmlformats.org/markup-compatibility/2006">
    <mc:Choice Requires="x14">
      <controls>
        <mc:AlternateContent xmlns:mc="http://schemas.openxmlformats.org/markup-compatibility/2006">
          <mc:Choice Requires="x14">
            <control shapeId="3073" r:id="rId4" name="Option Button 1">
              <controlPr defaultSize="0" autoFill="0" autoLine="0" autoPict="0">
                <anchor moveWithCells="1">
                  <from>
                    <xdr:col>8</xdr:col>
                    <xdr:colOff>205740</xdr:colOff>
                    <xdr:row>112</xdr:row>
                    <xdr:rowOff>38100</xdr:rowOff>
                  </from>
                  <to>
                    <xdr:col>9</xdr:col>
                    <xdr:colOff>571500</xdr:colOff>
                    <xdr:row>113</xdr:row>
                    <xdr:rowOff>60960</xdr:rowOff>
                  </to>
                </anchor>
              </controlPr>
            </control>
          </mc:Choice>
        </mc:AlternateContent>
        <mc:AlternateContent xmlns:mc="http://schemas.openxmlformats.org/markup-compatibility/2006">
          <mc:Choice Requires="x14">
            <control shapeId="3074" r:id="rId5" name="Option Button 2">
              <controlPr defaultSize="0" autoFill="0" autoLine="0" autoPict="0">
                <anchor moveWithCells="1">
                  <from>
                    <xdr:col>9</xdr:col>
                    <xdr:colOff>510540</xdr:colOff>
                    <xdr:row>112</xdr:row>
                    <xdr:rowOff>45720</xdr:rowOff>
                  </from>
                  <to>
                    <xdr:col>11</xdr:col>
                    <xdr:colOff>312420</xdr:colOff>
                    <xdr:row>113</xdr:row>
                    <xdr:rowOff>68580</xdr:rowOff>
                  </to>
                </anchor>
              </controlPr>
            </control>
          </mc:Choice>
        </mc:AlternateContent>
        <mc:AlternateContent xmlns:mc="http://schemas.openxmlformats.org/markup-compatibility/2006">
          <mc:Choice Requires="x14">
            <control shapeId="3075" r:id="rId6" name="Option Button 3">
              <controlPr defaultSize="0" autoFill="0" autoLine="0" autoPict="0">
                <anchor moveWithCells="1">
                  <from>
                    <xdr:col>11</xdr:col>
                    <xdr:colOff>7620</xdr:colOff>
                    <xdr:row>112</xdr:row>
                    <xdr:rowOff>38100</xdr:rowOff>
                  </from>
                  <to>
                    <xdr:col>11</xdr:col>
                    <xdr:colOff>853440</xdr:colOff>
                    <xdr:row>113</xdr:row>
                    <xdr:rowOff>60960</xdr:rowOff>
                  </to>
                </anchor>
              </controlPr>
            </control>
          </mc:Choice>
        </mc:AlternateContent>
        <mc:AlternateContent xmlns:mc="http://schemas.openxmlformats.org/markup-compatibility/2006">
          <mc:Choice Requires="x14">
            <control shapeId="3077" r:id="rId7" name="List Box 5">
              <controlPr defaultSize="0" autoLine="0" autoPict="0">
                <anchor moveWithCells="1">
                  <from>
                    <xdr:col>5</xdr:col>
                    <xdr:colOff>114300</xdr:colOff>
                    <xdr:row>115</xdr:row>
                    <xdr:rowOff>53340</xdr:rowOff>
                  </from>
                  <to>
                    <xdr:col>6</xdr:col>
                    <xdr:colOff>198120</xdr:colOff>
                    <xdr:row>120</xdr:row>
                    <xdr:rowOff>22860</xdr:rowOff>
                  </to>
                </anchor>
              </controlPr>
            </control>
          </mc:Choice>
        </mc:AlternateContent>
        <mc:AlternateContent xmlns:mc="http://schemas.openxmlformats.org/markup-compatibility/2006">
          <mc:Choice Requires="x14">
            <control shapeId="3080" r:id="rId8" name="Drop Down 8">
              <controlPr defaultSize="0" autoLine="0" autoPict="0" altText="PLAYER">
                <anchor moveWithCells="1">
                  <from>
                    <xdr:col>0</xdr:col>
                    <xdr:colOff>1173480</xdr:colOff>
                    <xdr:row>149</xdr:row>
                    <xdr:rowOff>121920</xdr:rowOff>
                  </from>
                  <to>
                    <xdr:col>1</xdr:col>
                    <xdr:colOff>411480</xdr:colOff>
                    <xdr:row>150</xdr:row>
                    <xdr:rowOff>121920</xdr:rowOff>
                  </to>
                </anchor>
              </controlPr>
            </control>
          </mc:Choice>
        </mc:AlternateContent>
        <mc:AlternateContent xmlns:mc="http://schemas.openxmlformats.org/markup-compatibility/2006">
          <mc:Choice Requires="x14">
            <control shapeId="3081" r:id="rId9" name="Label 9">
              <controlPr defaultSize="0" autoFill="0" autoLine="0" autoPict="0">
                <anchor moveWithCells="1">
                  <from>
                    <xdr:col>1</xdr:col>
                    <xdr:colOff>922020</xdr:colOff>
                    <xdr:row>150</xdr:row>
                    <xdr:rowOff>83820</xdr:rowOff>
                  </from>
                  <to>
                    <xdr:col>1</xdr:col>
                    <xdr:colOff>944880</xdr:colOff>
                    <xdr:row>151</xdr:row>
                    <xdr:rowOff>106680</xdr:rowOff>
                  </to>
                </anchor>
              </controlPr>
            </control>
          </mc:Choice>
        </mc:AlternateContent>
        <mc:AlternateContent xmlns:mc="http://schemas.openxmlformats.org/markup-compatibility/2006">
          <mc:Choice Requires="x14">
            <control shapeId="3084" r:id="rId10" name="Check Box 12">
              <controlPr defaultSize="0" autoFill="0" autoLine="0" autoPict="0">
                <anchor moveWithCells="1">
                  <from>
                    <xdr:col>0</xdr:col>
                    <xdr:colOff>1264920</xdr:colOff>
                    <xdr:row>151</xdr:row>
                    <xdr:rowOff>15240</xdr:rowOff>
                  </from>
                  <to>
                    <xdr:col>1</xdr:col>
                    <xdr:colOff>449580</xdr:colOff>
                    <xdr:row>152</xdr:row>
                    <xdr:rowOff>38100</xdr:rowOff>
                  </to>
                </anchor>
              </controlPr>
            </control>
          </mc:Choice>
        </mc:AlternateContent>
        <mc:AlternateContent xmlns:mc="http://schemas.openxmlformats.org/markup-compatibility/2006">
          <mc:Choice Requires="x14">
            <control shapeId="3085" r:id="rId11" name="Check Box 13">
              <controlPr defaultSize="0" autoFill="0" autoLine="0" autoPict="0">
                <anchor moveWithCells="1">
                  <from>
                    <xdr:col>0</xdr:col>
                    <xdr:colOff>1257300</xdr:colOff>
                    <xdr:row>152</xdr:row>
                    <xdr:rowOff>15240</xdr:rowOff>
                  </from>
                  <to>
                    <xdr:col>1</xdr:col>
                    <xdr:colOff>441960</xdr:colOff>
                    <xdr:row>153</xdr:row>
                    <xdr:rowOff>38100</xdr:rowOff>
                  </to>
                </anchor>
              </controlPr>
            </control>
          </mc:Choice>
        </mc:AlternateContent>
        <mc:AlternateContent xmlns:mc="http://schemas.openxmlformats.org/markup-compatibility/2006">
          <mc:Choice Requires="x14">
            <control shapeId="3086" r:id="rId12" name="Check Box 14">
              <controlPr defaultSize="0" autoFill="0" autoLine="0" autoPict="0">
                <anchor moveWithCells="1">
                  <from>
                    <xdr:col>0</xdr:col>
                    <xdr:colOff>1272540</xdr:colOff>
                    <xdr:row>153</xdr:row>
                    <xdr:rowOff>22860</xdr:rowOff>
                  </from>
                  <to>
                    <xdr:col>1</xdr:col>
                    <xdr:colOff>457200</xdr:colOff>
                    <xdr:row>154</xdr:row>
                    <xdr:rowOff>45720</xdr:rowOff>
                  </to>
                </anchor>
              </controlPr>
            </control>
          </mc:Choice>
        </mc:AlternateContent>
      </controls>
    </mc:Choice>
  </mc:AlternateContent>
  <tableParts count="2">
    <tablePart r:id="rId13"/>
    <tablePart r:id="rId1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C29"/>
  <sheetViews>
    <sheetView topLeftCell="A3" zoomScaleNormal="100" workbookViewId="0">
      <selection activeCell="G34" sqref="G34"/>
    </sheetView>
  </sheetViews>
  <sheetFormatPr defaultRowHeight="14.4" x14ac:dyDescent="0.3"/>
  <cols>
    <col min="1" max="1" width="12.5546875" bestFit="1" customWidth="1"/>
    <col min="2" max="2" width="15.6640625" customWidth="1"/>
    <col min="3" max="3" width="7.33203125" customWidth="1"/>
    <col min="4" max="4" width="3.33203125" customWidth="1"/>
    <col min="5" max="5" width="4.5546875" customWidth="1"/>
    <col min="6" max="6" width="12.44140625" customWidth="1"/>
    <col min="7" max="7" width="17.77734375" customWidth="1"/>
    <col min="8" max="8" width="4.109375" customWidth="1"/>
    <col min="9" max="9" width="17.88671875" customWidth="1"/>
    <col min="10" max="10" width="15.5546875" customWidth="1"/>
    <col min="11" max="25" width="4" customWidth="1"/>
    <col min="26" max="28" width="6.33203125" customWidth="1"/>
    <col min="29" max="30" width="10.77734375" customWidth="1"/>
    <col min="31" max="33" width="4" customWidth="1"/>
    <col min="34" max="38" width="6.33203125" customWidth="1"/>
    <col min="39" max="39" width="10.77734375" bestFit="1" customWidth="1"/>
  </cols>
  <sheetData>
    <row r="3" spans="1:29" x14ac:dyDescent="0.3">
      <c r="A3" s="2" t="s">
        <v>593</v>
      </c>
      <c r="B3" t="s">
        <v>596</v>
      </c>
    </row>
    <row r="4" spans="1:29" x14ac:dyDescent="0.3">
      <c r="A4" s="3" t="s">
        <v>391</v>
      </c>
      <c r="B4" s="4">
        <v>33</v>
      </c>
      <c r="I4" s="2" t="s">
        <v>599</v>
      </c>
      <c r="J4" s="2" t="s">
        <v>597</v>
      </c>
    </row>
    <row r="5" spans="1:29" x14ac:dyDescent="0.3">
      <c r="A5" s="3" t="s">
        <v>393</v>
      </c>
      <c r="B5" s="4">
        <v>10</v>
      </c>
      <c r="I5" s="2" t="s">
        <v>593</v>
      </c>
      <c r="J5">
        <v>141</v>
      </c>
      <c r="K5">
        <v>146</v>
      </c>
      <c r="L5">
        <v>154</v>
      </c>
      <c r="M5">
        <v>157</v>
      </c>
      <c r="N5">
        <v>159</v>
      </c>
      <c r="O5">
        <v>161</v>
      </c>
      <c r="P5">
        <v>163</v>
      </c>
      <c r="Q5">
        <v>165</v>
      </c>
      <c r="R5">
        <v>170</v>
      </c>
      <c r="S5">
        <v>172</v>
      </c>
      <c r="T5">
        <v>174</v>
      </c>
      <c r="U5">
        <v>179</v>
      </c>
      <c r="V5">
        <v>181</v>
      </c>
      <c r="W5">
        <v>183</v>
      </c>
      <c r="X5">
        <v>194</v>
      </c>
      <c r="Y5">
        <v>205</v>
      </c>
      <c r="Z5" t="s">
        <v>146</v>
      </c>
      <c r="AA5" t="s">
        <v>136</v>
      </c>
      <c r="AB5" t="s">
        <v>131</v>
      </c>
      <c r="AC5" t="s">
        <v>594</v>
      </c>
    </row>
    <row r="6" spans="1:29" x14ac:dyDescent="0.3">
      <c r="A6" s="3" t="s">
        <v>116</v>
      </c>
      <c r="B6" s="4">
        <v>3</v>
      </c>
      <c r="I6" s="3">
        <v>66</v>
      </c>
      <c r="J6" s="4">
        <v>1</v>
      </c>
      <c r="K6" s="4">
        <v>2</v>
      </c>
      <c r="L6" s="4">
        <v>1</v>
      </c>
      <c r="M6" s="4"/>
      <c r="N6" s="4"/>
      <c r="O6" s="4"/>
      <c r="P6" s="4"/>
      <c r="Q6" s="4"/>
      <c r="R6" s="4"/>
      <c r="S6" s="4"/>
      <c r="T6" s="4"/>
      <c r="U6" s="4"/>
      <c r="V6" s="4"/>
      <c r="W6" s="4"/>
      <c r="X6" s="4"/>
      <c r="Y6" s="4"/>
      <c r="Z6" s="4"/>
      <c r="AA6" s="4"/>
      <c r="AB6" s="4"/>
      <c r="AC6" s="4">
        <v>4</v>
      </c>
    </row>
    <row r="7" spans="1:29" x14ac:dyDescent="0.3">
      <c r="A7" s="3" t="s">
        <v>392</v>
      </c>
      <c r="B7" s="4">
        <v>55</v>
      </c>
      <c r="I7" s="3">
        <v>67</v>
      </c>
      <c r="J7" s="4">
        <v>1</v>
      </c>
      <c r="K7" s="4">
        <v>1</v>
      </c>
      <c r="L7" s="4"/>
      <c r="M7" s="4"/>
      <c r="N7" s="4"/>
      <c r="O7" s="4"/>
      <c r="P7" s="4"/>
      <c r="Q7" s="4"/>
      <c r="R7" s="4"/>
      <c r="S7" s="4"/>
      <c r="T7" s="4"/>
      <c r="U7" s="4"/>
      <c r="V7" s="4"/>
      <c r="W7" s="4"/>
      <c r="X7" s="4"/>
      <c r="Y7" s="4"/>
      <c r="Z7" s="4"/>
      <c r="AA7" s="4"/>
      <c r="AB7" s="4"/>
      <c r="AC7" s="4">
        <v>2</v>
      </c>
    </row>
    <row r="8" spans="1:29" x14ac:dyDescent="0.3">
      <c r="A8" s="5" t="s">
        <v>36</v>
      </c>
      <c r="B8" s="4">
        <v>7</v>
      </c>
      <c r="I8" s="3">
        <v>68</v>
      </c>
      <c r="J8" s="4"/>
      <c r="K8" s="4"/>
      <c r="L8" s="4"/>
      <c r="M8" s="4">
        <v>1</v>
      </c>
      <c r="N8" s="4"/>
      <c r="O8" s="4"/>
      <c r="P8" s="4"/>
      <c r="Q8" s="4"/>
      <c r="R8" s="4"/>
      <c r="S8" s="4"/>
      <c r="T8" s="4"/>
      <c r="U8" s="4"/>
      <c r="V8" s="4"/>
      <c r="W8" s="4"/>
      <c r="X8" s="4"/>
      <c r="Y8" s="4"/>
      <c r="Z8" s="4"/>
      <c r="AA8" s="4"/>
      <c r="AB8" s="4"/>
      <c r="AC8" s="4">
        <v>1</v>
      </c>
    </row>
    <row r="9" spans="1:29" x14ac:dyDescent="0.3">
      <c r="A9" s="5" t="s">
        <v>45</v>
      </c>
      <c r="B9" s="4">
        <v>4</v>
      </c>
      <c r="I9" s="3">
        <v>69</v>
      </c>
      <c r="J9" s="4"/>
      <c r="K9" s="4">
        <v>1</v>
      </c>
      <c r="L9" s="4">
        <v>2</v>
      </c>
      <c r="M9" s="4">
        <v>1</v>
      </c>
      <c r="N9" s="4"/>
      <c r="O9" s="4">
        <v>1</v>
      </c>
      <c r="P9" s="4">
        <v>1</v>
      </c>
      <c r="Q9" s="4"/>
      <c r="R9" s="4"/>
      <c r="S9" s="4">
        <v>1</v>
      </c>
      <c r="T9" s="4"/>
      <c r="U9" s="4"/>
      <c r="V9" s="4"/>
      <c r="W9" s="4"/>
      <c r="X9" s="4"/>
      <c r="Y9" s="4"/>
      <c r="Z9" s="4"/>
      <c r="AA9" s="4"/>
      <c r="AB9" s="4"/>
      <c r="AC9" s="4">
        <v>7</v>
      </c>
    </row>
    <row r="10" spans="1:29" x14ac:dyDescent="0.3">
      <c r="A10" s="5" t="s">
        <v>40</v>
      </c>
      <c r="B10" s="4">
        <v>14</v>
      </c>
      <c r="I10" s="3">
        <v>70</v>
      </c>
      <c r="J10" s="4"/>
      <c r="K10" s="4"/>
      <c r="L10" s="4">
        <v>2</v>
      </c>
      <c r="M10" s="4"/>
      <c r="N10" s="4">
        <v>2</v>
      </c>
      <c r="O10" s="4">
        <v>1</v>
      </c>
      <c r="P10" s="4"/>
      <c r="Q10" s="4"/>
      <c r="R10" s="4">
        <v>2</v>
      </c>
      <c r="S10" s="4">
        <v>1</v>
      </c>
      <c r="T10" s="4"/>
      <c r="U10" s="4"/>
      <c r="V10" s="4"/>
      <c r="W10" s="4"/>
      <c r="X10" s="4"/>
      <c r="Y10" s="4"/>
      <c r="Z10" s="4"/>
      <c r="AA10" s="4"/>
      <c r="AB10" s="4"/>
      <c r="AC10" s="4">
        <v>8</v>
      </c>
    </row>
    <row r="11" spans="1:29" x14ac:dyDescent="0.3">
      <c r="A11" s="5" t="s">
        <v>39</v>
      </c>
      <c r="B11" s="4">
        <v>4</v>
      </c>
      <c r="I11" s="3">
        <v>71</v>
      </c>
      <c r="J11" s="4"/>
      <c r="K11" s="4">
        <v>1</v>
      </c>
      <c r="L11" s="4"/>
      <c r="M11" s="4"/>
      <c r="N11" s="4"/>
      <c r="O11" s="4">
        <v>3</v>
      </c>
      <c r="P11" s="4"/>
      <c r="Q11" s="4">
        <v>1</v>
      </c>
      <c r="R11" s="4"/>
      <c r="S11" s="4"/>
      <c r="T11" s="4"/>
      <c r="U11" s="4">
        <v>1</v>
      </c>
      <c r="V11" s="4"/>
      <c r="W11" s="4"/>
      <c r="X11" s="4"/>
      <c r="Y11" s="4"/>
      <c r="Z11" s="4"/>
      <c r="AA11" s="4"/>
      <c r="AB11" s="4"/>
      <c r="AC11" s="4">
        <v>6</v>
      </c>
    </row>
    <row r="12" spans="1:29" x14ac:dyDescent="0.3">
      <c r="A12" s="5" t="s">
        <v>44</v>
      </c>
      <c r="B12" s="4">
        <v>2</v>
      </c>
      <c r="I12" s="3">
        <v>72</v>
      </c>
      <c r="J12" s="4"/>
      <c r="K12" s="4"/>
      <c r="L12" s="4"/>
      <c r="M12" s="4">
        <v>1</v>
      </c>
      <c r="N12" s="4"/>
      <c r="O12" s="4"/>
      <c r="P12" s="4">
        <v>1</v>
      </c>
      <c r="Q12" s="4"/>
      <c r="R12" s="4">
        <v>1</v>
      </c>
      <c r="S12" s="4"/>
      <c r="T12" s="4">
        <v>1</v>
      </c>
      <c r="U12" s="4"/>
      <c r="V12" s="4">
        <v>1</v>
      </c>
      <c r="W12" s="4"/>
      <c r="X12" s="4"/>
      <c r="Y12" s="4"/>
      <c r="Z12" s="4">
        <v>1</v>
      </c>
      <c r="AA12" s="4"/>
      <c r="AB12" s="4"/>
      <c r="AC12" s="4">
        <v>6</v>
      </c>
    </row>
    <row r="13" spans="1:29" x14ac:dyDescent="0.3">
      <c r="A13" s="5" t="s">
        <v>38</v>
      </c>
      <c r="B13" s="4">
        <v>4</v>
      </c>
      <c r="I13" s="3">
        <v>73</v>
      </c>
      <c r="J13" s="4"/>
      <c r="K13" s="4"/>
      <c r="L13" s="4"/>
      <c r="M13" s="4"/>
      <c r="N13" s="4"/>
      <c r="O13" s="4"/>
      <c r="P13" s="4">
        <v>1</v>
      </c>
      <c r="Q13" s="4">
        <v>1</v>
      </c>
      <c r="R13" s="4">
        <v>1</v>
      </c>
      <c r="S13" s="4"/>
      <c r="T13" s="4"/>
      <c r="U13" s="4"/>
      <c r="V13" s="4"/>
      <c r="W13" s="4">
        <v>1</v>
      </c>
      <c r="X13" s="4"/>
      <c r="Y13" s="4"/>
      <c r="Z13" s="4"/>
      <c r="AA13" s="4">
        <v>1</v>
      </c>
      <c r="AB13" s="4"/>
      <c r="AC13" s="4">
        <v>5</v>
      </c>
    </row>
    <row r="14" spans="1:29" x14ac:dyDescent="0.3">
      <c r="A14" s="5" t="s">
        <v>30</v>
      </c>
      <c r="B14" s="4">
        <v>3</v>
      </c>
      <c r="I14" s="3">
        <v>74</v>
      </c>
      <c r="J14" s="4"/>
      <c r="K14" s="4"/>
      <c r="L14" s="4"/>
      <c r="M14" s="4"/>
      <c r="N14" s="4"/>
      <c r="O14" s="4"/>
      <c r="P14" s="4"/>
      <c r="Q14" s="4"/>
      <c r="R14" s="4"/>
      <c r="S14" s="4"/>
      <c r="T14" s="4"/>
      <c r="U14" s="4">
        <v>1</v>
      </c>
      <c r="V14" s="4"/>
      <c r="W14" s="4">
        <v>1</v>
      </c>
      <c r="X14" s="4"/>
      <c r="Y14" s="4"/>
      <c r="Z14" s="4"/>
      <c r="AA14" s="4"/>
      <c r="AB14" s="4"/>
      <c r="AC14" s="4">
        <v>2</v>
      </c>
    </row>
    <row r="15" spans="1:29" x14ac:dyDescent="0.3">
      <c r="A15" s="5" t="s">
        <v>41</v>
      </c>
      <c r="B15" s="4">
        <v>5</v>
      </c>
      <c r="I15" s="3">
        <v>75</v>
      </c>
      <c r="J15" s="4"/>
      <c r="K15" s="4"/>
      <c r="L15" s="4"/>
      <c r="M15" s="4"/>
      <c r="N15" s="4"/>
      <c r="O15" s="4"/>
      <c r="P15" s="4"/>
      <c r="Q15" s="4"/>
      <c r="R15" s="4"/>
      <c r="S15" s="4"/>
      <c r="T15" s="4"/>
      <c r="U15" s="4">
        <v>1</v>
      </c>
      <c r="V15" s="4"/>
      <c r="W15" s="4"/>
      <c r="X15" s="4">
        <v>1</v>
      </c>
      <c r="Y15" s="4"/>
      <c r="Z15" s="4"/>
      <c r="AA15" s="4"/>
      <c r="AB15" s="4">
        <v>1</v>
      </c>
      <c r="AC15" s="4">
        <v>3</v>
      </c>
    </row>
    <row r="16" spans="1:29" x14ac:dyDescent="0.3">
      <c r="A16" s="5" t="s">
        <v>46</v>
      </c>
      <c r="B16" s="4">
        <v>1</v>
      </c>
      <c r="I16" s="3">
        <v>76</v>
      </c>
      <c r="J16" s="4"/>
      <c r="K16" s="4"/>
      <c r="L16" s="4"/>
      <c r="M16" s="4"/>
      <c r="N16" s="4"/>
      <c r="O16" s="4"/>
      <c r="P16" s="4"/>
      <c r="Q16" s="4"/>
      <c r="R16" s="4"/>
      <c r="S16" s="4"/>
      <c r="T16" s="4"/>
      <c r="U16" s="4"/>
      <c r="V16" s="4"/>
      <c r="W16" s="4"/>
      <c r="X16" s="4">
        <v>1</v>
      </c>
      <c r="Y16" s="4">
        <v>1</v>
      </c>
      <c r="Z16" s="4"/>
      <c r="AA16" s="4"/>
      <c r="AB16" s="4"/>
      <c r="AC16" s="4">
        <v>2</v>
      </c>
    </row>
    <row r="17" spans="1:29" x14ac:dyDescent="0.3">
      <c r="A17" s="5" t="s">
        <v>42</v>
      </c>
      <c r="B17" s="4">
        <v>8</v>
      </c>
      <c r="I17" s="3" t="s">
        <v>594</v>
      </c>
      <c r="J17" s="4">
        <v>2</v>
      </c>
      <c r="K17" s="4">
        <v>5</v>
      </c>
      <c r="L17" s="4">
        <v>5</v>
      </c>
      <c r="M17" s="4">
        <v>3</v>
      </c>
      <c r="N17" s="4">
        <v>2</v>
      </c>
      <c r="O17" s="4">
        <v>5</v>
      </c>
      <c r="P17" s="4">
        <v>3</v>
      </c>
      <c r="Q17" s="4">
        <v>2</v>
      </c>
      <c r="R17" s="4">
        <v>4</v>
      </c>
      <c r="S17" s="4">
        <v>2</v>
      </c>
      <c r="T17" s="4">
        <v>1</v>
      </c>
      <c r="U17" s="4">
        <v>3</v>
      </c>
      <c r="V17" s="4">
        <v>1</v>
      </c>
      <c r="W17" s="4">
        <v>2</v>
      </c>
      <c r="X17" s="4">
        <v>2</v>
      </c>
      <c r="Y17" s="4">
        <v>1</v>
      </c>
      <c r="Z17" s="4">
        <v>1</v>
      </c>
      <c r="AA17" s="4">
        <v>1</v>
      </c>
      <c r="AB17" s="4">
        <v>1</v>
      </c>
      <c r="AC17" s="4">
        <v>46</v>
      </c>
    </row>
    <row r="18" spans="1:29" x14ac:dyDescent="0.3">
      <c r="A18" s="5" t="s">
        <v>34</v>
      </c>
      <c r="B18" s="4">
        <v>3</v>
      </c>
      <c r="F18" s="2" t="s">
        <v>593</v>
      </c>
      <c r="G18" t="s">
        <v>595</v>
      </c>
    </row>
    <row r="19" spans="1:29" x14ac:dyDescent="0.3">
      <c r="A19" s="3" t="s">
        <v>594</v>
      </c>
      <c r="B19" s="4">
        <v>101</v>
      </c>
      <c r="F19" t="s">
        <v>396</v>
      </c>
      <c r="G19">
        <v>9</v>
      </c>
    </row>
    <row r="20" spans="1:29" x14ac:dyDescent="0.3">
      <c r="F20" t="s">
        <v>439</v>
      </c>
      <c r="G20">
        <v>2</v>
      </c>
    </row>
    <row r="21" spans="1:29" x14ac:dyDescent="0.3">
      <c r="F21" t="s">
        <v>451</v>
      </c>
      <c r="G21">
        <v>6</v>
      </c>
    </row>
    <row r="22" spans="1:29" x14ac:dyDescent="0.3">
      <c r="F22" t="s">
        <v>144</v>
      </c>
      <c r="G22">
        <v>14</v>
      </c>
    </row>
    <row r="23" spans="1:29" x14ac:dyDescent="0.3">
      <c r="F23" t="s">
        <v>139</v>
      </c>
      <c r="G23">
        <v>27</v>
      </c>
    </row>
    <row r="24" spans="1:29" x14ac:dyDescent="0.3">
      <c r="F24" t="s">
        <v>132</v>
      </c>
      <c r="G24">
        <v>10</v>
      </c>
    </row>
    <row r="25" spans="1:29" x14ac:dyDescent="0.3">
      <c r="F25" t="s">
        <v>151</v>
      </c>
      <c r="G25">
        <v>10</v>
      </c>
    </row>
    <row r="26" spans="1:29" x14ac:dyDescent="0.3">
      <c r="F26" t="s">
        <v>172</v>
      </c>
      <c r="G26">
        <v>4</v>
      </c>
    </row>
    <row r="27" spans="1:29" x14ac:dyDescent="0.3">
      <c r="F27" t="s">
        <v>99</v>
      </c>
      <c r="G27">
        <v>7</v>
      </c>
    </row>
    <row r="28" spans="1:29" x14ac:dyDescent="0.3">
      <c r="F28" t="s">
        <v>111</v>
      </c>
      <c r="G28">
        <v>12</v>
      </c>
    </row>
    <row r="29" spans="1:29" x14ac:dyDescent="0.3">
      <c r="F29" t="s">
        <v>594</v>
      </c>
      <c r="G29">
        <v>101</v>
      </c>
    </row>
  </sheetData>
  <pageMargins left="0.7" right="0.7" top="0.75" bottom="0.75" header="0.3" footer="0.3"/>
  <drawing r:id="rId4"/>
  <extLst>
    <ext xmlns:x14="http://schemas.microsoft.com/office/spreadsheetml/2009/9/main" uri="{A8765BA9-456A-4dab-B4F3-ACF838C121DE}">
      <x14:slicerList>
        <x14:slicer r:id="rId5"/>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W1" sqref="W1"/>
    </sheetView>
  </sheetViews>
  <sheetFormatPr defaultRowHeight="14.4" x14ac:dyDescent="0.3"/>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M107"/>
  <sheetViews>
    <sheetView topLeftCell="A24" workbookViewId="0"/>
  </sheetViews>
  <sheetFormatPr defaultRowHeight="14.4" x14ac:dyDescent="0.3"/>
  <cols>
    <col min="7" max="7" width="10.6640625" customWidth="1"/>
  </cols>
  <sheetData>
    <row r="1" spans="1:91" x14ac:dyDescent="0.3">
      <c r="A1" t="s">
        <v>389</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390</v>
      </c>
      <c r="X1" t="s">
        <v>21</v>
      </c>
      <c r="Y1" t="s">
        <v>22</v>
      </c>
      <c r="Z1" t="s">
        <v>23</v>
      </c>
      <c r="AA1" t="s">
        <v>24</v>
      </c>
      <c r="AB1" t="s">
        <v>25</v>
      </c>
      <c r="AC1" t="s">
        <v>598</v>
      </c>
      <c r="AD1" t="s">
        <v>26</v>
      </c>
      <c r="AE1" t="s">
        <v>27</v>
      </c>
      <c r="AF1" t="s">
        <v>28</v>
      </c>
      <c r="AG1" t="s">
        <v>29</v>
      </c>
      <c r="AH1" t="s">
        <v>30</v>
      </c>
      <c r="AI1" t="s">
        <v>31</v>
      </c>
      <c r="AJ1" t="s">
        <v>32</v>
      </c>
      <c r="AK1" t="s">
        <v>33</v>
      </c>
      <c r="AL1" t="s">
        <v>34</v>
      </c>
      <c r="AM1" t="s">
        <v>35</v>
      </c>
      <c r="AN1" t="s">
        <v>36</v>
      </c>
      <c r="AO1" t="s">
        <v>37</v>
      </c>
      <c r="AP1" t="s">
        <v>38</v>
      </c>
      <c r="AQ1" t="s">
        <v>39</v>
      </c>
      <c r="AR1" t="s">
        <v>40</v>
      </c>
      <c r="AS1" t="s">
        <v>41</v>
      </c>
      <c r="AT1" t="s">
        <v>42</v>
      </c>
      <c r="AU1" t="s">
        <v>43</v>
      </c>
      <c r="AV1" t="s">
        <v>44</v>
      </c>
      <c r="AW1" t="s">
        <v>45</v>
      </c>
      <c r="AX1" t="s">
        <v>46</v>
      </c>
      <c r="AY1" t="s">
        <v>47</v>
      </c>
      <c r="AZ1" t="s">
        <v>48</v>
      </c>
      <c r="BA1" t="s">
        <v>49</v>
      </c>
      <c r="BB1" t="s">
        <v>50</v>
      </c>
      <c r="BC1" t="s">
        <v>51</v>
      </c>
      <c r="BD1" t="s">
        <v>52</v>
      </c>
      <c r="BE1" t="s">
        <v>53</v>
      </c>
      <c r="BF1" t="s">
        <v>54</v>
      </c>
      <c r="BG1" t="s">
        <v>55</v>
      </c>
      <c r="BH1" t="s">
        <v>56</v>
      </c>
      <c r="BI1" t="s">
        <v>57</v>
      </c>
      <c r="BJ1" t="s">
        <v>58</v>
      </c>
      <c r="BK1" t="s">
        <v>59</v>
      </c>
      <c r="BL1" t="s">
        <v>60</v>
      </c>
      <c r="BM1" t="s">
        <v>61</v>
      </c>
      <c r="BN1" t="s">
        <v>62</v>
      </c>
      <c r="BO1" t="s">
        <v>63</v>
      </c>
      <c r="BP1" t="s">
        <v>64</v>
      </c>
      <c r="BQ1" t="s">
        <v>65</v>
      </c>
      <c r="BR1" t="s">
        <v>66</v>
      </c>
      <c r="BS1" t="s">
        <v>67</v>
      </c>
      <c r="BT1" t="s">
        <v>68</v>
      </c>
      <c r="BU1" t="s">
        <v>69</v>
      </c>
      <c r="BV1" t="s">
        <v>70</v>
      </c>
      <c r="BW1" t="s">
        <v>71</v>
      </c>
      <c r="BX1" t="s">
        <v>72</v>
      </c>
      <c r="BY1" t="s">
        <v>73</v>
      </c>
      <c r="BZ1" t="s">
        <v>74</v>
      </c>
      <c r="CA1" t="s">
        <v>75</v>
      </c>
      <c r="CB1" t="s">
        <v>76</v>
      </c>
      <c r="CC1" t="s">
        <v>77</v>
      </c>
      <c r="CD1" t="s">
        <v>78</v>
      </c>
      <c r="CE1" t="s">
        <v>79</v>
      </c>
      <c r="CF1" t="s">
        <v>80</v>
      </c>
      <c r="CG1" t="s">
        <v>81</v>
      </c>
      <c r="CH1" t="s">
        <v>82</v>
      </c>
      <c r="CI1" t="s">
        <v>83</v>
      </c>
      <c r="CJ1" t="s">
        <v>84</v>
      </c>
      <c r="CK1" t="s">
        <v>85</v>
      </c>
      <c r="CL1" t="s">
        <v>86</v>
      </c>
      <c r="CM1" t="s">
        <v>87</v>
      </c>
    </row>
    <row r="2" spans="1:91" x14ac:dyDescent="0.3">
      <c r="A2">
        <v>734</v>
      </c>
      <c r="B2">
        <v>231691</v>
      </c>
      <c r="C2" t="s">
        <v>529</v>
      </c>
      <c r="D2">
        <v>19</v>
      </c>
      <c r="E2" t="s">
        <v>530</v>
      </c>
      <c r="F2" t="s">
        <v>139</v>
      </c>
      <c r="G2" t="s">
        <v>140</v>
      </c>
      <c r="H2">
        <f>AVERAGE(CH2:CL2)</f>
        <v>90.000000000000028</v>
      </c>
      <c r="I2">
        <v>90</v>
      </c>
      <c r="J2" t="s">
        <v>274</v>
      </c>
      <c r="K2" t="s">
        <v>275</v>
      </c>
      <c r="L2">
        <v>14000000</v>
      </c>
      <c r="M2">
        <v>12000</v>
      </c>
      <c r="N2">
        <v>1200</v>
      </c>
      <c r="O2" t="s">
        <v>103</v>
      </c>
      <c r="P2">
        <v>2</v>
      </c>
      <c r="Q2">
        <v>3</v>
      </c>
      <c r="R2">
        <v>1</v>
      </c>
      <c r="S2" t="s">
        <v>91</v>
      </c>
      <c r="T2" t="s">
        <v>115</v>
      </c>
      <c r="U2" t="s">
        <v>177</v>
      </c>
      <c r="V2" t="s">
        <v>116</v>
      </c>
      <c r="W2" t="str">
        <f>VLOOKUP(V2,Pos[],2,FALSE)</f>
        <v>GK</v>
      </c>
      <c r="X2">
        <v>1</v>
      </c>
      <c r="Y2" t="s">
        <v>531</v>
      </c>
      <c r="AA2">
        <v>2023</v>
      </c>
      <c r="AB2" t="s">
        <v>117</v>
      </c>
      <c r="AC2">
        <f t="shared" ref="AC2:AC3" si="0">LEFT(AB2,1)*12+MID(AB2,3,2)</f>
        <v>76</v>
      </c>
      <c r="AD2">
        <v>181</v>
      </c>
      <c r="BE2">
        <v>13</v>
      </c>
      <c r="BF2">
        <v>6</v>
      </c>
      <c r="BG2">
        <v>13</v>
      </c>
      <c r="BH2">
        <v>54</v>
      </c>
      <c r="BI2">
        <v>9</v>
      </c>
      <c r="BJ2">
        <v>14</v>
      </c>
      <c r="BK2">
        <v>13</v>
      </c>
      <c r="BL2">
        <v>12</v>
      </c>
      <c r="BM2">
        <v>38</v>
      </c>
      <c r="BN2">
        <v>10</v>
      </c>
      <c r="BO2">
        <v>48</v>
      </c>
      <c r="BP2">
        <v>45</v>
      </c>
      <c r="BQ2">
        <v>55</v>
      </c>
      <c r="BR2">
        <v>69</v>
      </c>
      <c r="BS2">
        <v>53</v>
      </c>
      <c r="BT2">
        <v>23</v>
      </c>
      <c r="BU2">
        <v>73</v>
      </c>
      <c r="BV2">
        <v>40</v>
      </c>
      <c r="BW2">
        <v>70</v>
      </c>
      <c r="BX2">
        <v>9</v>
      </c>
      <c r="BY2">
        <v>20</v>
      </c>
      <c r="BZ2">
        <v>17</v>
      </c>
      <c r="CA2">
        <v>4</v>
      </c>
      <c r="CB2">
        <v>47</v>
      </c>
      <c r="CC2">
        <v>16</v>
      </c>
      <c r="CD2">
        <v>59</v>
      </c>
      <c r="CE2">
        <v>20</v>
      </c>
      <c r="CF2">
        <v>14</v>
      </c>
      <c r="CG2">
        <v>12</v>
      </c>
      <c r="CH2">
        <v>79</v>
      </c>
      <c r="CI2">
        <v>77</v>
      </c>
      <c r="CJ2">
        <v>138.00000000000009</v>
      </c>
      <c r="CK2">
        <v>76</v>
      </c>
      <c r="CL2">
        <v>80</v>
      </c>
      <c r="CM2">
        <v>26600000</v>
      </c>
    </row>
    <row r="3" spans="1:91" x14ac:dyDescent="0.3">
      <c r="A3">
        <v>1763</v>
      </c>
      <c r="B3">
        <v>225116</v>
      </c>
      <c r="C3" t="s">
        <v>335</v>
      </c>
      <c r="D3">
        <v>21</v>
      </c>
      <c r="E3" t="s">
        <v>336</v>
      </c>
      <c r="F3" t="s">
        <v>151</v>
      </c>
      <c r="G3" t="s">
        <v>152</v>
      </c>
      <c r="H3">
        <f>AVERAGE(CH3:CL3)</f>
        <v>73.400000000000006</v>
      </c>
      <c r="I3">
        <v>89</v>
      </c>
      <c r="J3" t="s">
        <v>156</v>
      </c>
      <c r="K3" t="s">
        <v>157</v>
      </c>
      <c r="L3">
        <v>12000000</v>
      </c>
      <c r="M3">
        <v>24000</v>
      </c>
      <c r="N3">
        <v>1161</v>
      </c>
      <c r="O3" t="s">
        <v>90</v>
      </c>
      <c r="P3">
        <v>1</v>
      </c>
      <c r="Q3">
        <v>2</v>
      </c>
      <c r="R3">
        <v>1</v>
      </c>
      <c r="S3" t="s">
        <v>91</v>
      </c>
      <c r="T3" t="s">
        <v>115</v>
      </c>
      <c r="U3" t="s">
        <v>177</v>
      </c>
      <c r="V3" t="s">
        <v>116</v>
      </c>
      <c r="W3" t="str">
        <f>VLOOKUP(V3,Pos[],2,FALSE)</f>
        <v>GK</v>
      </c>
      <c r="X3">
        <v>1</v>
      </c>
      <c r="Y3" t="s">
        <v>247</v>
      </c>
      <c r="AA3">
        <v>2023</v>
      </c>
      <c r="AB3" t="s">
        <v>162</v>
      </c>
      <c r="AC3">
        <f t="shared" si="0"/>
        <v>75</v>
      </c>
      <c r="AD3">
        <v>183</v>
      </c>
      <c r="BE3">
        <v>15</v>
      </c>
      <c r="BF3">
        <v>17</v>
      </c>
      <c r="BG3">
        <v>19</v>
      </c>
      <c r="BH3">
        <v>29</v>
      </c>
      <c r="BI3">
        <v>20</v>
      </c>
      <c r="BJ3">
        <v>16</v>
      </c>
      <c r="BK3">
        <v>20</v>
      </c>
      <c r="BL3">
        <v>21</v>
      </c>
      <c r="BM3">
        <v>22</v>
      </c>
      <c r="BN3">
        <v>22</v>
      </c>
      <c r="BO3">
        <v>41</v>
      </c>
      <c r="BP3">
        <v>48</v>
      </c>
      <c r="BQ3">
        <v>37</v>
      </c>
      <c r="BR3">
        <v>70</v>
      </c>
      <c r="BS3">
        <v>48</v>
      </c>
      <c r="BT3">
        <v>21</v>
      </c>
      <c r="BU3">
        <v>68</v>
      </c>
      <c r="BV3">
        <v>29</v>
      </c>
      <c r="BW3">
        <v>65</v>
      </c>
      <c r="BX3">
        <v>17</v>
      </c>
      <c r="BY3">
        <v>22</v>
      </c>
      <c r="BZ3">
        <v>22</v>
      </c>
      <c r="CA3">
        <v>20</v>
      </c>
      <c r="CB3">
        <v>21</v>
      </c>
      <c r="CC3">
        <v>21</v>
      </c>
      <c r="CD3">
        <v>67</v>
      </c>
      <c r="CE3">
        <v>10</v>
      </c>
      <c r="CF3">
        <v>21</v>
      </c>
      <c r="CG3">
        <v>12</v>
      </c>
      <c r="CH3">
        <v>77</v>
      </c>
      <c r="CI3">
        <v>71</v>
      </c>
      <c r="CJ3">
        <v>66</v>
      </c>
      <c r="CK3">
        <v>75</v>
      </c>
      <c r="CL3">
        <v>78</v>
      </c>
      <c r="CM3">
        <v>27900000</v>
      </c>
    </row>
    <row r="4" spans="1:91" ht="15" thickBot="1" x14ac:dyDescent="0.35"/>
    <row r="5" spans="1:91" x14ac:dyDescent="0.3">
      <c r="C5" t="s">
        <v>6</v>
      </c>
      <c r="D5" t="s">
        <v>82</v>
      </c>
      <c r="E5" t="s">
        <v>83</v>
      </c>
      <c r="F5" t="s">
        <v>84</v>
      </c>
      <c r="G5" t="s">
        <v>85</v>
      </c>
      <c r="H5" t="s">
        <v>86</v>
      </c>
      <c r="P5" s="10" t="s">
        <v>636</v>
      </c>
      <c r="Q5" s="10" t="s">
        <v>7</v>
      </c>
      <c r="R5" s="10" t="s">
        <v>637</v>
      </c>
      <c r="S5" s="10" t="s">
        <v>638</v>
      </c>
    </row>
    <row r="6" spans="1:91" x14ac:dyDescent="0.3">
      <c r="C6">
        <f>AVERAGE(D6:H6)</f>
        <v>88.4</v>
      </c>
      <c r="D6">
        <v>87</v>
      </c>
      <c r="E6">
        <v>89</v>
      </c>
      <c r="F6">
        <v>86</v>
      </c>
      <c r="G6">
        <v>89</v>
      </c>
      <c r="H6">
        <v>91</v>
      </c>
      <c r="P6" s="8">
        <v>7</v>
      </c>
      <c r="Q6" s="12">
        <v>88</v>
      </c>
      <c r="R6" s="8">
        <v>1</v>
      </c>
      <c r="S6" s="13">
        <v>1</v>
      </c>
    </row>
    <row r="7" spans="1:91" x14ac:dyDescent="0.3">
      <c r="C7">
        <f>AVERAGE(D7:H7)</f>
        <v>73.400000000000006</v>
      </c>
      <c r="D7">
        <v>77</v>
      </c>
      <c r="E7">
        <v>71</v>
      </c>
      <c r="F7">
        <v>66</v>
      </c>
      <c r="G7">
        <v>75</v>
      </c>
      <c r="H7">
        <v>78</v>
      </c>
      <c r="P7" s="8">
        <v>14</v>
      </c>
      <c r="Q7" s="12">
        <v>86</v>
      </c>
      <c r="R7" s="8">
        <v>2</v>
      </c>
      <c r="S7" s="13">
        <v>0.92300000000000004</v>
      </c>
    </row>
    <row r="8" spans="1:91" x14ac:dyDescent="0.3">
      <c r="P8" s="8">
        <v>1</v>
      </c>
      <c r="Q8" s="12">
        <v>85</v>
      </c>
      <c r="R8" s="8">
        <v>3</v>
      </c>
      <c r="S8" s="13">
        <v>0.307</v>
      </c>
    </row>
    <row r="9" spans="1:91" x14ac:dyDescent="0.3">
      <c r="C9">
        <f>C6</f>
        <v>88.4</v>
      </c>
      <c r="D9">
        <v>95</v>
      </c>
      <c r="E9">
        <v>92</v>
      </c>
      <c r="F9">
        <v>88</v>
      </c>
      <c r="G9">
        <v>87</v>
      </c>
      <c r="P9" s="8">
        <v>3</v>
      </c>
      <c r="Q9" s="12">
        <v>85</v>
      </c>
      <c r="R9" s="8">
        <v>3</v>
      </c>
      <c r="S9" s="13">
        <v>0.307</v>
      </c>
    </row>
    <row r="10" spans="1:91" x14ac:dyDescent="0.3">
      <c r="C10">
        <v>87</v>
      </c>
      <c r="D10">
        <f t="dataTable" ref="D10:G14" dt2D="1" dtr="1" r1="D6" r2="F6"/>
        <v>90.2</v>
      </c>
      <c r="E10">
        <v>89.6</v>
      </c>
      <c r="F10">
        <v>88.8</v>
      </c>
      <c r="G10">
        <v>88.6</v>
      </c>
      <c r="J10" t="s">
        <v>607</v>
      </c>
      <c r="P10" s="8">
        <v>4</v>
      </c>
      <c r="Q10" s="12">
        <v>85</v>
      </c>
      <c r="R10" s="8">
        <v>3</v>
      </c>
      <c r="S10" s="13">
        <v>0.307</v>
      </c>
    </row>
    <row r="11" spans="1:91" ht="15" thickBot="1" x14ac:dyDescent="0.35">
      <c r="C11">
        <v>88</v>
      </c>
      <c r="D11">
        <v>90.4</v>
      </c>
      <c r="E11">
        <v>89.8</v>
      </c>
      <c r="F11">
        <v>89</v>
      </c>
      <c r="G11">
        <v>88.8</v>
      </c>
      <c r="P11" s="8">
        <v>5</v>
      </c>
      <c r="Q11" s="12">
        <v>85</v>
      </c>
      <c r="R11" s="8">
        <v>3</v>
      </c>
      <c r="S11" s="13">
        <v>0.307</v>
      </c>
    </row>
    <row r="12" spans="1:91" x14ac:dyDescent="0.3">
      <c r="C12">
        <v>89</v>
      </c>
      <c r="D12">
        <v>90.6</v>
      </c>
      <c r="E12">
        <v>90</v>
      </c>
      <c r="F12">
        <v>89.2</v>
      </c>
      <c r="G12">
        <v>89</v>
      </c>
      <c r="J12" s="11" t="s">
        <v>608</v>
      </c>
      <c r="K12" s="11"/>
      <c r="P12" s="8">
        <v>6</v>
      </c>
      <c r="Q12" s="12">
        <v>85</v>
      </c>
      <c r="R12" s="8">
        <v>3</v>
      </c>
      <c r="S12" s="13">
        <v>0.307</v>
      </c>
    </row>
    <row r="13" spans="1:91" x14ac:dyDescent="0.3">
      <c r="C13">
        <v>91</v>
      </c>
      <c r="D13">
        <v>91</v>
      </c>
      <c r="E13">
        <v>90.4</v>
      </c>
      <c r="F13">
        <v>89.6</v>
      </c>
      <c r="G13">
        <v>89.4</v>
      </c>
      <c r="J13" s="8" t="s">
        <v>609</v>
      </c>
      <c r="K13" s="8">
        <v>0.75910456757957878</v>
      </c>
      <c r="P13" s="8">
        <v>8</v>
      </c>
      <c r="Q13" s="12">
        <v>85</v>
      </c>
      <c r="R13" s="8">
        <v>3</v>
      </c>
      <c r="S13" s="13">
        <v>0.307</v>
      </c>
    </row>
    <row r="14" spans="1:91" x14ac:dyDescent="0.3">
      <c r="C14">
        <v>72</v>
      </c>
      <c r="D14">
        <v>87.2</v>
      </c>
      <c r="E14">
        <v>86.6</v>
      </c>
      <c r="F14">
        <v>85.8</v>
      </c>
      <c r="G14">
        <v>85.6</v>
      </c>
      <c r="J14" s="8" t="s">
        <v>610</v>
      </c>
      <c r="K14" s="8">
        <v>0.57623974452017923</v>
      </c>
      <c r="P14" s="8">
        <v>9</v>
      </c>
      <c r="Q14" s="12">
        <v>85</v>
      </c>
      <c r="R14" s="8">
        <v>3</v>
      </c>
      <c r="S14" s="13">
        <v>0.307</v>
      </c>
    </row>
    <row r="15" spans="1:91" x14ac:dyDescent="0.3">
      <c r="J15" s="8" t="s">
        <v>611</v>
      </c>
      <c r="K15" s="8">
        <v>0.455165385811659</v>
      </c>
      <c r="P15" s="8">
        <v>13</v>
      </c>
      <c r="Q15" s="12">
        <v>85</v>
      </c>
      <c r="R15" s="8">
        <v>3</v>
      </c>
      <c r="S15" s="13">
        <v>0.307</v>
      </c>
    </row>
    <row r="16" spans="1:91" x14ac:dyDescent="0.3">
      <c r="J16" s="8" t="s">
        <v>612</v>
      </c>
      <c r="K16" s="8">
        <v>0.46683385232364671</v>
      </c>
      <c r="P16" s="8">
        <v>2</v>
      </c>
      <c r="Q16" s="12">
        <v>84</v>
      </c>
      <c r="R16" s="8">
        <v>3</v>
      </c>
      <c r="S16" s="13">
        <v>0</v>
      </c>
    </row>
    <row r="17" spans="3:19" ht="15" thickBot="1" x14ac:dyDescent="0.35">
      <c r="J17" s="9" t="s">
        <v>613</v>
      </c>
      <c r="K17" s="9">
        <v>10</v>
      </c>
      <c r="P17" s="8">
        <v>10</v>
      </c>
      <c r="Q17" s="12">
        <v>84</v>
      </c>
      <c r="R17" s="8">
        <v>3</v>
      </c>
      <c r="S17" s="13">
        <v>0</v>
      </c>
    </row>
    <row r="18" spans="3:19" x14ac:dyDescent="0.3">
      <c r="C18" t="s">
        <v>18</v>
      </c>
      <c r="D18" t="s">
        <v>598</v>
      </c>
      <c r="E18" t="s">
        <v>26</v>
      </c>
      <c r="P18" s="8">
        <v>11</v>
      </c>
      <c r="Q18" s="12">
        <v>84</v>
      </c>
      <c r="R18" s="8">
        <v>3</v>
      </c>
      <c r="S18" s="13">
        <v>0</v>
      </c>
    </row>
    <row r="19" spans="3:19" ht="15" thickBot="1" x14ac:dyDescent="0.35">
      <c r="C19">
        <v>1</v>
      </c>
      <c r="D19">
        <v>71</v>
      </c>
      <c r="E19">
        <v>152</v>
      </c>
      <c r="J19" t="s">
        <v>614</v>
      </c>
      <c r="P19" s="9">
        <v>12</v>
      </c>
      <c r="Q19" s="14">
        <v>84</v>
      </c>
      <c r="R19" s="8">
        <v>3</v>
      </c>
      <c r="S19" s="15">
        <v>0</v>
      </c>
    </row>
    <row r="20" spans="3:19" x14ac:dyDescent="0.3">
      <c r="C20">
        <v>1</v>
      </c>
      <c r="D20">
        <v>76</v>
      </c>
      <c r="E20">
        <v>181</v>
      </c>
      <c r="J20" s="10"/>
      <c r="K20" s="10" t="s">
        <v>619</v>
      </c>
      <c r="L20" s="10" t="s">
        <v>620</v>
      </c>
    </row>
    <row r="21" spans="3:19" x14ac:dyDescent="0.3">
      <c r="C21">
        <v>2</v>
      </c>
      <c r="D21">
        <v>69</v>
      </c>
      <c r="E21">
        <v>154</v>
      </c>
      <c r="J21" s="8" t="s">
        <v>615</v>
      </c>
      <c r="K21" s="8">
        <v>2</v>
      </c>
      <c r="L21" s="8">
        <v>2.0744630802726456</v>
      </c>
      <c r="M21" s="8">
        <v>1.0372315401363228</v>
      </c>
      <c r="N21" s="8">
        <v>4.7593871292553729</v>
      </c>
      <c r="O21" s="8">
        <v>4.9535981919944051E-2</v>
      </c>
    </row>
    <row r="22" spans="3:19" x14ac:dyDescent="0.3">
      <c r="C22">
        <v>3</v>
      </c>
      <c r="D22">
        <v>75</v>
      </c>
      <c r="E22">
        <v>207</v>
      </c>
      <c r="J22" s="8" t="s">
        <v>616</v>
      </c>
      <c r="K22" s="8">
        <v>7</v>
      </c>
      <c r="L22" s="8">
        <v>1.5255369197273549</v>
      </c>
      <c r="M22" s="8">
        <v>0.21793384567533641</v>
      </c>
      <c r="N22" s="8"/>
      <c r="O22" s="8"/>
    </row>
    <row r="23" spans="3:19" ht="15" thickBot="1" x14ac:dyDescent="0.35">
      <c r="C23">
        <v>2</v>
      </c>
      <c r="D23">
        <v>71</v>
      </c>
      <c r="E23">
        <v>146</v>
      </c>
      <c r="J23" s="9" t="s">
        <v>617</v>
      </c>
      <c r="K23" s="9">
        <v>9</v>
      </c>
      <c r="L23" s="9">
        <v>3.6000000000000005</v>
      </c>
      <c r="M23" s="9"/>
      <c r="N23" s="9"/>
      <c r="O23" s="9"/>
    </row>
    <row r="24" spans="3:19" ht="15" thickBot="1" x14ac:dyDescent="0.35">
      <c r="C24">
        <v>2</v>
      </c>
      <c r="D24">
        <v>72</v>
      </c>
      <c r="E24">
        <v>181</v>
      </c>
    </row>
    <row r="25" spans="3:19" x14ac:dyDescent="0.3">
      <c r="C25">
        <v>2</v>
      </c>
      <c r="D25">
        <v>68</v>
      </c>
      <c r="E25">
        <v>157</v>
      </c>
      <c r="J25" s="10"/>
      <c r="K25" s="10" t="s">
        <v>624</v>
      </c>
      <c r="L25" s="10" t="s">
        <v>612</v>
      </c>
      <c r="M25" s="10" t="s">
        <v>625</v>
      </c>
      <c r="N25" s="10" t="s">
        <v>626</v>
      </c>
      <c r="O25" s="10" t="s">
        <v>627</v>
      </c>
      <c r="P25" s="10" t="s">
        <v>628</v>
      </c>
      <c r="Q25" s="10" t="s">
        <v>629</v>
      </c>
      <c r="R25" s="10" t="s">
        <v>630</v>
      </c>
    </row>
    <row r="26" spans="3:19" x14ac:dyDescent="0.3">
      <c r="C26">
        <v>2</v>
      </c>
      <c r="D26">
        <v>70</v>
      </c>
      <c r="E26">
        <v>170</v>
      </c>
      <c r="J26" s="8" t="s">
        <v>618</v>
      </c>
      <c r="K26" s="8">
        <v>9.6774324132121023</v>
      </c>
      <c r="L26" s="8">
        <v>5.0480969207101412</v>
      </c>
      <c r="M26" s="8">
        <v>1.9170456837922061</v>
      </c>
      <c r="N26" s="8">
        <v>9.6749448984428554E-2</v>
      </c>
      <c r="O26" s="8">
        <v>-2.2594199898899578</v>
      </c>
      <c r="P26" s="8">
        <v>21.614284816314161</v>
      </c>
      <c r="Q26" s="8">
        <v>-2.2594199898899578</v>
      </c>
      <c r="R26" s="8">
        <v>21.614284816314161</v>
      </c>
    </row>
    <row r="27" spans="3:19" x14ac:dyDescent="0.3">
      <c r="C27">
        <v>1</v>
      </c>
      <c r="D27">
        <v>71</v>
      </c>
      <c r="E27">
        <v>152</v>
      </c>
      <c r="J27" s="8" t="s">
        <v>598</v>
      </c>
      <c r="K27" s="8">
        <v>-0.19400225380466285</v>
      </c>
      <c r="L27" s="8">
        <v>8.6939371989508504E-2</v>
      </c>
      <c r="M27" s="8">
        <v>-2.2314660132129118</v>
      </c>
      <c r="N27" s="8">
        <v>6.083912112182184E-2</v>
      </c>
      <c r="O27" s="8">
        <v>-0.39958120122930113</v>
      </c>
      <c r="P27" s="8">
        <v>1.1576693619975431E-2</v>
      </c>
      <c r="Q27" s="8">
        <v>-0.39958120122930113</v>
      </c>
      <c r="R27" s="8">
        <v>1.1576693619975431E-2</v>
      </c>
    </row>
    <row r="28" spans="3:19" ht="15" thickBot="1" x14ac:dyDescent="0.35">
      <c r="C28">
        <v>2</v>
      </c>
      <c r="D28">
        <v>70</v>
      </c>
      <c r="E28">
        <v>170</v>
      </c>
      <c r="J28" s="9" t="s">
        <v>26</v>
      </c>
      <c r="K28" s="9">
        <v>3.5658253191978205E-2</v>
      </c>
      <c r="L28" s="9">
        <v>1.1565603468038289E-2</v>
      </c>
      <c r="M28" s="9">
        <v>3.0831294960544255</v>
      </c>
      <c r="N28" s="9">
        <v>1.7737248740628382E-2</v>
      </c>
      <c r="O28" s="9">
        <v>8.3099467471492473E-3</v>
      </c>
      <c r="P28" s="9">
        <v>6.3006559636807166E-2</v>
      </c>
      <c r="Q28" s="9">
        <v>8.3099467471492473E-3</v>
      </c>
      <c r="R28" s="9">
        <v>6.3006559636807166E-2</v>
      </c>
    </row>
    <row r="32" spans="3:19" x14ac:dyDescent="0.3">
      <c r="J32" t="s">
        <v>631</v>
      </c>
    </row>
    <row r="34" spans="10:12" x14ac:dyDescent="0.3">
      <c r="J34" t="s">
        <v>632</v>
      </c>
      <c r="K34" t="s">
        <v>633</v>
      </c>
      <c r="L34" t="s">
        <v>634</v>
      </c>
    </row>
    <row r="35" spans="10:12" x14ac:dyDescent="0.3">
      <c r="J35">
        <v>1</v>
      </c>
      <c r="K35">
        <v>1.3233268782617262</v>
      </c>
      <c r="L35">
        <v>-0.32332687826172624</v>
      </c>
    </row>
    <row r="36" spans="10:12" x14ac:dyDescent="0.3">
      <c r="J36">
        <v>2</v>
      </c>
      <c r="K36">
        <v>1.3874049518057809</v>
      </c>
      <c r="L36">
        <v>-0.38740495180578094</v>
      </c>
    </row>
    <row r="37" spans="10:12" x14ac:dyDescent="0.3">
      <c r="J37">
        <v>3</v>
      </c>
      <c r="K37">
        <v>1.7826478922550102</v>
      </c>
      <c r="L37">
        <v>0.21735210774498981</v>
      </c>
    </row>
    <row r="38" spans="10:12" x14ac:dyDescent="0.3">
      <c r="J38">
        <v>4</v>
      </c>
      <c r="K38">
        <v>2.5085217886018762</v>
      </c>
      <c r="L38">
        <v>0.49147821139812375</v>
      </c>
    </row>
    <row r="39" spans="10:12" x14ac:dyDescent="0.3">
      <c r="J39">
        <v>5</v>
      </c>
      <c r="K39">
        <v>1.1093773591098568</v>
      </c>
      <c r="L39">
        <v>0.8906226408901432</v>
      </c>
    </row>
    <row r="40" spans="10:12" x14ac:dyDescent="0.3">
      <c r="J40">
        <v>6</v>
      </c>
      <c r="K40">
        <v>2.1634139670244323</v>
      </c>
      <c r="L40">
        <v>-0.16341396702443234</v>
      </c>
    </row>
    <row r="41" spans="10:12" x14ac:dyDescent="0.3">
      <c r="J41">
        <v>7</v>
      </c>
      <c r="K41">
        <v>2.0836249056356069</v>
      </c>
      <c r="L41">
        <v>-8.3624905635606872E-2</v>
      </c>
    </row>
    <row r="42" spans="10:12" x14ac:dyDescent="0.3">
      <c r="J42">
        <v>8</v>
      </c>
      <c r="K42">
        <v>2.1591776895219974</v>
      </c>
      <c r="L42">
        <v>-0.1591776895219974</v>
      </c>
    </row>
    <row r="43" spans="10:12" x14ac:dyDescent="0.3">
      <c r="J43">
        <v>9</v>
      </c>
      <c r="K43">
        <v>1.3233268782617262</v>
      </c>
      <c r="L43">
        <v>-0.32332687826172624</v>
      </c>
    </row>
    <row r="44" spans="10:12" x14ac:dyDescent="0.3">
      <c r="J44">
        <v>10</v>
      </c>
      <c r="K44">
        <v>2.1591776895219974</v>
      </c>
      <c r="L44">
        <v>-0.1591776895219974</v>
      </c>
    </row>
    <row r="51" spans="3:12" x14ac:dyDescent="0.3">
      <c r="C51" t="s">
        <v>2</v>
      </c>
      <c r="D51" t="s">
        <v>6</v>
      </c>
      <c r="E51" t="s">
        <v>10</v>
      </c>
    </row>
    <row r="52" spans="3:12" x14ac:dyDescent="0.3">
      <c r="C52">
        <v>23</v>
      </c>
      <c r="D52">
        <v>86</v>
      </c>
      <c r="E52">
        <v>59500000</v>
      </c>
    </row>
    <row r="53" spans="3:12" x14ac:dyDescent="0.3">
      <c r="C53">
        <v>28</v>
      </c>
      <c r="D53">
        <v>86</v>
      </c>
      <c r="E53">
        <v>35000000</v>
      </c>
      <c r="G53" t="s">
        <v>607</v>
      </c>
    </row>
    <row r="54" spans="3:12" ht="15" thickBot="1" x14ac:dyDescent="0.35">
      <c r="C54">
        <v>27</v>
      </c>
      <c r="D54">
        <v>85</v>
      </c>
      <c r="E54">
        <v>45000000</v>
      </c>
    </row>
    <row r="55" spans="3:12" x14ac:dyDescent="0.3">
      <c r="C55">
        <v>22</v>
      </c>
      <c r="D55">
        <v>84</v>
      </c>
      <c r="E55">
        <v>42500000</v>
      </c>
      <c r="G55" s="11" t="s">
        <v>608</v>
      </c>
      <c r="H55" s="11"/>
    </row>
    <row r="56" spans="3:12" x14ac:dyDescent="0.3">
      <c r="C56">
        <v>30</v>
      </c>
      <c r="D56">
        <v>84</v>
      </c>
      <c r="E56">
        <v>29500000</v>
      </c>
      <c r="G56" s="8" t="s">
        <v>609</v>
      </c>
      <c r="H56" s="8">
        <v>0.8388066152571465</v>
      </c>
    </row>
    <row r="57" spans="3:12" x14ac:dyDescent="0.3">
      <c r="C57">
        <v>32</v>
      </c>
      <c r="D57">
        <v>82</v>
      </c>
      <c r="E57">
        <v>12500000</v>
      </c>
      <c r="G57" s="8" t="s">
        <v>610</v>
      </c>
      <c r="H57" s="8">
        <v>0.70359653779915055</v>
      </c>
    </row>
    <row r="58" spans="3:12" x14ac:dyDescent="0.3">
      <c r="C58">
        <v>23</v>
      </c>
      <c r="D58">
        <v>81</v>
      </c>
      <c r="E58">
        <v>20000000</v>
      </c>
      <c r="G58" s="8" t="s">
        <v>611</v>
      </c>
      <c r="H58" s="8">
        <v>0.68164072578427282</v>
      </c>
    </row>
    <row r="59" spans="3:12" x14ac:dyDescent="0.3">
      <c r="C59">
        <v>30</v>
      </c>
      <c r="D59">
        <v>81</v>
      </c>
      <c r="E59">
        <v>13000000</v>
      </c>
      <c r="G59" s="8" t="s">
        <v>612</v>
      </c>
      <c r="H59" s="8">
        <v>8711814.5685315561</v>
      </c>
    </row>
    <row r="60" spans="3:12" ht="15" thickBot="1" x14ac:dyDescent="0.35">
      <c r="C60">
        <v>22</v>
      </c>
      <c r="D60">
        <v>80</v>
      </c>
      <c r="E60">
        <v>17500000</v>
      </c>
      <c r="G60" s="9" t="s">
        <v>613</v>
      </c>
      <c r="H60" s="9">
        <v>30</v>
      </c>
    </row>
    <row r="61" spans="3:12" x14ac:dyDescent="0.3">
      <c r="C61">
        <v>19</v>
      </c>
      <c r="D61">
        <v>79</v>
      </c>
      <c r="E61">
        <v>18000000</v>
      </c>
    </row>
    <row r="62" spans="3:12" ht="15" thickBot="1" x14ac:dyDescent="0.35">
      <c r="C62">
        <v>28</v>
      </c>
      <c r="D62">
        <v>79</v>
      </c>
      <c r="E62">
        <v>12500000</v>
      </c>
      <c r="G62" t="s">
        <v>614</v>
      </c>
    </row>
    <row r="63" spans="3:12" x14ac:dyDescent="0.3">
      <c r="C63">
        <v>23</v>
      </c>
      <c r="D63">
        <v>77</v>
      </c>
      <c r="E63">
        <v>12000000</v>
      </c>
      <c r="G63" s="10"/>
      <c r="H63" s="10" t="s">
        <v>619</v>
      </c>
      <c r="I63" s="10" t="s">
        <v>620</v>
      </c>
      <c r="J63" s="10" t="s">
        <v>621</v>
      </c>
      <c r="K63" s="10" t="s">
        <v>622</v>
      </c>
      <c r="L63" s="10" t="s">
        <v>623</v>
      </c>
    </row>
    <row r="64" spans="3:12" x14ac:dyDescent="0.3">
      <c r="C64">
        <v>27</v>
      </c>
      <c r="D64">
        <v>75</v>
      </c>
      <c r="E64">
        <v>7000000</v>
      </c>
      <c r="G64" s="8" t="s">
        <v>615</v>
      </c>
      <c r="H64" s="8">
        <v>2</v>
      </c>
      <c r="I64" s="8">
        <v>4864312093601742</v>
      </c>
      <c r="J64" s="8">
        <v>2432156046800871</v>
      </c>
      <c r="K64" s="8">
        <v>32.046026688622504</v>
      </c>
      <c r="L64" s="8">
        <v>7.4203463152384263E-8</v>
      </c>
    </row>
    <row r="65" spans="3:15" x14ac:dyDescent="0.3">
      <c r="C65">
        <v>27</v>
      </c>
      <c r="D65">
        <v>75</v>
      </c>
      <c r="E65">
        <v>7000000</v>
      </c>
      <c r="G65" s="8" t="s">
        <v>616</v>
      </c>
      <c r="H65" s="8">
        <v>27</v>
      </c>
      <c r="I65" s="8">
        <v>2049184253064923.7</v>
      </c>
      <c r="J65" s="8">
        <v>75895713076478.656</v>
      </c>
      <c r="K65" s="8"/>
      <c r="L65" s="8"/>
    </row>
    <row r="66" spans="3:15" ht="15" thickBot="1" x14ac:dyDescent="0.35">
      <c r="C66">
        <v>26</v>
      </c>
      <c r="D66">
        <v>74</v>
      </c>
      <c r="E66">
        <v>6500000</v>
      </c>
      <c r="G66" s="9" t="s">
        <v>617</v>
      </c>
      <c r="H66" s="9">
        <v>29</v>
      </c>
      <c r="I66" s="9">
        <v>6913496346666666</v>
      </c>
      <c r="J66" s="9"/>
      <c r="K66" s="9"/>
      <c r="L66" s="9"/>
    </row>
    <row r="67" spans="3:15" ht="15" thickBot="1" x14ac:dyDescent="0.35">
      <c r="C67">
        <v>25</v>
      </c>
      <c r="D67">
        <v>74</v>
      </c>
      <c r="E67">
        <v>6500000</v>
      </c>
    </row>
    <row r="68" spans="3:15" x14ac:dyDescent="0.3">
      <c r="C68">
        <v>20</v>
      </c>
      <c r="D68">
        <v>73</v>
      </c>
      <c r="E68">
        <v>7000000</v>
      </c>
      <c r="G68" s="10"/>
      <c r="H68" s="10" t="s">
        <v>624</v>
      </c>
      <c r="I68" s="10" t="s">
        <v>612</v>
      </c>
      <c r="J68" s="10" t="s">
        <v>625</v>
      </c>
      <c r="K68" s="10" t="s">
        <v>626</v>
      </c>
      <c r="L68" s="10" t="s">
        <v>627</v>
      </c>
      <c r="M68" s="10" t="s">
        <v>628</v>
      </c>
      <c r="N68" s="10" t="s">
        <v>629</v>
      </c>
      <c r="O68" s="10" t="s">
        <v>630</v>
      </c>
    </row>
    <row r="69" spans="3:15" x14ac:dyDescent="0.3">
      <c r="C69">
        <v>25</v>
      </c>
      <c r="D69">
        <v>72</v>
      </c>
      <c r="E69">
        <v>4100000</v>
      </c>
      <c r="G69" s="8" t="s">
        <v>618</v>
      </c>
      <c r="H69" s="8">
        <v>-85162834.256496429</v>
      </c>
      <c r="I69" s="8">
        <v>16598920.258175844</v>
      </c>
      <c r="J69" s="8">
        <v>-5.1306249401703852</v>
      </c>
      <c r="K69" s="8">
        <v>2.1443238562771952E-5</v>
      </c>
      <c r="L69" s="8">
        <v>-119221005.38284445</v>
      </c>
      <c r="M69" s="8">
        <v>-51104663.130148403</v>
      </c>
      <c r="N69" s="8">
        <v>-119221005.38284445</v>
      </c>
      <c r="O69" s="8">
        <v>-51104663.130148403</v>
      </c>
    </row>
    <row r="70" spans="3:15" x14ac:dyDescent="0.3">
      <c r="C70">
        <v>31</v>
      </c>
      <c r="D70">
        <v>71</v>
      </c>
      <c r="E70">
        <v>1400000</v>
      </c>
      <c r="G70" s="8" t="s">
        <v>2</v>
      </c>
      <c r="H70" s="8">
        <v>-853144.79145037592</v>
      </c>
      <c r="I70" s="8">
        <v>393474.96731512656</v>
      </c>
      <c r="J70" s="8">
        <v>-2.1682314310153017</v>
      </c>
      <c r="K70" s="8">
        <v>3.9121814209032275E-2</v>
      </c>
      <c r="L70" s="8">
        <v>-1660488.7368586357</v>
      </c>
      <c r="M70" s="8">
        <v>-45800.846042116173</v>
      </c>
      <c r="N70" s="8">
        <v>-1660488.7368586357</v>
      </c>
      <c r="O70" s="8">
        <v>-45800.846042116173</v>
      </c>
    </row>
    <row r="71" spans="3:15" ht="15" thickBot="1" x14ac:dyDescent="0.35">
      <c r="C71">
        <v>20</v>
      </c>
      <c r="D71">
        <v>71</v>
      </c>
      <c r="E71">
        <v>4500000</v>
      </c>
      <c r="G71" s="9" t="s">
        <v>6</v>
      </c>
      <c r="H71" s="9">
        <v>1612266.4935695813</v>
      </c>
      <c r="I71" s="9">
        <v>202403.90167787852</v>
      </c>
      <c r="J71" s="9">
        <v>7.9655899921112638</v>
      </c>
      <c r="K71" s="9">
        <v>1.4618775047241836E-8</v>
      </c>
      <c r="L71" s="9">
        <v>1196967.9914522348</v>
      </c>
      <c r="M71" s="9">
        <v>2027564.9956869278</v>
      </c>
      <c r="N71" s="9">
        <v>1196967.9914522348</v>
      </c>
      <c r="O71" s="9">
        <v>2027564.9956869278</v>
      </c>
    </row>
    <row r="72" spans="3:15" x14ac:dyDescent="0.3">
      <c r="C72">
        <v>33</v>
      </c>
      <c r="D72">
        <v>68</v>
      </c>
      <c r="E72">
        <v>375000</v>
      </c>
    </row>
    <row r="73" spans="3:15" x14ac:dyDescent="0.3">
      <c r="C73">
        <v>34</v>
      </c>
      <c r="D73">
        <v>68</v>
      </c>
      <c r="E73">
        <v>375000</v>
      </c>
    </row>
    <row r="74" spans="3:15" x14ac:dyDescent="0.3">
      <c r="C74">
        <v>26</v>
      </c>
      <c r="D74">
        <v>68</v>
      </c>
      <c r="E74">
        <v>1100000</v>
      </c>
    </row>
    <row r="75" spans="3:15" x14ac:dyDescent="0.3">
      <c r="C75">
        <v>26</v>
      </c>
      <c r="D75">
        <v>67</v>
      </c>
      <c r="E75">
        <v>725000</v>
      </c>
      <c r="G75" t="s">
        <v>631</v>
      </c>
    </row>
    <row r="76" spans="3:15" ht="15" thickBot="1" x14ac:dyDescent="0.35">
      <c r="C76">
        <v>28</v>
      </c>
      <c r="D76">
        <v>67</v>
      </c>
      <c r="E76">
        <v>600000</v>
      </c>
    </row>
    <row r="77" spans="3:15" x14ac:dyDescent="0.3">
      <c r="C77">
        <v>21</v>
      </c>
      <c r="D77">
        <v>66</v>
      </c>
      <c r="E77">
        <v>1100000</v>
      </c>
      <c r="G77" s="10" t="s">
        <v>632</v>
      </c>
      <c r="H77" s="10" t="s">
        <v>635</v>
      </c>
      <c r="I77" s="10" t="s">
        <v>634</v>
      </c>
    </row>
    <row r="78" spans="3:15" x14ac:dyDescent="0.3">
      <c r="C78">
        <v>27</v>
      </c>
      <c r="D78">
        <v>66</v>
      </c>
      <c r="E78">
        <v>500000</v>
      </c>
      <c r="G78" s="8">
        <v>1</v>
      </c>
      <c r="H78" s="8">
        <v>33869753.987128913</v>
      </c>
      <c r="I78" s="8">
        <v>25630246.012871087</v>
      </c>
    </row>
    <row r="79" spans="3:15" x14ac:dyDescent="0.3">
      <c r="C79">
        <v>23</v>
      </c>
      <c r="D79">
        <v>64</v>
      </c>
      <c r="E79">
        <v>500000</v>
      </c>
      <c r="G79" s="8">
        <v>2</v>
      </c>
      <c r="H79" s="8">
        <v>29604030.029877037</v>
      </c>
      <c r="I79" s="8">
        <v>5395969.9701229632</v>
      </c>
    </row>
    <row r="80" spans="3:15" x14ac:dyDescent="0.3">
      <c r="C80">
        <v>23</v>
      </c>
      <c r="D80">
        <v>62</v>
      </c>
      <c r="E80">
        <v>375000</v>
      </c>
      <c r="G80" s="8">
        <v>3</v>
      </c>
      <c r="H80" s="8">
        <v>28844908.327757835</v>
      </c>
      <c r="I80" s="8">
        <v>16155091.672242165</v>
      </c>
    </row>
    <row r="81" spans="3:9" x14ac:dyDescent="0.3">
      <c r="C81">
        <v>18</v>
      </c>
      <c r="D81">
        <v>53</v>
      </c>
      <c r="E81">
        <v>110000</v>
      </c>
      <c r="G81" s="8">
        <v>4</v>
      </c>
      <c r="H81" s="8">
        <v>31498365.791440129</v>
      </c>
      <c r="I81" s="8">
        <v>11001634.208559871</v>
      </c>
    </row>
    <row r="82" spans="3:9" x14ac:dyDescent="0.3">
      <c r="G82" s="8">
        <v>5</v>
      </c>
      <c r="H82" s="8">
        <v>24673207.459837124</v>
      </c>
      <c r="I82" s="8">
        <v>4826792.5401628762</v>
      </c>
    </row>
    <row r="83" spans="3:9" x14ac:dyDescent="0.3">
      <c r="G83" s="8">
        <v>6</v>
      </c>
      <c r="H83" s="8">
        <v>19742384.889797211</v>
      </c>
      <c r="I83" s="8">
        <v>-7242384.8897972107</v>
      </c>
    </row>
    <row r="84" spans="3:9" x14ac:dyDescent="0.3">
      <c r="G84" s="8">
        <v>7</v>
      </c>
      <c r="H84" s="8">
        <v>25808421.519281</v>
      </c>
      <c r="I84" s="8">
        <v>-5808421.5192809999</v>
      </c>
    </row>
    <row r="85" spans="3:9" x14ac:dyDescent="0.3">
      <c r="G85" s="8">
        <v>8</v>
      </c>
      <c r="H85" s="8">
        <v>19836407.979128376</v>
      </c>
      <c r="I85" s="8">
        <v>-6836407.9791283756</v>
      </c>
    </row>
    <row r="86" spans="3:9" x14ac:dyDescent="0.3">
      <c r="G86" s="8">
        <v>9</v>
      </c>
      <c r="H86" s="8">
        <v>25049299.817161798</v>
      </c>
      <c r="I86" s="8">
        <v>-7549299.8171617985</v>
      </c>
    </row>
    <row r="87" spans="3:9" x14ac:dyDescent="0.3">
      <c r="G87" s="8">
        <v>10</v>
      </c>
      <c r="H87" s="8">
        <v>25996467.69794336</v>
      </c>
      <c r="I87" s="8">
        <v>-7996467.6979433596</v>
      </c>
    </row>
    <row r="88" spans="3:9" x14ac:dyDescent="0.3">
      <c r="G88" s="8">
        <v>11</v>
      </c>
      <c r="H88" s="8">
        <v>18318164.574889973</v>
      </c>
      <c r="I88" s="8">
        <v>-5818164.5748899728</v>
      </c>
    </row>
    <row r="89" spans="3:9" x14ac:dyDescent="0.3">
      <c r="G89" s="8">
        <v>12</v>
      </c>
      <c r="H89" s="8">
        <v>19359355.545002684</v>
      </c>
      <c r="I89" s="8">
        <v>-7359355.545002684</v>
      </c>
    </row>
    <row r="90" spans="3:9" x14ac:dyDescent="0.3">
      <c r="G90" s="8">
        <v>13</v>
      </c>
      <c r="H90" s="8">
        <v>12722243.392062023</v>
      </c>
      <c r="I90" s="8">
        <v>-5722243.3920620233</v>
      </c>
    </row>
    <row r="91" spans="3:9" x14ac:dyDescent="0.3">
      <c r="G91" s="8">
        <v>14</v>
      </c>
      <c r="H91" s="8">
        <v>12722243.392062023</v>
      </c>
      <c r="I91" s="8">
        <v>-5722243.3920620233</v>
      </c>
    </row>
    <row r="92" spans="3:9" x14ac:dyDescent="0.3">
      <c r="G92" s="8">
        <v>15</v>
      </c>
      <c r="H92" s="8">
        <v>11963121.689942807</v>
      </c>
      <c r="I92" s="8">
        <v>-5463121.689942807</v>
      </c>
    </row>
    <row r="93" spans="3:9" x14ac:dyDescent="0.3">
      <c r="G93" s="8">
        <v>16</v>
      </c>
      <c r="H93" s="8">
        <v>12816266.481393188</v>
      </c>
      <c r="I93" s="8">
        <v>-6316266.4813931882</v>
      </c>
    </row>
    <row r="94" spans="3:9" x14ac:dyDescent="0.3">
      <c r="G94" s="8">
        <v>17</v>
      </c>
      <c r="H94" s="8">
        <v>15469723.945075482</v>
      </c>
      <c r="I94" s="8">
        <v>-8469723.9450754821</v>
      </c>
    </row>
    <row r="95" spans="3:9" x14ac:dyDescent="0.3">
      <c r="G95" s="8">
        <v>18</v>
      </c>
      <c r="H95" s="8">
        <v>9591733.4942540228</v>
      </c>
      <c r="I95" s="8">
        <v>-5491733.4942540228</v>
      </c>
    </row>
    <row r="96" spans="3:9" x14ac:dyDescent="0.3">
      <c r="G96" s="8">
        <v>19</v>
      </c>
      <c r="H96" s="8">
        <v>2860598.2519821823</v>
      </c>
      <c r="I96" s="8">
        <v>-1460598.2519821823</v>
      </c>
    </row>
    <row r="97" spans="7:9" x14ac:dyDescent="0.3">
      <c r="G97" s="8">
        <v>20</v>
      </c>
      <c r="H97" s="8">
        <v>12245190.957936317</v>
      </c>
      <c r="I97" s="8">
        <v>-7745190.9579363167</v>
      </c>
    </row>
    <row r="98" spans="7:9" x14ac:dyDescent="0.3">
      <c r="G98" s="8">
        <v>21</v>
      </c>
      <c r="H98" s="8">
        <v>-3682490.8116272986</v>
      </c>
      <c r="I98" s="8">
        <v>4057490.8116272986</v>
      </c>
    </row>
    <row r="99" spans="7:9" x14ac:dyDescent="0.3">
      <c r="G99" s="8">
        <v>22</v>
      </c>
      <c r="H99" s="8">
        <v>-4535635.6030776799</v>
      </c>
      <c r="I99" s="8">
        <v>4910635.6030776799</v>
      </c>
    </row>
    <row r="100" spans="7:9" x14ac:dyDescent="0.3">
      <c r="G100" s="8">
        <v>23</v>
      </c>
      <c r="H100" s="8">
        <v>2289522.7285253257</v>
      </c>
      <c r="I100" s="8">
        <v>-1189522.7285253257</v>
      </c>
    </row>
    <row r="101" spans="7:9" x14ac:dyDescent="0.3">
      <c r="G101" s="8">
        <v>24</v>
      </c>
      <c r="H101" s="8">
        <v>677256.23495574296</v>
      </c>
      <c r="I101" s="8">
        <v>47743.765044257045</v>
      </c>
    </row>
    <row r="102" spans="7:9" x14ac:dyDescent="0.3">
      <c r="G102" s="8">
        <v>25</v>
      </c>
      <c r="H102" s="8">
        <v>-1029033.3479450047</v>
      </c>
      <c r="I102" s="8">
        <v>1629033.3479450047</v>
      </c>
    </row>
    <row r="103" spans="7:9" x14ac:dyDescent="0.3">
      <c r="G103" s="8">
        <v>26</v>
      </c>
      <c r="H103" s="8">
        <v>3330713.6986380517</v>
      </c>
      <c r="I103" s="8">
        <v>-2230713.6986380517</v>
      </c>
    </row>
    <row r="104" spans="7:9" x14ac:dyDescent="0.3">
      <c r="G104" s="8">
        <v>27</v>
      </c>
      <c r="H104" s="8">
        <v>-1788155.0500642061</v>
      </c>
      <c r="I104" s="8">
        <v>2288155.0500642061</v>
      </c>
    </row>
    <row r="105" spans="7:9" x14ac:dyDescent="0.3">
      <c r="G105" s="8">
        <v>28</v>
      </c>
      <c r="H105" s="8">
        <v>-1600108.8714018762</v>
      </c>
      <c r="I105" s="8">
        <v>2100108.8714018762</v>
      </c>
    </row>
    <row r="106" spans="7:9" x14ac:dyDescent="0.3">
      <c r="G106" s="8">
        <v>29</v>
      </c>
      <c r="H106" s="8">
        <v>-4824641.8585410416</v>
      </c>
      <c r="I106" s="8">
        <v>5199641.8585410416</v>
      </c>
    </row>
    <row r="107" spans="7:9" ht="15" thickBot="1" x14ac:dyDescent="0.35">
      <c r="G107" s="9">
        <v>30</v>
      </c>
      <c r="H107" s="9">
        <v>-15069316.343415394</v>
      </c>
      <c r="I107" s="9">
        <v>15179316.343415394</v>
      </c>
    </row>
  </sheetData>
  <scenarios current="1" show="1">
    <scenario name="Average" locked="1" count="5" user="Windows User" comment="Created by Windows User on 16-09-2019_x000a_Modified by Windows User on 16-09-2019">
      <inputCells r="S10" val="87"/>
      <inputCells r="E6" val="89"/>
      <inputCells r="F6" val="86"/>
      <inputCells r="G6" val="89"/>
      <inputCells r="H6" val="91"/>
    </scenario>
    <scenario name="Dive and Kick" locked="1" count="5" user="Windows User" comment="Created by Windows User on 16-09-2019">
      <inputCells r="S10" val="95"/>
      <inputCells r="E6" val="79"/>
      <inputCells r="F6" val="82"/>
      <inputCells r="G6" val="80"/>
      <inputCells r="H6" val="97"/>
    </scenario>
  </scenario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AND INTERACTIVE GRAPHS</vt:lpstr>
      <vt:lpstr>PIVOT TABLE</vt:lpstr>
      <vt:lpstr>PIVOT CHART</vt:lpstr>
      <vt:lpstr>What If </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Windows User</cp:lastModifiedBy>
  <dcterms:created xsi:type="dcterms:W3CDTF">2019-09-14T13:50:03Z</dcterms:created>
  <dcterms:modified xsi:type="dcterms:W3CDTF">2019-09-16T14:40:46Z</dcterms:modified>
</cp:coreProperties>
</file>