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mingProjects\SWP\the 'ol switcheroo\Buerokratie\PM\"/>
    </mc:Choice>
  </mc:AlternateContent>
  <xr:revisionPtr revIDLastSave="0" documentId="13_ncr:1_{058CFDB3-26E3-438E-A0ED-11BBDD229C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B6" i="1"/>
  <c r="B5" i="1"/>
  <c r="B3" i="1"/>
  <c r="B4" i="1"/>
  <c r="L18" i="1"/>
  <c r="M18" i="1"/>
  <c r="F36" i="1"/>
  <c r="G36" i="1"/>
  <c r="H36" i="1" s="1"/>
  <c r="L17" i="1"/>
  <c r="M17" i="1"/>
  <c r="F35" i="1"/>
  <c r="G35" i="1"/>
  <c r="H35" i="1" s="1"/>
  <c r="L16" i="1"/>
  <c r="M16" i="1"/>
  <c r="N16" i="1" s="1"/>
  <c r="G34" i="1"/>
  <c r="F34" i="1"/>
  <c r="L15" i="1"/>
  <c r="M15" i="1"/>
  <c r="F33" i="1"/>
  <c r="G33" i="1"/>
  <c r="H33" i="1" s="1"/>
  <c r="F32" i="1"/>
  <c r="G32" i="1"/>
  <c r="L14" i="1"/>
  <c r="M14" i="1"/>
  <c r="N14" i="1" s="1"/>
  <c r="G31" i="1"/>
  <c r="F31" i="1"/>
  <c r="M13" i="1"/>
  <c r="L13" i="1"/>
  <c r="G30" i="1"/>
  <c r="F30" i="1"/>
  <c r="G29" i="1"/>
  <c r="F29" i="1"/>
  <c r="G28" i="1"/>
  <c r="F28" i="1"/>
  <c r="F27" i="1"/>
  <c r="G27" i="1"/>
  <c r="H27" i="1" s="1"/>
  <c r="N19" i="1"/>
  <c r="N20" i="1"/>
  <c r="N21" i="1"/>
  <c r="N22" i="1"/>
  <c r="N23" i="1"/>
  <c r="N24" i="1"/>
  <c r="M12" i="1"/>
  <c r="N12" i="1" s="1"/>
  <c r="G26" i="1"/>
  <c r="F26" i="1"/>
  <c r="L4" i="1"/>
  <c r="M11" i="1"/>
  <c r="L11" i="1"/>
  <c r="M10" i="1"/>
  <c r="L10" i="1"/>
  <c r="M9" i="1"/>
  <c r="L9" i="1"/>
  <c r="N9" i="1" s="1"/>
  <c r="M8" i="1"/>
  <c r="N8" i="1" s="1"/>
  <c r="M7" i="1"/>
  <c r="N7" i="1" s="1"/>
  <c r="M6" i="1"/>
  <c r="N6" i="1" s="1"/>
  <c r="M5" i="1"/>
  <c r="L5" i="1"/>
  <c r="M4" i="1"/>
  <c r="M3" i="1"/>
  <c r="L3" i="1"/>
  <c r="G16" i="1"/>
  <c r="F16" i="1"/>
  <c r="G25" i="1"/>
  <c r="F25" i="1"/>
  <c r="G24" i="1"/>
  <c r="H24" i="1" s="1"/>
  <c r="F24" i="1"/>
  <c r="G23" i="1"/>
  <c r="F23" i="1"/>
  <c r="G22" i="1"/>
  <c r="F22" i="1"/>
  <c r="G21" i="1"/>
  <c r="F21" i="1"/>
  <c r="H21" i="1" s="1"/>
  <c r="G20" i="1"/>
  <c r="H20" i="1" s="1"/>
  <c r="G19" i="1"/>
  <c r="F19" i="1"/>
  <c r="G18" i="1"/>
  <c r="F18" i="1"/>
  <c r="G17" i="1"/>
  <c r="H17" i="1" s="1"/>
  <c r="G15" i="1"/>
  <c r="H15" i="1" s="1"/>
  <c r="F15" i="1"/>
  <c r="G14" i="1"/>
  <c r="F14" i="1"/>
  <c r="G13" i="1"/>
  <c r="F13" i="1"/>
  <c r="G12" i="1"/>
  <c r="F12" i="1"/>
  <c r="G11" i="1"/>
  <c r="F11" i="1"/>
  <c r="G10" i="1"/>
  <c r="H10" i="1" s="1"/>
  <c r="G9" i="1"/>
  <c r="F9" i="1"/>
  <c r="H9" i="1" s="1"/>
  <c r="G8" i="1"/>
  <c r="F8" i="1"/>
  <c r="G7" i="1"/>
  <c r="F7" i="1"/>
  <c r="G6" i="1"/>
  <c r="F6" i="1"/>
  <c r="G5" i="1"/>
  <c r="F5" i="1"/>
  <c r="G4" i="1"/>
  <c r="F4" i="1"/>
  <c r="H4" i="1" s="1"/>
  <c r="G3" i="1"/>
  <c r="F3" i="1"/>
  <c r="H3" i="1" s="1"/>
  <c r="B7" i="1" l="1"/>
  <c r="C4" i="1" s="1"/>
  <c r="C3" i="1"/>
  <c r="C7" i="1" s="1"/>
  <c r="H28" i="1"/>
  <c r="N11" i="1"/>
  <c r="H29" i="1"/>
  <c r="H31" i="1"/>
  <c r="N10" i="1"/>
  <c r="H26" i="1"/>
  <c r="H32" i="1"/>
  <c r="H25" i="1"/>
  <c r="H7" i="1"/>
  <c r="H8" i="1"/>
  <c r="H34" i="1"/>
  <c r="H16" i="1"/>
  <c r="H30" i="1"/>
  <c r="H19" i="1"/>
  <c r="H23" i="1"/>
  <c r="N5" i="1"/>
  <c r="N15" i="1"/>
  <c r="H22" i="1"/>
  <c r="N13" i="1"/>
  <c r="H13" i="1"/>
  <c r="H5" i="1"/>
  <c r="H14" i="1"/>
  <c r="H6" i="1"/>
  <c r="H18" i="1"/>
  <c r="N17" i="1"/>
  <c r="H11" i="1"/>
  <c r="N3" i="1"/>
  <c r="H12" i="1"/>
  <c r="N18" i="1"/>
  <c r="N4" i="1"/>
</calcChain>
</file>

<file path=xl/sharedStrings.xml><?xml version="1.0" encoding="utf-8"?>
<sst xmlns="http://schemas.openxmlformats.org/spreadsheetml/2006/main" count="79" uniqueCount="46">
  <si>
    <t>Begin</t>
  </si>
  <si>
    <t>End</t>
  </si>
  <si>
    <t>Duration</t>
  </si>
  <si>
    <t>Aris</t>
  </si>
  <si>
    <t>Date</t>
  </si>
  <si>
    <t>Viki</t>
  </si>
  <si>
    <t>Planung</t>
  </si>
  <si>
    <t>GitHub</t>
  </si>
  <si>
    <t>Photoshop, Inspiration</t>
  </si>
  <si>
    <t>Player Movement</t>
  </si>
  <si>
    <t>Player Movement - verbessert</t>
  </si>
  <si>
    <t>Player Swap ability +  Camera</t>
  </si>
  <si>
    <t>Storyline</t>
  </si>
  <si>
    <t>sprite issues</t>
  </si>
  <si>
    <t>sprite + animation</t>
  </si>
  <si>
    <t>test sprites + Animation</t>
  </si>
  <si>
    <t>textures</t>
  </si>
  <si>
    <t>goalpoints + next level</t>
  </si>
  <si>
    <t>Refactoring</t>
  </si>
  <si>
    <t>goalpoints - coroutines -&gt; finished</t>
  </si>
  <si>
    <t>refactor animation -&gt; slip jumping and falling + merged playerMovement and animController</t>
  </si>
  <si>
    <t>Button input working -&gt; no even link</t>
  </si>
  <si>
    <t>Button even link</t>
  </si>
  <si>
    <t>button even working?</t>
  </si>
  <si>
    <t>kitchen sprites</t>
  </si>
  <si>
    <t>gates</t>
  </si>
  <si>
    <t>Sprites</t>
  </si>
  <si>
    <t>Struggling with Shaders</t>
  </si>
  <si>
    <t>Shaders in seperate project -&gt; project merged</t>
  </si>
  <si>
    <t>What</t>
  </si>
  <si>
    <t>Arbeitsaufteilung:</t>
  </si>
  <si>
    <t>Stunden</t>
  </si>
  <si>
    <t>Prozent</t>
  </si>
  <si>
    <t>finish level = cant move, goal shader testing</t>
  </si>
  <si>
    <t>goal shader -&gt; pretty good :D</t>
  </si>
  <si>
    <t>UI</t>
  </si>
  <si>
    <t>some fixes</t>
  </si>
  <si>
    <t>UI buttons working and first build test</t>
  </si>
  <si>
    <t>Main menu, jumppad and spike</t>
  </si>
  <si>
    <t>refactoring and level editing in PS</t>
  </si>
  <si>
    <t>Level designing in PS</t>
  </si>
  <si>
    <t>Level designs implementieren</t>
  </si>
  <si>
    <t>bug fixes ._.</t>
  </si>
  <si>
    <t>Steffi</t>
  </si>
  <si>
    <t>Elina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</si>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</sst>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h&quot;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0" fontId="0" fillId="0" borderId="2" xfId="0" applyBorder="1"/>
    <xf numFmtId="0" fontId="0" fillId="0" borderId="0" xfId="0" applyAlignment="1">
      <alignment horizontal="center"/>
    </xf>
    <xf numFmtId="165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abSelected="1" zoomScale="87" zoomScaleNormal="115" workbookViewId="0">
      <selection activeCell="D7" sqref="D7"/>
    </sheetView>
  </sheetViews>
  <sheetFormatPr baseColWidth="10" defaultColWidth="9.140625" defaultRowHeight="15" x14ac:dyDescent="0.25"/>
  <cols>
    <col min="1" max="1" width="11.28515625" bestFit="1" customWidth="1"/>
    <col min="2" max="3" width="12.28515625" bestFit="1" customWidth="1"/>
    <col min="4" max="4" width="88.42578125" bestFit="1" customWidth="1"/>
    <col min="5" max="5" width="11.140625" bestFit="1" customWidth="1"/>
    <col min="6" max="7" width="13.42578125" bestFit="1" customWidth="1"/>
    <col min="8" max="8" width="9" customWidth="1"/>
    <col min="9" max="9" width="84.5703125" bestFit="1" customWidth="1"/>
    <col min="10" max="11" width="12.28515625" bestFit="1" customWidth="1"/>
    <col min="12" max="12" width="9.28515625" bestFit="1" customWidth="1"/>
    <col min="13" max="13" width="22.42578125" bestFit="1" customWidth="1"/>
    <col min="15" max="15" width="22.140625" bestFit="1" customWidth="1"/>
    <col min="17" max="17" width="5.85546875" bestFit="1" customWidth="1"/>
    <col min="18" max="18" width="6" bestFit="1" customWidth="1"/>
    <col min="19" max="19" width="4.42578125" bestFit="1" customWidth="1"/>
    <col min="21" max="21" width="6" bestFit="1" customWidth="1"/>
    <col min="22" max="22" width="9.28515625" customWidth="1"/>
    <col min="23" max="23" width="5.7109375" bestFit="1" customWidth="1"/>
    <col min="24" max="24" width="6" bestFit="1" customWidth="1"/>
    <col min="25" max="25" width="4.42578125" bestFit="1" customWidth="1"/>
    <col min="27" max="27" width="6" bestFit="1" customWidth="1"/>
  </cols>
  <sheetData>
    <row r="1" spans="1:27" x14ac:dyDescent="0.25">
      <c r="B1" s="8" t="s">
        <v>30</v>
      </c>
      <c r="C1" s="8"/>
      <c r="E1" t="s">
        <v>3</v>
      </c>
      <c r="K1" t="s">
        <v>5</v>
      </c>
      <c r="Q1" t="s">
        <v>43</v>
      </c>
      <c r="W1" t="s">
        <v>44</v>
      </c>
    </row>
    <row r="2" spans="1:27" x14ac:dyDescent="0.25">
      <c r="B2" t="s">
        <v>31</v>
      </c>
      <c r="C2" t="s">
        <v>32</v>
      </c>
      <c r="E2" t="s">
        <v>4</v>
      </c>
      <c r="F2" t="s">
        <v>0</v>
      </c>
      <c r="G2" t="s">
        <v>1</v>
      </c>
      <c r="H2" t="s">
        <v>2</v>
      </c>
      <c r="I2" t="s">
        <v>29</v>
      </c>
      <c r="K2" t="s">
        <v>4</v>
      </c>
      <c r="L2" t="s">
        <v>0</v>
      </c>
      <c r="M2" t="s">
        <v>1</v>
      </c>
      <c r="N2" t="s">
        <v>2</v>
      </c>
      <c r="O2" t="s">
        <v>29</v>
      </c>
      <c r="Q2" s="1" t="s">
        <v>4</v>
      </c>
      <c r="R2" s="1" t="s">
        <v>0</v>
      </c>
      <c r="S2" s="1" t="s">
        <v>1</v>
      </c>
      <c r="T2" s="1" t="s">
        <v>2</v>
      </c>
      <c r="U2" s="1" t="s">
        <v>29</v>
      </c>
      <c r="W2" s="1" t="s">
        <v>4</v>
      </c>
      <c r="X2" s="1" t="s">
        <v>0</v>
      </c>
      <c r="Y2" s="1" t="s">
        <v>1</v>
      </c>
      <c r="Z2" s="1" t="s">
        <v>2</v>
      </c>
      <c r="AA2" s="1" t="s">
        <v>29</v>
      </c>
    </row>
    <row r="3" spans="1:27" x14ac:dyDescent="0.25">
      <c r="A3" t="s">
        <v>5</v>
      </c>
      <c r="B3" s="4">
        <f>SUM(N3:N41)</f>
        <v>23.83333333333335</v>
      </c>
      <c r="C3" s="5">
        <f>B3/B7</f>
        <v>0.3516105237275633</v>
      </c>
      <c r="E3" s="2">
        <v>45314</v>
      </c>
      <c r="F3" s="1">
        <f>8 + 45/60</f>
        <v>8.75</v>
      </c>
      <c r="G3" s="1">
        <f>9 + 35/60</f>
        <v>9.5833333333333339</v>
      </c>
      <c r="H3" s="3">
        <f t="shared" ref="H3:H26" si="0">G3-F3</f>
        <v>0.83333333333333393</v>
      </c>
      <c r="I3" s="1" t="s">
        <v>6</v>
      </c>
      <c r="K3" s="2">
        <v>45314</v>
      </c>
      <c r="L3" s="1">
        <f>8 + 45/60</f>
        <v>8.75</v>
      </c>
      <c r="M3" s="1">
        <f>9 + 35/60</f>
        <v>9.5833333333333339</v>
      </c>
      <c r="N3" s="3">
        <f t="shared" ref="N3:N24" si="1">M3-L3</f>
        <v>0.83333333333333393</v>
      </c>
      <c r="O3" s="1" t="s">
        <v>6</v>
      </c>
      <c r="Q3" s="1"/>
      <c r="R3" s="1"/>
      <c r="S3" s="1"/>
      <c r="T3" s="1"/>
      <c r="U3" s="1"/>
      <c r="W3" s="1"/>
      <c r="X3" s="1"/>
      <c r="Y3" s="1"/>
      <c r="Z3" s="1"/>
      <c r="AA3" s="1"/>
    </row>
    <row r="4" spans="1:27" x14ac:dyDescent="0.25">
      <c r="A4" t="s">
        <v>3</v>
      </c>
      <c r="B4" s="4">
        <f>SUM(H3:H64)</f>
        <v>43.950000000000045</v>
      </c>
      <c r="C4" s="5">
        <f>B4/B7</f>
        <v>0.64838947627243682</v>
      </c>
      <c r="E4" s="2">
        <v>45314</v>
      </c>
      <c r="F4" s="1">
        <f>18+37/60</f>
        <v>18.616666666666667</v>
      </c>
      <c r="G4" s="1">
        <f>21 + 20/60</f>
        <v>21.333333333333332</v>
      </c>
      <c r="H4" s="3">
        <f t="shared" si="0"/>
        <v>2.716666666666665</v>
      </c>
      <c r="I4" s="1" t="s">
        <v>7</v>
      </c>
      <c r="J4" s="4"/>
      <c r="K4" s="2">
        <v>45315</v>
      </c>
      <c r="L4" s="1">
        <f>8</f>
        <v>8</v>
      </c>
      <c r="M4" s="1">
        <f t="shared" ref="M4:M11" si="2">9+35/60</f>
        <v>9.5833333333333339</v>
      </c>
      <c r="N4" s="3">
        <f t="shared" si="1"/>
        <v>1.5833333333333339</v>
      </c>
      <c r="O4" s="1" t="s">
        <v>8</v>
      </c>
      <c r="Q4" s="1"/>
      <c r="R4" s="1"/>
      <c r="S4" s="1"/>
      <c r="T4" s="1"/>
      <c r="U4" s="1"/>
      <c r="W4" s="1"/>
      <c r="X4" s="1"/>
      <c r="Y4" s="1"/>
      <c r="Z4" s="1"/>
      <c r="AA4" s="1"/>
    </row>
    <row r="5" spans="1:27" x14ac:dyDescent="0.25">
      <c r="A5" t="s">
        <v>43</v>
      </c>
      <c r="B5" s="4">
        <f>SUM(T3:T77)</f>
        <v>0</v>
      </c>
      <c r="C5" s="10">
        <f>B5/B7</f>
        <v>0</v>
      </c>
      <c r="E5" s="2">
        <v>45315</v>
      </c>
      <c r="F5" s="1">
        <f>11 + 10/60</f>
        <v>11.166666666666666</v>
      </c>
      <c r="G5" s="1">
        <f xml:space="preserve"> 13</f>
        <v>13</v>
      </c>
      <c r="H5" s="3">
        <f t="shared" si="0"/>
        <v>1.8333333333333339</v>
      </c>
      <c r="I5" s="1" t="s">
        <v>9</v>
      </c>
      <c r="K5" s="2">
        <v>45321</v>
      </c>
      <c r="L5" s="1">
        <f>8+45/60</f>
        <v>8.75</v>
      </c>
      <c r="M5" s="1">
        <f t="shared" si="2"/>
        <v>9.5833333333333339</v>
      </c>
      <c r="N5" s="3">
        <f t="shared" si="1"/>
        <v>0.83333333333333393</v>
      </c>
      <c r="O5" s="1" t="s">
        <v>12</v>
      </c>
      <c r="Q5" s="1"/>
      <c r="R5" s="1"/>
      <c r="S5" s="1"/>
      <c r="T5" s="1"/>
      <c r="U5" s="1"/>
      <c r="W5" s="1"/>
      <c r="X5" s="1"/>
      <c r="Y5" s="1"/>
      <c r="Z5" s="1"/>
      <c r="AA5" s="1"/>
    </row>
    <row r="6" spans="1:27" x14ac:dyDescent="0.25">
      <c r="A6" t="s">
        <v>44</v>
      </c>
      <c r="B6" s="4">
        <f>SUM(Z3:Z95)</f>
        <v>0</v>
      </c>
      <c r="C6" s="10">
        <f>B6/B7</f>
        <v>0</v>
      </c>
      <c r="E6" s="2">
        <v>45315</v>
      </c>
      <c r="F6" s="1">
        <f xml:space="preserve"> 17 + 30/60</f>
        <v>17.5</v>
      </c>
      <c r="G6" s="1">
        <f>18 + 40/60</f>
        <v>18.666666666666668</v>
      </c>
      <c r="H6" s="3">
        <f t="shared" si="0"/>
        <v>1.1666666666666679</v>
      </c>
      <c r="I6" s="1" t="s">
        <v>10</v>
      </c>
      <c r="K6" s="2">
        <v>45322</v>
      </c>
      <c r="L6" s="1">
        <v>8</v>
      </c>
      <c r="M6" s="1">
        <f t="shared" si="2"/>
        <v>9.5833333333333339</v>
      </c>
      <c r="N6" s="3">
        <f t="shared" si="1"/>
        <v>1.5833333333333339</v>
      </c>
      <c r="O6" s="1" t="s">
        <v>16</v>
      </c>
      <c r="Q6" s="1"/>
      <c r="R6" s="1"/>
      <c r="S6" s="1"/>
      <c r="T6" s="1"/>
      <c r="U6" s="1"/>
      <c r="W6" s="1"/>
      <c r="X6" s="1"/>
      <c r="Y6" s="1"/>
      <c r="Z6" s="1"/>
      <c r="AA6" s="1"/>
    </row>
    <row r="7" spans="1:27" x14ac:dyDescent="0.25">
      <c r="A7" t="s">
        <v>45</v>
      </c>
      <c r="B7" s="4">
        <f>SUM(B3:B6)</f>
        <v>67.783333333333388</v>
      </c>
      <c r="C7" s="9">
        <f>SUM(C3:C6)</f>
        <v>1</v>
      </c>
      <c r="E7" s="2">
        <v>45316</v>
      </c>
      <c r="F7" s="1">
        <f>19+42/60</f>
        <v>19.7</v>
      </c>
      <c r="G7" s="1">
        <f xml:space="preserve"> 21 + 30/60</f>
        <v>21.5</v>
      </c>
      <c r="H7" s="3">
        <f t="shared" si="0"/>
        <v>1.8000000000000007</v>
      </c>
      <c r="I7" s="1" t="s">
        <v>11</v>
      </c>
      <c r="K7" s="2">
        <v>45335</v>
      </c>
      <c r="L7" s="1">
        <v>8</v>
      </c>
      <c r="M7" s="1">
        <f t="shared" si="2"/>
        <v>9.5833333333333339</v>
      </c>
      <c r="N7" s="3">
        <f t="shared" si="1"/>
        <v>1.5833333333333339</v>
      </c>
      <c r="O7" s="1" t="s">
        <v>24</v>
      </c>
      <c r="Q7" s="1"/>
      <c r="R7" s="1"/>
      <c r="S7" s="1"/>
      <c r="T7" s="1"/>
      <c r="U7" s="1"/>
      <c r="W7" s="1"/>
      <c r="X7" s="1"/>
      <c r="Y7" s="1"/>
      <c r="Z7" s="1"/>
      <c r="AA7" s="1"/>
    </row>
    <row r="8" spans="1:27" x14ac:dyDescent="0.25">
      <c r="E8" s="2">
        <v>45321</v>
      </c>
      <c r="F8" s="1">
        <f>8+45/60</f>
        <v>8.75</v>
      </c>
      <c r="G8" s="1">
        <f>9+35/60</f>
        <v>9.5833333333333339</v>
      </c>
      <c r="H8" s="3">
        <f t="shared" si="0"/>
        <v>0.83333333333333393</v>
      </c>
      <c r="I8" s="1" t="s">
        <v>13</v>
      </c>
      <c r="K8" s="2">
        <v>45336</v>
      </c>
      <c r="L8" s="1">
        <v>8</v>
      </c>
      <c r="M8" s="1">
        <f t="shared" si="2"/>
        <v>9.5833333333333339</v>
      </c>
      <c r="N8" s="3">
        <f t="shared" si="1"/>
        <v>1.5833333333333339</v>
      </c>
      <c r="O8" s="1" t="s">
        <v>26</v>
      </c>
      <c r="Q8" s="1"/>
      <c r="R8" s="1"/>
      <c r="S8" s="1"/>
      <c r="T8" s="1"/>
      <c r="U8" s="1"/>
      <c r="W8" s="1"/>
      <c r="X8" s="1"/>
      <c r="Y8" s="1"/>
      <c r="Z8" s="1"/>
      <c r="AA8" s="1"/>
    </row>
    <row r="9" spans="1:27" x14ac:dyDescent="0.25">
      <c r="E9" s="2">
        <v>45322</v>
      </c>
      <c r="F9" s="1">
        <f>14+45/60</f>
        <v>14.75</v>
      </c>
      <c r="G9" s="1">
        <f>16+40/60</f>
        <v>16.666666666666668</v>
      </c>
      <c r="H9" s="3">
        <f t="shared" si="0"/>
        <v>1.9166666666666679</v>
      </c>
      <c r="I9" s="1" t="s">
        <v>14</v>
      </c>
      <c r="K9" s="2">
        <v>45342</v>
      </c>
      <c r="L9" s="1">
        <f>8</f>
        <v>8</v>
      </c>
      <c r="M9" s="1">
        <f t="shared" si="2"/>
        <v>9.5833333333333339</v>
      </c>
      <c r="N9" s="3">
        <f t="shared" si="1"/>
        <v>1.5833333333333339</v>
      </c>
      <c r="O9" s="1" t="s">
        <v>26</v>
      </c>
      <c r="Q9" s="1"/>
      <c r="R9" s="1"/>
      <c r="S9" s="1"/>
      <c r="T9" s="1"/>
      <c r="U9" s="1"/>
      <c r="W9" s="1"/>
      <c r="X9" s="1"/>
      <c r="Y9" s="1"/>
      <c r="Z9" s="1"/>
      <c r="AA9" s="1"/>
    </row>
    <row r="10" spans="1:27" x14ac:dyDescent="0.25">
      <c r="E10" s="2">
        <v>45323</v>
      </c>
      <c r="F10" s="1">
        <v>8</v>
      </c>
      <c r="G10" s="1">
        <f>9+35/60</f>
        <v>9.5833333333333339</v>
      </c>
      <c r="H10" s="3">
        <f t="shared" si="0"/>
        <v>1.5833333333333339</v>
      </c>
      <c r="I10" s="1" t="s">
        <v>15</v>
      </c>
      <c r="K10" s="2">
        <v>45343</v>
      </c>
      <c r="L10" s="1">
        <f>8</f>
        <v>8</v>
      </c>
      <c r="M10" s="1">
        <f t="shared" si="2"/>
        <v>9.5833333333333339</v>
      </c>
      <c r="N10" s="3">
        <f t="shared" si="1"/>
        <v>1.5833333333333339</v>
      </c>
      <c r="O10" s="1" t="s">
        <v>26</v>
      </c>
      <c r="Q10" s="1"/>
      <c r="R10" s="1"/>
      <c r="S10" s="1"/>
      <c r="T10" s="1"/>
      <c r="U10" s="1"/>
      <c r="W10" s="1"/>
      <c r="X10" s="1"/>
      <c r="Y10" s="1"/>
      <c r="Z10" s="1"/>
      <c r="AA10" s="1"/>
    </row>
    <row r="11" spans="1:27" x14ac:dyDescent="0.25">
      <c r="E11" s="2">
        <v>45323</v>
      </c>
      <c r="F11" s="1">
        <f>17+35/60</f>
        <v>17.583333333333332</v>
      </c>
      <c r="G11" s="1">
        <f>19</f>
        <v>19</v>
      </c>
      <c r="H11" s="3">
        <f t="shared" si="0"/>
        <v>1.4166666666666679</v>
      </c>
      <c r="I11" s="1" t="s">
        <v>17</v>
      </c>
      <c r="K11" s="2">
        <v>45349</v>
      </c>
      <c r="L11" s="1">
        <f>8</f>
        <v>8</v>
      </c>
      <c r="M11" s="1">
        <f t="shared" si="2"/>
        <v>9.5833333333333339</v>
      </c>
      <c r="N11" s="3">
        <f t="shared" si="1"/>
        <v>1.5833333333333339</v>
      </c>
      <c r="O11" s="1" t="s">
        <v>26</v>
      </c>
      <c r="Q11" s="1"/>
      <c r="R11" s="1"/>
      <c r="S11" s="1"/>
      <c r="T11" s="1"/>
      <c r="U11" s="1"/>
      <c r="W11" s="1"/>
      <c r="X11" s="1"/>
      <c r="Y11" s="1"/>
      <c r="Z11" s="1"/>
      <c r="AA11" s="1"/>
    </row>
    <row r="12" spans="1:27" x14ac:dyDescent="0.25">
      <c r="E12" s="2">
        <v>45324</v>
      </c>
      <c r="F12" s="1">
        <f>8+45/60</f>
        <v>8.75</v>
      </c>
      <c r="G12" s="1">
        <f>9+35/60</f>
        <v>9.5833333333333339</v>
      </c>
      <c r="H12" s="3">
        <f t="shared" si="0"/>
        <v>0.83333333333333393</v>
      </c>
      <c r="I12" s="1" t="s">
        <v>18</v>
      </c>
      <c r="K12" s="2">
        <v>45356</v>
      </c>
      <c r="L12" s="1">
        <v>8</v>
      </c>
      <c r="M12" s="1">
        <f t="shared" ref="M12:M18" si="3">9+35/60</f>
        <v>9.5833333333333339</v>
      </c>
      <c r="N12" s="3">
        <f t="shared" si="1"/>
        <v>1.5833333333333339</v>
      </c>
      <c r="O12" s="1" t="s">
        <v>26</v>
      </c>
      <c r="Q12" s="1"/>
      <c r="R12" s="1"/>
      <c r="S12" s="1"/>
      <c r="T12" s="1"/>
      <c r="U12" s="1"/>
      <c r="W12" s="1"/>
      <c r="X12" s="1"/>
      <c r="Y12" s="1"/>
      <c r="Z12" s="1"/>
      <c r="AA12" s="1"/>
    </row>
    <row r="13" spans="1:27" x14ac:dyDescent="0.25">
      <c r="E13" s="2">
        <v>45324</v>
      </c>
      <c r="F13" s="1">
        <f>13+53/60</f>
        <v>13.883333333333333</v>
      </c>
      <c r="G13" s="1">
        <f>14+36/60</f>
        <v>14.6</v>
      </c>
      <c r="H13" s="3">
        <f t="shared" si="0"/>
        <v>0.71666666666666679</v>
      </c>
      <c r="I13" s="1" t="s">
        <v>19</v>
      </c>
      <c r="K13" s="2">
        <v>45363</v>
      </c>
      <c r="L13" s="1">
        <f>8</f>
        <v>8</v>
      </c>
      <c r="M13" s="1">
        <f t="shared" si="3"/>
        <v>9.5833333333333339</v>
      </c>
      <c r="N13" s="3">
        <f t="shared" ref="N13" si="4">M13-L13</f>
        <v>1.5833333333333339</v>
      </c>
      <c r="O13" s="1" t="s">
        <v>26</v>
      </c>
      <c r="Q13" s="1"/>
      <c r="R13" s="1"/>
      <c r="S13" s="1"/>
      <c r="T13" s="1"/>
      <c r="U13" s="1"/>
      <c r="W13" s="1"/>
      <c r="X13" s="1"/>
      <c r="Y13" s="1"/>
      <c r="Z13" s="1"/>
      <c r="AA13" s="1"/>
    </row>
    <row r="14" spans="1:27" x14ac:dyDescent="0.25">
      <c r="E14" s="2">
        <v>45326</v>
      </c>
      <c r="F14" s="1">
        <f xml:space="preserve"> 18+30/60</f>
        <v>18.5</v>
      </c>
      <c r="G14" s="1">
        <f>19+42/60</f>
        <v>19.7</v>
      </c>
      <c r="H14" s="3">
        <f t="shared" si="0"/>
        <v>1.1999999999999993</v>
      </c>
      <c r="I14" s="1" t="s">
        <v>20</v>
      </c>
      <c r="K14" s="2">
        <v>45384</v>
      </c>
      <c r="L14" s="1">
        <f>8</f>
        <v>8</v>
      </c>
      <c r="M14" s="1">
        <f t="shared" si="3"/>
        <v>9.5833333333333339</v>
      </c>
      <c r="N14" s="3">
        <f t="shared" si="1"/>
        <v>1.5833333333333339</v>
      </c>
      <c r="O14" s="1" t="s">
        <v>26</v>
      </c>
      <c r="Q14" s="1"/>
      <c r="R14" s="1"/>
      <c r="S14" s="1"/>
      <c r="T14" s="1"/>
      <c r="U14" s="1"/>
      <c r="W14" s="1"/>
      <c r="X14" s="1"/>
      <c r="Y14" s="1"/>
      <c r="Z14" s="1"/>
      <c r="AA14" s="1"/>
    </row>
    <row r="15" spans="1:27" x14ac:dyDescent="0.25">
      <c r="E15" s="2">
        <v>45334</v>
      </c>
      <c r="F15" s="1">
        <f>12+53/60</f>
        <v>12.883333333333333</v>
      </c>
      <c r="G15" s="1">
        <f>13+7/60</f>
        <v>13.116666666666667</v>
      </c>
      <c r="H15" s="3">
        <f t="shared" si="0"/>
        <v>0.23333333333333428</v>
      </c>
      <c r="I15" s="1" t="s">
        <v>22</v>
      </c>
      <c r="K15" s="2">
        <v>45385</v>
      </c>
      <c r="L15" s="1">
        <f>8</f>
        <v>8</v>
      </c>
      <c r="M15" s="1">
        <f t="shared" si="3"/>
        <v>9.5833333333333339</v>
      </c>
      <c r="N15" s="3">
        <f t="shared" si="1"/>
        <v>1.5833333333333339</v>
      </c>
      <c r="O15" s="1" t="s">
        <v>26</v>
      </c>
      <c r="Q15" s="1"/>
      <c r="R15" s="1"/>
      <c r="S15" s="1"/>
      <c r="T15" s="1"/>
      <c r="U15" s="1"/>
      <c r="W15" s="1"/>
      <c r="X15" s="1"/>
      <c r="Y15" s="1"/>
      <c r="Z15" s="1"/>
      <c r="AA15" s="1"/>
    </row>
    <row r="16" spans="1:27" x14ac:dyDescent="0.25">
      <c r="E16" s="2">
        <v>45334</v>
      </c>
      <c r="F16" s="1">
        <f>10+21/60</f>
        <v>10.35</v>
      </c>
      <c r="G16" s="1">
        <f>10+42/60</f>
        <v>10.7</v>
      </c>
      <c r="H16" s="3">
        <f t="shared" si="0"/>
        <v>0.34999999999999964</v>
      </c>
      <c r="I16" s="1" t="s">
        <v>21</v>
      </c>
      <c r="K16" s="2">
        <v>45391</v>
      </c>
      <c r="L16" s="1">
        <f>8</f>
        <v>8</v>
      </c>
      <c r="M16" s="1">
        <f t="shared" si="3"/>
        <v>9.5833333333333339</v>
      </c>
      <c r="N16" s="3">
        <f t="shared" si="1"/>
        <v>1.5833333333333339</v>
      </c>
      <c r="O16" s="1" t="s">
        <v>26</v>
      </c>
      <c r="Q16" s="1"/>
      <c r="R16" s="1"/>
      <c r="S16" s="1"/>
      <c r="T16" s="1"/>
      <c r="U16" s="1"/>
      <c r="W16" s="1"/>
      <c r="X16" s="1"/>
      <c r="Y16" s="1"/>
      <c r="Z16" s="1"/>
      <c r="AA16" s="1"/>
    </row>
    <row r="17" spans="5:27" x14ac:dyDescent="0.25">
      <c r="E17" s="2">
        <v>45335</v>
      </c>
      <c r="F17" s="1">
        <v>8</v>
      </c>
      <c r="G17" s="1">
        <f>9+35/60</f>
        <v>9.5833333333333339</v>
      </c>
      <c r="H17" s="3">
        <f t="shared" si="0"/>
        <v>1.5833333333333339</v>
      </c>
      <c r="I17" s="1" t="s">
        <v>23</v>
      </c>
      <c r="K17" s="2">
        <v>45392</v>
      </c>
      <c r="L17" s="1">
        <f>8</f>
        <v>8</v>
      </c>
      <c r="M17" s="1">
        <f t="shared" si="3"/>
        <v>9.5833333333333339</v>
      </c>
      <c r="N17" s="3">
        <f t="shared" ref="N17" si="5">M17-L17</f>
        <v>1.5833333333333339</v>
      </c>
      <c r="O17" s="1" t="s">
        <v>26</v>
      </c>
      <c r="Q17" s="1"/>
      <c r="R17" s="1"/>
      <c r="S17" s="1"/>
      <c r="T17" s="1"/>
      <c r="U17" s="1"/>
      <c r="W17" s="1"/>
      <c r="X17" s="1"/>
      <c r="Y17" s="1"/>
      <c r="Z17" s="1"/>
      <c r="AA17" s="1"/>
    </row>
    <row r="18" spans="5:27" x14ac:dyDescent="0.25">
      <c r="E18" s="2">
        <v>45335</v>
      </c>
      <c r="F18" s="1">
        <f>14+32/60</f>
        <v>14.533333333333333</v>
      </c>
      <c r="G18" s="1">
        <f>15 + 10/60</f>
        <v>15.166666666666666</v>
      </c>
      <c r="H18" s="3">
        <f t="shared" si="0"/>
        <v>0.63333333333333286</v>
      </c>
      <c r="I18" s="1" t="s">
        <v>18</v>
      </c>
      <c r="K18" s="2">
        <v>45399</v>
      </c>
      <c r="L18" s="1">
        <f>8</f>
        <v>8</v>
      </c>
      <c r="M18" s="1">
        <f t="shared" si="3"/>
        <v>9.5833333333333339</v>
      </c>
      <c r="N18" s="3">
        <f t="shared" ref="N18" si="6">M18-L18</f>
        <v>1.5833333333333339</v>
      </c>
      <c r="O18" s="1" t="s">
        <v>26</v>
      </c>
      <c r="Q18" s="1"/>
      <c r="R18" s="1"/>
      <c r="S18" s="1"/>
      <c r="T18" s="1"/>
      <c r="U18" s="1"/>
      <c r="W18" s="1"/>
      <c r="X18" s="1"/>
      <c r="Y18" s="1"/>
      <c r="Z18" s="1"/>
      <c r="AA18" s="1"/>
    </row>
    <row r="19" spans="5:27" x14ac:dyDescent="0.25">
      <c r="E19" s="2">
        <v>45335</v>
      </c>
      <c r="F19" s="1">
        <f>17+35/60</f>
        <v>17.583333333333332</v>
      </c>
      <c r="G19" s="1">
        <f>17+47/60</f>
        <v>17.783333333333335</v>
      </c>
      <c r="H19" s="3">
        <f t="shared" si="0"/>
        <v>0.20000000000000284</v>
      </c>
      <c r="I19" s="1" t="s">
        <v>25</v>
      </c>
      <c r="K19" s="2"/>
      <c r="L19" s="1"/>
      <c r="M19" s="1"/>
      <c r="N19" s="3">
        <f t="shared" si="1"/>
        <v>0</v>
      </c>
      <c r="O19" s="1"/>
      <c r="Q19" s="1"/>
      <c r="R19" s="1"/>
      <c r="S19" s="1"/>
      <c r="T19" s="1"/>
      <c r="U19" s="1"/>
      <c r="W19" s="1"/>
      <c r="X19" s="1"/>
      <c r="Y19" s="1"/>
      <c r="Z19" s="1"/>
      <c r="AA19" s="1"/>
    </row>
    <row r="20" spans="5:27" x14ac:dyDescent="0.25">
      <c r="E20" s="2">
        <v>45336</v>
      </c>
      <c r="F20" s="1">
        <v>8</v>
      </c>
      <c r="G20" s="1">
        <f>9+35/60</f>
        <v>9.5833333333333339</v>
      </c>
      <c r="H20" s="3">
        <f t="shared" si="0"/>
        <v>1.5833333333333339</v>
      </c>
      <c r="I20" s="1"/>
      <c r="K20" s="2"/>
      <c r="L20" s="1"/>
      <c r="M20" s="1"/>
      <c r="N20" s="3">
        <f t="shared" si="1"/>
        <v>0</v>
      </c>
      <c r="O20" s="1"/>
      <c r="Q20" s="1"/>
      <c r="R20" s="1"/>
      <c r="S20" s="1"/>
      <c r="T20" s="1"/>
      <c r="U20" s="1"/>
      <c r="W20" s="1"/>
      <c r="X20" s="1"/>
      <c r="Y20" s="1"/>
      <c r="Z20" s="1"/>
      <c r="AA20" s="1"/>
    </row>
    <row r="21" spans="5:27" x14ac:dyDescent="0.25">
      <c r="E21" s="2">
        <v>45342</v>
      </c>
      <c r="F21" s="1">
        <f>8</f>
        <v>8</v>
      </c>
      <c r="G21" s="1">
        <f>9+35/60</f>
        <v>9.5833333333333339</v>
      </c>
      <c r="H21" s="3">
        <f t="shared" si="0"/>
        <v>1.5833333333333339</v>
      </c>
      <c r="I21" s="1" t="s">
        <v>27</v>
      </c>
      <c r="K21" s="2"/>
      <c r="L21" s="1"/>
      <c r="M21" s="1"/>
      <c r="N21" s="3">
        <f t="shared" si="1"/>
        <v>0</v>
      </c>
      <c r="O21" s="1"/>
      <c r="Q21" s="1"/>
      <c r="R21" s="1"/>
      <c r="S21" s="1"/>
      <c r="T21" s="1"/>
      <c r="U21" s="1"/>
      <c r="W21" s="1"/>
      <c r="X21" s="1"/>
      <c r="Y21" s="1"/>
      <c r="Z21" s="1"/>
      <c r="AA21" s="1"/>
    </row>
    <row r="22" spans="5:27" x14ac:dyDescent="0.25">
      <c r="E22" s="2">
        <v>45343</v>
      </c>
      <c r="F22" s="1">
        <f>8</f>
        <v>8</v>
      </c>
      <c r="G22" s="1">
        <f>9+35/60</f>
        <v>9.5833333333333339</v>
      </c>
      <c r="H22" s="3">
        <f t="shared" si="0"/>
        <v>1.5833333333333339</v>
      </c>
      <c r="I22" s="1" t="s">
        <v>28</v>
      </c>
      <c r="K22" s="2"/>
      <c r="L22" s="1"/>
      <c r="M22" s="1"/>
      <c r="N22" s="3">
        <f t="shared" si="1"/>
        <v>0</v>
      </c>
      <c r="O22" s="1"/>
      <c r="Q22" s="1"/>
      <c r="R22" s="1"/>
      <c r="S22" s="1"/>
      <c r="T22" s="1"/>
      <c r="U22" s="1"/>
      <c r="W22" s="1"/>
      <c r="X22" s="1"/>
      <c r="Y22" s="1"/>
      <c r="Z22" s="1"/>
      <c r="AA22" s="1"/>
    </row>
    <row r="23" spans="5:27" x14ac:dyDescent="0.25">
      <c r="E23" s="2">
        <v>45349</v>
      </c>
      <c r="F23" s="1">
        <f>8</f>
        <v>8</v>
      </c>
      <c r="G23" s="1">
        <f>9+35/60</f>
        <v>9.5833333333333339</v>
      </c>
      <c r="H23" s="3">
        <f t="shared" si="0"/>
        <v>1.5833333333333339</v>
      </c>
      <c r="I23" s="1"/>
      <c r="K23" s="2"/>
      <c r="L23" s="1"/>
      <c r="M23" s="1"/>
      <c r="N23" s="3">
        <f t="shared" si="1"/>
        <v>0</v>
      </c>
      <c r="O23" s="1"/>
      <c r="Q23" s="1"/>
      <c r="R23" s="1"/>
      <c r="S23" s="1"/>
      <c r="T23" s="1"/>
      <c r="U23" s="1"/>
      <c r="W23" s="1"/>
      <c r="X23" s="1"/>
      <c r="Y23" s="1"/>
      <c r="Z23" s="1"/>
      <c r="AA23" s="1"/>
    </row>
    <row r="24" spans="5:27" x14ac:dyDescent="0.25">
      <c r="E24" s="2">
        <v>45350</v>
      </c>
      <c r="F24" s="1">
        <f>18+24/60</f>
        <v>18.399999999999999</v>
      </c>
      <c r="G24" s="1">
        <f>20+21/60</f>
        <v>20.350000000000001</v>
      </c>
      <c r="H24" s="3">
        <f t="shared" si="0"/>
        <v>1.9500000000000028</v>
      </c>
      <c r="I24" s="1"/>
      <c r="K24" s="2"/>
      <c r="L24" s="1"/>
      <c r="M24" s="1"/>
      <c r="N24" s="3">
        <f t="shared" si="1"/>
        <v>0</v>
      </c>
      <c r="O24" s="1"/>
      <c r="Q24" s="1"/>
      <c r="R24" s="1"/>
      <c r="S24" s="1"/>
      <c r="T24" s="1"/>
      <c r="U24" s="1"/>
      <c r="W24" s="1"/>
      <c r="X24" s="1"/>
      <c r="Y24" s="1"/>
      <c r="Z24" s="1"/>
      <c r="AA24" s="1"/>
    </row>
    <row r="25" spans="5:27" x14ac:dyDescent="0.25">
      <c r="E25" s="2">
        <v>45352</v>
      </c>
      <c r="F25" s="1">
        <f>14+54/60</f>
        <v>14.9</v>
      </c>
      <c r="G25" s="1">
        <f>16+22/60</f>
        <v>16.366666666666667</v>
      </c>
      <c r="H25" s="3">
        <f t="shared" si="0"/>
        <v>1.4666666666666668</v>
      </c>
      <c r="I25" s="1" t="s">
        <v>33</v>
      </c>
      <c r="N25" s="6"/>
    </row>
    <row r="26" spans="5:27" x14ac:dyDescent="0.25">
      <c r="E26" s="2">
        <v>45356</v>
      </c>
      <c r="F26" s="1">
        <f>8</f>
        <v>8</v>
      </c>
      <c r="G26" s="1">
        <f>9+35/60</f>
        <v>9.5833333333333339</v>
      </c>
      <c r="H26" s="3">
        <f t="shared" si="0"/>
        <v>1.5833333333333339</v>
      </c>
      <c r="I26" s="1" t="s">
        <v>34</v>
      </c>
      <c r="N26" s="6"/>
    </row>
    <row r="27" spans="5:27" x14ac:dyDescent="0.25">
      <c r="E27" s="2">
        <v>45357</v>
      </c>
      <c r="F27" s="1">
        <f>8</f>
        <v>8</v>
      </c>
      <c r="G27" s="1">
        <f>9+35/60</f>
        <v>9.5833333333333339</v>
      </c>
      <c r="H27" s="3">
        <f t="shared" ref="H27:H34" si="7">G27-F27</f>
        <v>1.5833333333333339</v>
      </c>
      <c r="I27" s="1" t="s">
        <v>35</v>
      </c>
      <c r="N27" s="6"/>
    </row>
    <row r="28" spans="5:27" x14ac:dyDescent="0.25">
      <c r="E28" s="2">
        <v>45357</v>
      </c>
      <c r="F28" s="1">
        <f>17+54/60</f>
        <v>17.899999999999999</v>
      </c>
      <c r="G28" s="1">
        <f>18+31/60</f>
        <v>18.516666666666666</v>
      </c>
      <c r="H28" s="3">
        <f t="shared" si="7"/>
        <v>0.61666666666666714</v>
      </c>
      <c r="I28" s="1" t="s">
        <v>36</v>
      </c>
    </row>
    <row r="29" spans="5:27" x14ac:dyDescent="0.25">
      <c r="E29" s="2">
        <v>45359</v>
      </c>
      <c r="F29" s="1">
        <f>15+53/60</f>
        <v>15.883333333333333</v>
      </c>
      <c r="G29" s="1">
        <f>16+29/60</f>
        <v>16.483333333333334</v>
      </c>
      <c r="H29" s="3">
        <f t="shared" si="7"/>
        <v>0.60000000000000142</v>
      </c>
      <c r="I29" s="1" t="s">
        <v>35</v>
      </c>
    </row>
    <row r="30" spans="5:27" x14ac:dyDescent="0.25">
      <c r="E30" s="2">
        <v>45361</v>
      </c>
      <c r="F30" s="1">
        <f>16+42/60</f>
        <v>16.7</v>
      </c>
      <c r="G30" s="1">
        <f>17+10/60</f>
        <v>17.166666666666668</v>
      </c>
      <c r="H30" s="3">
        <f t="shared" si="7"/>
        <v>0.46666666666666856</v>
      </c>
      <c r="I30" s="1" t="s">
        <v>37</v>
      </c>
    </row>
    <row r="31" spans="5:27" x14ac:dyDescent="0.25">
      <c r="E31" s="2">
        <v>45363</v>
      </c>
      <c r="F31" s="1">
        <f>8</f>
        <v>8</v>
      </c>
      <c r="G31" s="1">
        <f t="shared" ref="G31:G36" si="8">9+35/60</f>
        <v>9.5833333333333339</v>
      </c>
      <c r="H31" s="3">
        <f t="shared" si="7"/>
        <v>1.5833333333333339</v>
      </c>
      <c r="I31" s="1" t="s">
        <v>38</v>
      </c>
    </row>
    <row r="32" spans="5:27" x14ac:dyDescent="0.25">
      <c r="E32" s="2">
        <v>45384</v>
      </c>
      <c r="F32" s="1">
        <f>8</f>
        <v>8</v>
      </c>
      <c r="G32" s="1">
        <f t="shared" si="8"/>
        <v>9.5833333333333339</v>
      </c>
      <c r="H32" s="3">
        <f t="shared" si="7"/>
        <v>1.5833333333333339</v>
      </c>
      <c r="I32" s="1" t="s">
        <v>39</v>
      </c>
    </row>
    <row r="33" spans="5:9" x14ac:dyDescent="0.25">
      <c r="E33" s="6">
        <v>45385</v>
      </c>
      <c r="F33" s="1">
        <f>8</f>
        <v>8</v>
      </c>
      <c r="G33" s="1">
        <f t="shared" si="8"/>
        <v>9.5833333333333339</v>
      </c>
      <c r="H33" s="3">
        <f t="shared" si="7"/>
        <v>1.5833333333333339</v>
      </c>
      <c r="I33" s="7" t="s">
        <v>40</v>
      </c>
    </row>
    <row r="34" spans="5:9" x14ac:dyDescent="0.25">
      <c r="E34" s="6">
        <v>45391</v>
      </c>
      <c r="F34">
        <f>8</f>
        <v>8</v>
      </c>
      <c r="G34" s="1">
        <f t="shared" si="8"/>
        <v>9.5833333333333339</v>
      </c>
      <c r="H34" s="3">
        <f t="shared" si="7"/>
        <v>1.5833333333333339</v>
      </c>
      <c r="I34" s="7" t="s">
        <v>41</v>
      </c>
    </row>
    <row r="35" spans="5:9" x14ac:dyDescent="0.25">
      <c r="E35" s="6">
        <v>45392</v>
      </c>
      <c r="F35">
        <f>8</f>
        <v>8</v>
      </c>
      <c r="G35" s="1">
        <f t="shared" si="8"/>
        <v>9.5833333333333339</v>
      </c>
      <c r="H35" s="3">
        <f t="shared" ref="H35" si="9">G35-F35</f>
        <v>1.5833333333333339</v>
      </c>
      <c r="I35" s="7" t="s">
        <v>41</v>
      </c>
    </row>
    <row r="36" spans="5:9" x14ac:dyDescent="0.25">
      <c r="E36" s="6">
        <v>45399</v>
      </c>
      <c r="F36">
        <f>8</f>
        <v>8</v>
      </c>
      <c r="G36" s="1">
        <f t="shared" si="8"/>
        <v>9.5833333333333339</v>
      </c>
      <c r="H36" s="3">
        <f t="shared" ref="H36" si="10">G36-F36</f>
        <v>1.5833333333333339</v>
      </c>
      <c r="I36" s="7" t="s">
        <v>42</v>
      </c>
    </row>
  </sheetData>
  <sortState xmlns:xlrd2="http://schemas.microsoft.com/office/spreadsheetml/2017/richdata2" ref="E3:I25">
    <sortCondition ref="E3:E25"/>
  </sortState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Baur</dc:creator>
  <cp:lastModifiedBy>Baur Leandro</cp:lastModifiedBy>
  <dcterms:created xsi:type="dcterms:W3CDTF">2015-06-05T18:19:34Z</dcterms:created>
  <dcterms:modified xsi:type="dcterms:W3CDTF">2024-04-18T11:51:03Z</dcterms:modified>
</cp:coreProperties>
</file>