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weight" sheetId="1" r:id="rId1"/>
    <sheet name="sum" sheetId="4" r:id="rId2"/>
  </sheets>
  <calcPr calcId="144525"/>
</workbook>
</file>

<file path=xl/calcChain.xml><?xml version="1.0" encoding="utf-8"?>
<calcChain xmlns="http://schemas.openxmlformats.org/spreadsheetml/2006/main">
  <c r="N23" i="1" l="1"/>
  <c r="M23" i="1"/>
  <c r="N22" i="1"/>
  <c r="M22" i="1"/>
  <c r="N21" i="1"/>
  <c r="M21" i="1"/>
  <c r="N19" i="1"/>
  <c r="M19" i="1"/>
  <c r="N18" i="1"/>
  <c r="M18" i="1"/>
  <c r="N17" i="1"/>
  <c r="M17" i="1"/>
  <c r="N15" i="1"/>
  <c r="M15" i="1"/>
  <c r="N14" i="1"/>
  <c r="M14" i="1"/>
  <c r="N13" i="1"/>
  <c r="M13" i="1"/>
  <c r="R35" i="4" l="1"/>
  <c r="Q35" i="4"/>
  <c r="R34" i="4"/>
  <c r="Q34" i="4"/>
  <c r="R33" i="4"/>
  <c r="Q33" i="4"/>
  <c r="P35" i="4"/>
  <c r="O35" i="4"/>
  <c r="P34" i="4"/>
  <c r="O34" i="4"/>
  <c r="P33" i="4"/>
  <c r="O33" i="4"/>
  <c r="L35" i="4"/>
  <c r="K35" i="4"/>
  <c r="L34" i="4"/>
  <c r="K34" i="4"/>
  <c r="L33" i="4"/>
  <c r="K33" i="4"/>
  <c r="H7" i="4"/>
  <c r="H6" i="4"/>
  <c r="H5" i="4"/>
  <c r="N23" i="4"/>
  <c r="M23" i="4"/>
  <c r="N22" i="4"/>
  <c r="M22" i="4"/>
  <c r="N21" i="4"/>
  <c r="M21" i="4"/>
  <c r="N19" i="4"/>
  <c r="M19" i="4"/>
  <c r="N18" i="4"/>
  <c r="M18" i="4"/>
  <c r="N17" i="4"/>
  <c r="M17" i="4"/>
  <c r="N15" i="4"/>
  <c r="M15" i="4"/>
  <c r="N14" i="4"/>
  <c r="M14" i="4"/>
  <c r="N13" i="4"/>
  <c r="M13" i="4"/>
  <c r="N11" i="4"/>
  <c r="M11" i="4"/>
  <c r="N10" i="4"/>
  <c r="M10" i="4"/>
  <c r="N9" i="4"/>
  <c r="M9" i="4"/>
  <c r="N7" i="4"/>
  <c r="N6" i="4"/>
  <c r="N5" i="4"/>
  <c r="M7" i="4"/>
  <c r="M6" i="4"/>
  <c r="M5" i="4"/>
  <c r="L7" i="4"/>
  <c r="K7" i="4"/>
  <c r="L6" i="4"/>
  <c r="K6" i="4"/>
  <c r="L5" i="4"/>
  <c r="K5" i="4"/>
  <c r="J23" i="4"/>
  <c r="I23" i="4"/>
  <c r="J22" i="4"/>
  <c r="I22" i="4"/>
  <c r="J21" i="4"/>
  <c r="I21" i="4"/>
  <c r="C20" i="4"/>
  <c r="J19" i="4"/>
  <c r="I19" i="4"/>
  <c r="J18" i="4"/>
  <c r="I18" i="4"/>
  <c r="J17" i="4"/>
  <c r="I17" i="4"/>
  <c r="C16" i="4"/>
  <c r="J15" i="4"/>
  <c r="I15" i="4"/>
  <c r="J14" i="4"/>
  <c r="I14" i="4"/>
  <c r="J13" i="4"/>
  <c r="I13" i="4"/>
  <c r="C12" i="4"/>
  <c r="J11" i="4"/>
  <c r="I11" i="4"/>
  <c r="J10" i="4"/>
  <c r="I10" i="4"/>
  <c r="J9" i="4"/>
  <c r="I9" i="4"/>
  <c r="C8" i="4"/>
  <c r="J7" i="4"/>
  <c r="I7" i="4"/>
  <c r="J6" i="4"/>
  <c r="I6" i="4"/>
  <c r="J5" i="4"/>
  <c r="I5" i="4"/>
  <c r="C4" i="4"/>
  <c r="L35" i="1"/>
  <c r="L34" i="1"/>
  <c r="L33" i="1"/>
  <c r="R35" i="1"/>
  <c r="R34" i="1"/>
  <c r="R33" i="1"/>
  <c r="P35" i="1"/>
  <c r="P34" i="1"/>
  <c r="P33" i="1"/>
  <c r="O35" i="1"/>
  <c r="O34" i="1"/>
  <c r="Q34" i="1" s="1"/>
  <c r="O33" i="1"/>
  <c r="P6" i="1"/>
  <c r="R6" i="1" s="1"/>
  <c r="P5" i="1"/>
  <c r="R5" i="1" s="1"/>
  <c r="P7" i="1"/>
  <c r="R7" i="1" s="1"/>
  <c r="O7" i="1"/>
  <c r="O6" i="1"/>
  <c r="O5" i="1"/>
  <c r="Q5" i="1" s="1"/>
  <c r="Q33" i="1"/>
  <c r="Q35" i="1"/>
  <c r="K35" i="1"/>
  <c r="K34" i="1"/>
  <c r="K33" i="1"/>
  <c r="Q7" i="1" l="1"/>
  <c r="Q6" i="1"/>
  <c r="H7" i="1"/>
  <c r="H6" i="1"/>
  <c r="H5" i="1"/>
  <c r="I7" i="1"/>
  <c r="J7" i="1"/>
  <c r="I11" i="1"/>
  <c r="J11" i="1"/>
  <c r="I15" i="1"/>
  <c r="J15" i="1"/>
  <c r="I23" i="1"/>
  <c r="J23" i="1"/>
  <c r="I19" i="1"/>
  <c r="J19" i="1"/>
  <c r="J22" i="1"/>
  <c r="J21" i="1"/>
  <c r="J18" i="1"/>
  <c r="J17" i="1"/>
  <c r="J14" i="1"/>
  <c r="J13" i="1"/>
  <c r="J10" i="1"/>
  <c r="J9" i="1"/>
  <c r="J6" i="1"/>
  <c r="J5" i="1"/>
  <c r="I22" i="1"/>
  <c r="I21" i="1"/>
  <c r="I18" i="1"/>
  <c r="I17" i="1"/>
  <c r="I14" i="1"/>
  <c r="I13" i="1"/>
  <c r="I10" i="1"/>
  <c r="I9" i="1"/>
  <c r="I6" i="1"/>
  <c r="I5" i="1"/>
  <c r="C20" i="1"/>
  <c r="C16" i="1"/>
  <c r="C8" i="1"/>
  <c r="C4" i="1"/>
  <c r="O7" i="4" l="1"/>
  <c r="Q7" i="4" s="1"/>
  <c r="N16" i="4"/>
  <c r="N20" i="4"/>
  <c r="N12" i="4"/>
  <c r="L7" i="1"/>
  <c r="L6" i="1"/>
  <c r="L5" i="1"/>
  <c r="K7" i="1"/>
  <c r="N6" i="1"/>
  <c r="K5" i="1"/>
  <c r="K6" i="1"/>
  <c r="N7" i="1"/>
  <c r="O6" i="4" l="1"/>
  <c r="Q6" i="4" s="1"/>
  <c r="P5" i="4"/>
  <c r="R5" i="4" s="1"/>
  <c r="P6" i="4"/>
  <c r="R6" i="4" s="1"/>
  <c r="P7" i="4"/>
  <c r="R7" i="4" s="1"/>
  <c r="O5" i="4"/>
  <c r="Q5" i="4" s="1"/>
  <c r="N11" i="1"/>
  <c r="N10" i="1"/>
  <c r="N9" i="1"/>
  <c r="M7" i="1"/>
  <c r="N5" i="1"/>
  <c r="M11" i="1"/>
  <c r="M10" i="1"/>
  <c r="M6" i="1"/>
  <c r="M5" i="1"/>
  <c r="M9" i="1"/>
</calcChain>
</file>

<file path=xl/sharedStrings.xml><?xml version="1.0" encoding="utf-8"?>
<sst xmlns="http://schemas.openxmlformats.org/spreadsheetml/2006/main" count="82" uniqueCount="24">
  <si>
    <t>#</t>
  </si>
  <si>
    <t>Chunk-averaged</t>
  </si>
  <si>
    <t>data</t>
  </si>
  <si>
    <t>for</t>
  </si>
  <si>
    <t>fix</t>
  </si>
  <si>
    <t>1pol</t>
  </si>
  <si>
    <t>Timestep</t>
  </si>
  <si>
    <t>Number-of-chunks</t>
  </si>
  <si>
    <t>Total-count</t>
  </si>
  <si>
    <t>Chunk</t>
  </si>
  <si>
    <t>Coord1</t>
  </si>
  <si>
    <t>Ncount</t>
  </si>
  <si>
    <t>val1</t>
  </si>
  <si>
    <t>val2</t>
  </si>
  <si>
    <t>err</t>
  </si>
  <si>
    <t>&lt;x&gt;</t>
  </si>
  <si>
    <t>Σw</t>
  </si>
  <si>
    <t>wi*xi</t>
  </si>
  <si>
    <t>&lt;x&gt;test</t>
  </si>
  <si>
    <t>stdtest</t>
  </si>
  <si>
    <t>errtest</t>
  </si>
  <si>
    <r>
      <t>wi*(xi-&lt;x&gt;)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</si>
  <si>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std_pop</t>
  </si>
  <si>
    <t>sum=wi*xi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</si>
</sst>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Normal="100" workbookViewId="0">
      <selection activeCell="M5" sqref="M5"/>
    </sheetView>
  </sheetViews>
  <sheetFormatPr defaultRowHeight="15" x14ac:dyDescent="0.25"/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8" ht="17.25" x14ac:dyDescent="0.25">
      <c r="A2" s="2" t="s">
        <v>0</v>
      </c>
      <c r="B2" s="2" t="s">
        <v>6</v>
      </c>
      <c r="C2" s="2" t="s">
        <v>7</v>
      </c>
      <c r="D2" s="2" t="s">
        <v>8</v>
      </c>
      <c r="E2" s="2"/>
      <c r="F2" s="2"/>
      <c r="H2" s="3" t="s">
        <v>16</v>
      </c>
      <c r="I2" s="6" t="s">
        <v>17</v>
      </c>
      <c r="J2" s="6"/>
      <c r="K2" s="6" t="s">
        <v>15</v>
      </c>
      <c r="L2" s="6"/>
      <c r="M2" s="6" t="s">
        <v>21</v>
      </c>
      <c r="N2" s="6"/>
      <c r="O2" s="6" t="s">
        <v>22</v>
      </c>
      <c r="P2" s="6"/>
      <c r="Q2" s="6" t="s">
        <v>14</v>
      </c>
      <c r="R2" s="6"/>
    </row>
    <row r="3" spans="1:18" x14ac:dyDescent="0.25">
      <c r="A3" s="2" t="s">
        <v>0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H3" s="1"/>
      <c r="I3" s="1" t="s">
        <v>12</v>
      </c>
      <c r="J3" s="1" t="s">
        <v>13</v>
      </c>
      <c r="K3" s="1" t="s">
        <v>12</v>
      </c>
      <c r="L3" s="1" t="s">
        <v>13</v>
      </c>
      <c r="M3" s="1" t="s">
        <v>12</v>
      </c>
      <c r="N3" s="1" t="s">
        <v>13</v>
      </c>
      <c r="O3" s="1" t="s">
        <v>12</v>
      </c>
      <c r="P3" s="1" t="s">
        <v>13</v>
      </c>
      <c r="Q3" s="1" t="s">
        <v>12</v>
      </c>
      <c r="R3" s="1" t="s">
        <v>13</v>
      </c>
    </row>
    <row r="4" spans="1:18" x14ac:dyDescent="0.25">
      <c r="A4" s="2">
        <v>0</v>
      </c>
      <c r="B4" s="2">
        <v>3</v>
      </c>
      <c r="C4" s="2">
        <f>SUM(D5:D7)</f>
        <v>3</v>
      </c>
      <c r="D4" s="2"/>
      <c r="E4" s="2"/>
      <c r="F4" s="2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2"/>
      <c r="B5" s="2">
        <v>1</v>
      </c>
      <c r="C5" s="2">
        <v>0.5</v>
      </c>
      <c r="D5" s="2">
        <v>1</v>
      </c>
      <c r="E5" s="2">
        <v>1</v>
      </c>
      <c r="F5" s="2">
        <v>1</v>
      </c>
      <c r="H5" s="1">
        <f>SUM(D5,D9,D13,D17,D21)</f>
        <v>5</v>
      </c>
      <c r="I5" s="1">
        <f>+$D5*E5</f>
        <v>1</v>
      </c>
      <c r="J5" s="1">
        <f>+$D5*F5</f>
        <v>1</v>
      </c>
      <c r="K5" s="4">
        <f t="shared" ref="K5:L7" si="0">SUM(I5,I9,I13,I17,I21)/$H5</f>
        <v>3</v>
      </c>
      <c r="L5" s="5">
        <f t="shared" si="0"/>
        <v>1</v>
      </c>
      <c r="M5" s="1">
        <f>+$D5*(E5-$K$5)^2</f>
        <v>4</v>
      </c>
      <c r="N5" s="1">
        <f>+$D5*(F5-$L$5)^2</f>
        <v>0</v>
      </c>
      <c r="O5" s="4">
        <f>SQRT(SUM(M5,M9,M13,M17,M21)/($H5-1))</f>
        <v>1.5811388300841898</v>
      </c>
      <c r="P5" s="5">
        <f t="shared" ref="P5:P6" si="1">SQRT(SUM(N5,N9,N13,N17,N21)/($H5-1))</f>
        <v>0</v>
      </c>
      <c r="Q5" s="4">
        <f>O5/SQRT(H5)</f>
        <v>0.70710678118654757</v>
      </c>
      <c r="R5" s="5">
        <f>P5/SQRT(H5)</f>
        <v>0</v>
      </c>
    </row>
    <row r="6" spans="1:18" x14ac:dyDescent="0.25">
      <c r="A6" s="2"/>
      <c r="B6" s="2">
        <v>1</v>
      </c>
      <c r="C6" s="2">
        <v>1</v>
      </c>
      <c r="D6" s="2">
        <v>0</v>
      </c>
      <c r="E6" s="2">
        <v>0</v>
      </c>
      <c r="F6" s="2">
        <v>0</v>
      </c>
      <c r="H6" s="1">
        <f>SUM(D6,D10,D14,D18,D22)</f>
        <v>10</v>
      </c>
      <c r="I6" s="1">
        <f>+$D6*E6</f>
        <v>0</v>
      </c>
      <c r="J6" s="1">
        <f t="shared" ref="J6:J7" si="2">+$D6*F6</f>
        <v>0</v>
      </c>
      <c r="K6" s="4">
        <f t="shared" si="0"/>
        <v>4</v>
      </c>
      <c r="L6" s="5">
        <f t="shared" si="0"/>
        <v>1.1000000000000001</v>
      </c>
      <c r="M6" s="1">
        <f>+$D6*(E6-$K$6)^2</f>
        <v>0</v>
      </c>
      <c r="N6" s="1">
        <f>+$D6*(F6-$L$6)^2</f>
        <v>0</v>
      </c>
      <c r="O6" s="4">
        <f>SQRT(SUM(M6,M10,M14,M18,M22)/($H6-1))</f>
        <v>1.0540925533894598</v>
      </c>
      <c r="P6" s="5">
        <f t="shared" si="1"/>
        <v>0.99442892601175326</v>
      </c>
      <c r="Q6" s="4">
        <f t="shared" ref="Q6:Q7" si="3">O6/SQRT(H6)</f>
        <v>0.33333333333333331</v>
      </c>
      <c r="R6" s="5">
        <f t="shared" ref="R6:R7" si="4">P6/SQRT(H6)</f>
        <v>0.31446603773522014</v>
      </c>
    </row>
    <row r="7" spans="1:18" x14ac:dyDescent="0.25">
      <c r="A7" s="2"/>
      <c r="B7" s="2">
        <v>1</v>
      </c>
      <c r="C7" s="2">
        <v>1.5</v>
      </c>
      <c r="D7" s="2">
        <v>2</v>
      </c>
      <c r="E7" s="2">
        <v>2</v>
      </c>
      <c r="F7" s="2">
        <v>4</v>
      </c>
      <c r="H7" s="1">
        <f>SUM(D7,D11,D15,D19,D23)</f>
        <v>17</v>
      </c>
      <c r="I7" s="1">
        <f>+$D7*E7</f>
        <v>4</v>
      </c>
      <c r="J7" s="1">
        <f t="shared" si="2"/>
        <v>8</v>
      </c>
      <c r="K7" s="4">
        <f t="shared" si="0"/>
        <v>3.5882352941176472</v>
      </c>
      <c r="L7" s="5">
        <f t="shared" si="0"/>
        <v>12.823529411764707</v>
      </c>
      <c r="M7" s="1">
        <f>+$D7*(E7-$K$7)^2</f>
        <v>5.0449826989619382</v>
      </c>
      <c r="N7" s="1">
        <f>+$D7*(F7-$L$7)^2</f>
        <v>155.70934256055367</v>
      </c>
      <c r="O7" s="4">
        <f>SQRT(SUM(M7,M11,M15,M19,M23)/($H7-1))</f>
        <v>1.2776356840572631</v>
      </c>
      <c r="P7" s="5">
        <f>SQRT(SUM(N7,N11,N15,N19,N23)/($H7-1))</f>
        <v>14.612645611411573</v>
      </c>
      <c r="Q7" s="4">
        <f t="shared" si="3"/>
        <v>0.30987216920155114</v>
      </c>
      <c r="R7" s="5">
        <f t="shared" si="4"/>
        <v>3.5440871367981339</v>
      </c>
    </row>
    <row r="8" spans="1:18" x14ac:dyDescent="0.25">
      <c r="A8" s="2">
        <v>0</v>
      </c>
      <c r="B8" s="2">
        <v>3</v>
      </c>
      <c r="C8" s="2">
        <f>SUM(D9:D11)</f>
        <v>5</v>
      </c>
      <c r="D8" s="2"/>
      <c r="E8" s="2"/>
      <c r="F8" s="2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2"/>
      <c r="B9" s="2">
        <v>1</v>
      </c>
      <c r="C9" s="2">
        <v>0.5</v>
      </c>
      <c r="D9" s="2">
        <v>1</v>
      </c>
      <c r="E9" s="2">
        <v>2</v>
      </c>
      <c r="F9" s="2">
        <v>1</v>
      </c>
      <c r="H9" s="1"/>
      <c r="I9" s="1">
        <f>+$D9*E9</f>
        <v>2</v>
      </c>
      <c r="J9" s="1">
        <f>+$D9*F9</f>
        <v>1</v>
      </c>
      <c r="K9" s="1"/>
      <c r="L9" s="1"/>
      <c r="M9" s="1">
        <f>+$D9*(E9-$K$5)^2</f>
        <v>1</v>
      </c>
      <c r="N9" s="1">
        <f>+$D9*(F9-$L$5)^2</f>
        <v>0</v>
      </c>
      <c r="O9" s="1"/>
      <c r="P9" s="1"/>
      <c r="Q9" s="1"/>
      <c r="R9" s="1"/>
    </row>
    <row r="10" spans="1:18" x14ac:dyDescent="0.25">
      <c r="A10" s="2"/>
      <c r="B10" s="2">
        <v>1</v>
      </c>
      <c r="C10" s="2">
        <v>1</v>
      </c>
      <c r="D10" s="2">
        <v>1</v>
      </c>
      <c r="E10" s="2">
        <v>2</v>
      </c>
      <c r="F10" s="2">
        <v>1</v>
      </c>
      <c r="H10" s="1"/>
      <c r="I10" s="1">
        <f>+$D10*E10</f>
        <v>2</v>
      </c>
      <c r="J10" s="1">
        <f t="shared" ref="J10:J11" si="5">+$D10*F10</f>
        <v>1</v>
      </c>
      <c r="K10" s="1"/>
      <c r="L10" s="1"/>
      <c r="M10" s="1">
        <f>+$D10*(E10-$K$6)^2</f>
        <v>4</v>
      </c>
      <c r="N10" s="1">
        <f>+$D10*(F10-$L$6)^2</f>
        <v>1.0000000000000018E-2</v>
      </c>
      <c r="O10" s="1"/>
      <c r="P10" s="1"/>
      <c r="Q10" s="1"/>
      <c r="R10" s="1"/>
    </row>
    <row r="11" spans="1:18" x14ac:dyDescent="0.25">
      <c r="A11" s="2"/>
      <c r="B11" s="2">
        <v>1</v>
      </c>
      <c r="C11" s="2">
        <v>1.5</v>
      </c>
      <c r="D11" s="2">
        <v>3</v>
      </c>
      <c r="E11" s="2">
        <v>2</v>
      </c>
      <c r="F11" s="2">
        <v>2</v>
      </c>
      <c r="H11" s="1"/>
      <c r="I11" s="1">
        <f>+$D11*E11</f>
        <v>6</v>
      </c>
      <c r="J11" s="1">
        <f t="shared" si="5"/>
        <v>6</v>
      </c>
      <c r="K11" s="1"/>
      <c r="L11" s="1"/>
      <c r="M11" s="1">
        <f>+$D11*(E11-$K$7)^2</f>
        <v>7.5674740484429073</v>
      </c>
      <c r="N11" s="1">
        <f>+$D11*(F11-$L$7)^2</f>
        <v>351.44636678200698</v>
      </c>
      <c r="O11" s="1"/>
      <c r="P11" s="1"/>
      <c r="Q11" s="1"/>
      <c r="R11" s="1"/>
    </row>
    <row r="12" spans="1:18" x14ac:dyDescent="0.25">
      <c r="A12" s="2">
        <v>0</v>
      </c>
      <c r="B12" s="2">
        <v>3</v>
      </c>
      <c r="C12" s="2"/>
      <c r="D12" s="2"/>
      <c r="E12" s="2"/>
      <c r="F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2"/>
      <c r="B13" s="2">
        <v>1</v>
      </c>
      <c r="C13" s="2">
        <v>0.5</v>
      </c>
      <c r="D13" s="2">
        <v>1</v>
      </c>
      <c r="E13" s="2">
        <v>3</v>
      </c>
      <c r="F13" s="2">
        <v>1</v>
      </c>
      <c r="H13" s="1"/>
      <c r="I13" s="1">
        <f>+$D13*E13</f>
        <v>3</v>
      </c>
      <c r="J13" s="1">
        <f>+$D13*F13</f>
        <v>1</v>
      </c>
      <c r="K13" s="1"/>
      <c r="L13" s="1"/>
      <c r="M13" s="1">
        <f>+$D13*(E13-$K$5)^2</f>
        <v>0</v>
      </c>
      <c r="N13" s="1">
        <f>+$D13*(F13-$L$5)^2</f>
        <v>0</v>
      </c>
      <c r="O13" s="1"/>
      <c r="P13" s="1"/>
      <c r="Q13" s="1"/>
      <c r="R13" s="1"/>
    </row>
    <row r="14" spans="1:18" x14ac:dyDescent="0.25">
      <c r="A14" s="2"/>
      <c r="B14" s="2">
        <v>1</v>
      </c>
      <c r="C14" s="2">
        <v>1</v>
      </c>
      <c r="D14" s="2">
        <v>2</v>
      </c>
      <c r="E14" s="2">
        <v>3</v>
      </c>
      <c r="F14" s="2">
        <v>2</v>
      </c>
      <c r="H14" s="1"/>
      <c r="I14" s="1">
        <f>+$D14*E14</f>
        <v>6</v>
      </c>
      <c r="J14" s="1">
        <f t="shared" ref="J14:J15" si="6">+$D14*F14</f>
        <v>4</v>
      </c>
      <c r="K14" s="1"/>
      <c r="L14" s="1"/>
      <c r="M14" s="1">
        <f>+$D14*(E14-$K$6)^2</f>
        <v>2</v>
      </c>
      <c r="N14" s="1">
        <f>+$D14*(F14-$L$6)^2</f>
        <v>1.6199999999999997</v>
      </c>
      <c r="O14" s="1"/>
      <c r="P14" s="1"/>
      <c r="Q14" s="1"/>
      <c r="R14" s="1"/>
    </row>
    <row r="15" spans="1:18" x14ac:dyDescent="0.25">
      <c r="A15" s="2"/>
      <c r="B15" s="2">
        <v>1</v>
      </c>
      <c r="C15" s="2">
        <v>1.5</v>
      </c>
      <c r="D15" s="2">
        <v>3</v>
      </c>
      <c r="E15" s="2">
        <v>3</v>
      </c>
      <c r="F15" s="2">
        <v>2</v>
      </c>
      <c r="H15" s="1"/>
      <c r="I15" s="1">
        <f>+$D15*E15</f>
        <v>9</v>
      </c>
      <c r="J15" s="1">
        <f t="shared" si="6"/>
        <v>6</v>
      </c>
      <c r="K15" s="1"/>
      <c r="L15" s="1"/>
      <c r="M15" s="1">
        <f>+$D15*(E15-$K$7)^2</f>
        <v>1.0380622837370246</v>
      </c>
      <c r="N15" s="1">
        <f>+$D15*(F15-$L$7)^2</f>
        <v>351.44636678200698</v>
      </c>
      <c r="O15" s="1"/>
      <c r="P15" s="1"/>
      <c r="Q15" s="1"/>
      <c r="R15" s="1"/>
    </row>
    <row r="16" spans="1:18" x14ac:dyDescent="0.25">
      <c r="A16" s="2">
        <v>0</v>
      </c>
      <c r="B16" s="2">
        <v>3</v>
      </c>
      <c r="C16" s="2">
        <f>SUM(D17:D19)</f>
        <v>7</v>
      </c>
      <c r="D16" s="2"/>
      <c r="E16" s="2"/>
      <c r="F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2"/>
      <c r="B17" s="2">
        <v>1</v>
      </c>
      <c r="C17" s="2">
        <v>0.5</v>
      </c>
      <c r="D17" s="2">
        <v>1</v>
      </c>
      <c r="E17" s="2">
        <v>4</v>
      </c>
      <c r="F17" s="2">
        <v>1</v>
      </c>
      <c r="H17" s="1"/>
      <c r="I17" s="1">
        <f>+$D17*E17</f>
        <v>4</v>
      </c>
      <c r="J17" s="1">
        <f>+$D17*F17</f>
        <v>1</v>
      </c>
      <c r="K17" s="1"/>
      <c r="L17" s="1"/>
      <c r="M17" s="1">
        <f>+$D17*(E17-$K$5)^2</f>
        <v>1</v>
      </c>
      <c r="N17" s="1">
        <f>+$D17*(F17-$L$5)^2</f>
        <v>0</v>
      </c>
      <c r="O17" s="1"/>
      <c r="P17" s="1"/>
      <c r="Q17" s="1"/>
      <c r="R17" s="1"/>
    </row>
    <row r="18" spans="1:18" x14ac:dyDescent="0.25">
      <c r="A18" s="2"/>
      <c r="B18" s="2">
        <v>1</v>
      </c>
      <c r="C18" s="2">
        <v>1</v>
      </c>
      <c r="D18" s="2">
        <v>3</v>
      </c>
      <c r="E18" s="2">
        <v>4</v>
      </c>
      <c r="F18" s="2">
        <v>2</v>
      </c>
      <c r="H18" s="1"/>
      <c r="I18" s="1">
        <f>+$D18*E18</f>
        <v>12</v>
      </c>
      <c r="J18" s="1">
        <f t="shared" ref="J18:J19" si="7">+$D18*F18</f>
        <v>6</v>
      </c>
      <c r="K18" s="1"/>
      <c r="L18" s="1"/>
      <c r="M18" s="1">
        <f>+$D18*(E18-$K$6)^2</f>
        <v>0</v>
      </c>
      <c r="N18" s="1">
        <f>+$D18*(F18-$L$6)^2</f>
        <v>2.4299999999999997</v>
      </c>
      <c r="O18" s="1"/>
      <c r="P18" s="1"/>
      <c r="Q18" s="1"/>
      <c r="R18" s="1"/>
    </row>
    <row r="19" spans="1:18" x14ac:dyDescent="0.25">
      <c r="A19" s="2"/>
      <c r="B19" s="2">
        <v>1</v>
      </c>
      <c r="C19" s="2">
        <v>1.5</v>
      </c>
      <c r="D19" s="2">
        <v>3</v>
      </c>
      <c r="E19" s="2">
        <v>4</v>
      </c>
      <c r="F19" s="2">
        <v>2</v>
      </c>
      <c r="H19" s="1"/>
      <c r="I19" s="1">
        <f>+$D19*E19</f>
        <v>12</v>
      </c>
      <c r="J19" s="1">
        <f t="shared" si="7"/>
        <v>6</v>
      </c>
      <c r="K19" s="1"/>
      <c r="L19" s="1"/>
      <c r="M19" s="1">
        <f>+$D19*(E19-$K$7)^2</f>
        <v>0.50865051903114156</v>
      </c>
      <c r="N19" s="1">
        <f>+$D19*(F19-$L$7)^2</f>
        <v>351.44636678200698</v>
      </c>
      <c r="O19" s="1"/>
      <c r="P19" s="1"/>
      <c r="Q19" s="1"/>
      <c r="R19" s="1"/>
    </row>
    <row r="20" spans="1:18" x14ac:dyDescent="0.25">
      <c r="A20" s="2">
        <v>0</v>
      </c>
      <c r="B20" s="2">
        <v>3</v>
      </c>
      <c r="C20" s="2">
        <f>SUM(D21:D23)</f>
        <v>11</v>
      </c>
      <c r="D20" s="2"/>
      <c r="E20" s="2"/>
      <c r="F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2"/>
      <c r="B21" s="2">
        <v>1</v>
      </c>
      <c r="C21" s="2">
        <v>0.5</v>
      </c>
      <c r="D21" s="2">
        <v>1</v>
      </c>
      <c r="E21" s="2">
        <v>5</v>
      </c>
      <c r="F21" s="2">
        <v>1</v>
      </c>
      <c r="H21" s="1"/>
      <c r="I21" s="1">
        <f>+$D21*E21</f>
        <v>5</v>
      </c>
      <c r="J21" s="1">
        <f>+$D21*F21</f>
        <v>1</v>
      </c>
      <c r="K21" s="1"/>
      <c r="L21" s="1"/>
      <c r="M21" s="1">
        <f>+$D21*(E21-$K$5)^2</f>
        <v>4</v>
      </c>
      <c r="N21" s="1">
        <f>+$D21*(F21-$L$5)^2</f>
        <v>0</v>
      </c>
      <c r="O21" s="1"/>
      <c r="P21" s="1"/>
      <c r="Q21" s="1"/>
      <c r="R21" s="1"/>
    </row>
    <row r="22" spans="1:18" x14ac:dyDescent="0.25">
      <c r="A22" s="2"/>
      <c r="B22" s="2">
        <v>1</v>
      </c>
      <c r="C22" s="2">
        <v>1</v>
      </c>
      <c r="D22" s="2">
        <v>4</v>
      </c>
      <c r="E22" s="2">
        <v>5</v>
      </c>
      <c r="F22" s="2">
        <v>0</v>
      </c>
      <c r="H22" s="1"/>
      <c r="I22" s="1">
        <f>+$D22*E22</f>
        <v>20</v>
      </c>
      <c r="J22" s="1">
        <f t="shared" ref="J22:J23" si="8">+$D22*F22</f>
        <v>0</v>
      </c>
      <c r="K22" s="1"/>
      <c r="L22" s="1"/>
      <c r="M22" s="1">
        <f>+$D22*(E22-$K$6)^2</f>
        <v>4</v>
      </c>
      <c r="N22" s="1">
        <f>+$D22*(F22-$L$6)^2</f>
        <v>4.8400000000000007</v>
      </c>
      <c r="O22" s="1"/>
      <c r="P22" s="1"/>
      <c r="Q22" s="1"/>
      <c r="R22" s="1"/>
    </row>
    <row r="23" spans="1:18" x14ac:dyDescent="0.25">
      <c r="A23" s="2"/>
      <c r="B23" s="2">
        <v>1</v>
      </c>
      <c r="C23" s="2">
        <v>1.5</v>
      </c>
      <c r="D23" s="2">
        <v>6</v>
      </c>
      <c r="E23" s="2">
        <v>5</v>
      </c>
      <c r="F23" s="2">
        <v>32</v>
      </c>
      <c r="H23" s="1"/>
      <c r="I23" s="1">
        <f>+$D23*E23</f>
        <v>30</v>
      </c>
      <c r="J23" s="1">
        <f t="shared" si="8"/>
        <v>192</v>
      </c>
      <c r="K23" s="1"/>
      <c r="L23" s="1"/>
      <c r="M23" s="1">
        <f>+$D23*(E23-$K$7)^2</f>
        <v>11.958477508650518</v>
      </c>
      <c r="N23" s="1">
        <f>+$D23*(F23-$L$7)^2</f>
        <v>2206.4221453287196</v>
      </c>
      <c r="O23" s="1"/>
      <c r="P23" s="1"/>
      <c r="Q23" s="1"/>
      <c r="R23" s="1"/>
    </row>
    <row r="24" spans="1:18" x14ac:dyDescent="0.25"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H31" s="1"/>
      <c r="I31" s="1"/>
      <c r="J31" s="1"/>
      <c r="K31" s="6" t="s">
        <v>18</v>
      </c>
      <c r="L31" s="6"/>
      <c r="M31" s="3"/>
      <c r="N31" s="3"/>
      <c r="O31" s="6" t="s">
        <v>19</v>
      </c>
      <c r="P31" s="6"/>
      <c r="Q31" s="6" t="s">
        <v>20</v>
      </c>
      <c r="R31" s="6"/>
    </row>
    <row r="32" spans="1:18" x14ac:dyDescent="0.25">
      <c r="H32" s="1"/>
      <c r="I32" s="1"/>
      <c r="J32" s="1"/>
      <c r="K32" s="1" t="s">
        <v>12</v>
      </c>
      <c r="L32" s="1" t="s">
        <v>13</v>
      </c>
      <c r="M32" s="1"/>
      <c r="N32" s="1"/>
      <c r="O32" s="1" t="s">
        <v>12</v>
      </c>
      <c r="P32" s="1" t="s">
        <v>13</v>
      </c>
      <c r="Q32" s="1" t="s">
        <v>12</v>
      </c>
      <c r="R32" s="1" t="s">
        <v>13</v>
      </c>
    </row>
    <row r="33" spans="8:18" x14ac:dyDescent="0.25">
      <c r="H33" s="1"/>
      <c r="I33" s="1"/>
      <c r="J33" s="1"/>
      <c r="K33" s="4">
        <f>AVERAGE(E5,E9,E13,E17,E21)</f>
        <v>3</v>
      </c>
      <c r="L33" s="5">
        <f>AVERAGE(F5,F9,F13,F17,F21)</f>
        <v>1</v>
      </c>
      <c r="M33" s="1"/>
      <c r="N33" s="1"/>
      <c r="O33" s="4">
        <f>_xlfn.STDEV.S(E5,E9,E13,E17,E21)</f>
        <v>1.5811388300841898</v>
      </c>
      <c r="P33" s="5">
        <f>_xlfn.STDEV.S(F5,F9,F13,F17,F21)</f>
        <v>0</v>
      </c>
      <c r="Q33" s="4">
        <f>O33/SQRT(H5)</f>
        <v>0.70710678118654757</v>
      </c>
      <c r="R33" s="5">
        <f>P33/SQRT(H5)</f>
        <v>0</v>
      </c>
    </row>
    <row r="34" spans="8:18" x14ac:dyDescent="0.25">
      <c r="H34" s="1"/>
      <c r="I34" s="1"/>
      <c r="J34" s="1"/>
      <c r="K34" s="4">
        <f>AVERAGE(E10,E14,E14,E18,E18,E18,E22,E22,E22,E22)</f>
        <v>4</v>
      </c>
      <c r="L34" s="5">
        <f>AVERAGE(F10,F14,F14,F18,F18,F18,F22,F22,F22,F22)</f>
        <v>1.1000000000000001</v>
      </c>
      <c r="M34" s="1"/>
      <c r="N34" s="1"/>
      <c r="O34" s="4">
        <f>_xlfn.STDEV.S(E10,E14,E14,E18,E18,E18,E22,E22,E22,E22)</f>
        <v>1.0540925533894598</v>
      </c>
      <c r="P34" s="5">
        <f>_xlfn.STDEV.S(F10,F14,F14,F18,F18,F18,F22,F22,F22,F22)</f>
        <v>0.99442892601175326</v>
      </c>
      <c r="Q34" s="4">
        <f>O34/SQRT(H6)</f>
        <v>0.33333333333333331</v>
      </c>
      <c r="R34" s="5">
        <f>P34/SQRT(H6)</f>
        <v>0.31446603773522014</v>
      </c>
    </row>
    <row r="35" spans="8:18" x14ac:dyDescent="0.25">
      <c r="H35" s="1"/>
      <c r="I35" s="1"/>
      <c r="J35" s="1"/>
      <c r="K35" s="4">
        <f>AVERAGE(E7,E7,E11,E11,E11,E15,E15,E15,E19,E19,E19,E23,E23,E23,E23,E23,E23)</f>
        <v>3.5882352941176472</v>
      </c>
      <c r="L35" s="5">
        <f>AVERAGE(F7,F7,F11,F11,F11,F15,F15,F15,F19,F19,F19,F23,F23,F23,F23,F23,F23)</f>
        <v>12.823529411764707</v>
      </c>
      <c r="M35" s="1"/>
      <c r="N35" s="1"/>
      <c r="O35" s="4">
        <f>_xlfn.STDEV.S(E7,E7,E11,E11,E11,E15,E15,E15,E19,E19,E19,E23,E23,E23,E23,E23,E23)</f>
        <v>1.2776356840572634</v>
      </c>
      <c r="P35" s="5">
        <f>_xlfn.STDEV.S(F7,F7,F11,F11,F11,F15,F15,F15,F19,F19,F19,F23,F23,F23,F23,F23,F23)</f>
        <v>14.612645611411573</v>
      </c>
      <c r="Q35" s="4">
        <f>O35/SQRT(H7)</f>
        <v>0.3098721692015512</v>
      </c>
      <c r="R35" s="5">
        <f>P35/SQRT(H7)</f>
        <v>3.5440871367981339</v>
      </c>
    </row>
  </sheetData>
  <mergeCells count="8">
    <mergeCell ref="I2:J2"/>
    <mergeCell ref="M2:N2"/>
    <mergeCell ref="K2:L2"/>
    <mergeCell ref="K31:L31"/>
    <mergeCell ref="Q2:R2"/>
    <mergeCell ref="O2:P2"/>
    <mergeCell ref="O31:P31"/>
    <mergeCell ref="Q31:R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M17" sqref="M17"/>
    </sheetView>
  </sheetViews>
  <sheetFormatPr defaultRowHeight="15" x14ac:dyDescent="0.25"/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8" ht="17.25" x14ac:dyDescent="0.25">
      <c r="A2" s="2" t="s">
        <v>0</v>
      </c>
      <c r="B2" s="2" t="s">
        <v>6</v>
      </c>
      <c r="C2" s="2" t="s">
        <v>7</v>
      </c>
      <c r="D2" s="2" t="s">
        <v>8</v>
      </c>
      <c r="E2" s="2"/>
      <c r="F2" s="2"/>
      <c r="H2" s="3" t="s">
        <v>16</v>
      </c>
      <c r="I2" s="6" t="s">
        <v>23</v>
      </c>
      <c r="J2" s="6"/>
      <c r="K2" s="6" t="s">
        <v>15</v>
      </c>
      <c r="L2" s="6"/>
      <c r="M2" s="6" t="s">
        <v>21</v>
      </c>
      <c r="N2" s="6"/>
      <c r="O2" s="6" t="s">
        <v>22</v>
      </c>
      <c r="P2" s="6"/>
      <c r="Q2" s="6" t="s">
        <v>14</v>
      </c>
      <c r="R2" s="6"/>
    </row>
    <row r="3" spans="1:18" x14ac:dyDescent="0.25">
      <c r="A3" s="2" t="s">
        <v>0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H3" s="1"/>
      <c r="I3" s="1" t="s">
        <v>12</v>
      </c>
      <c r="J3" s="1" t="s">
        <v>13</v>
      </c>
      <c r="K3" s="1" t="s">
        <v>12</v>
      </c>
      <c r="L3" s="1" t="s">
        <v>13</v>
      </c>
      <c r="M3" s="1" t="s">
        <v>12</v>
      </c>
      <c r="N3" s="1" t="s">
        <v>13</v>
      </c>
      <c r="O3" s="1" t="s">
        <v>12</v>
      </c>
      <c r="P3" s="1" t="s">
        <v>13</v>
      </c>
      <c r="Q3" s="1" t="s">
        <v>12</v>
      </c>
      <c r="R3" s="1" t="s">
        <v>13</v>
      </c>
    </row>
    <row r="4" spans="1:18" x14ac:dyDescent="0.25">
      <c r="A4" s="2">
        <v>0</v>
      </c>
      <c r="B4" s="2">
        <v>3</v>
      </c>
      <c r="C4" s="2">
        <f>SUM(D5:D7)</f>
        <v>3</v>
      </c>
      <c r="D4" s="2"/>
      <c r="E4" s="2"/>
      <c r="F4" s="2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2"/>
      <c r="B5" s="2">
        <v>1</v>
      </c>
      <c r="C5" s="2">
        <v>0.5</v>
      </c>
      <c r="D5" s="2">
        <v>1</v>
      </c>
      <c r="E5" s="2">
        <v>1</v>
      </c>
      <c r="F5" s="2">
        <v>1</v>
      </c>
      <c r="H5" s="1">
        <f>COUNT(A4:A23)</f>
        <v>5</v>
      </c>
      <c r="I5" s="1">
        <f>+$D5*E5</f>
        <v>1</v>
      </c>
      <c r="J5" s="1">
        <f>+$D5*F5</f>
        <v>1</v>
      </c>
      <c r="K5" s="4">
        <f>AVERAGE(I5,I9,I13,I17,I21)</f>
        <v>3</v>
      </c>
      <c r="L5" s="5">
        <f t="shared" ref="L5:L7" si="0">AVERAGE(J5,J9,J13,J17,J21)</f>
        <v>1</v>
      </c>
      <c r="M5" s="1">
        <f>(I5-$K$5)^2</f>
        <v>4</v>
      </c>
      <c r="N5" s="1">
        <f>(J5-$L$5)^2</f>
        <v>0</v>
      </c>
      <c r="O5" s="4">
        <f>SQRT(SUM(M5,M9,M13,M17,M21)/($H5-1))</f>
        <v>1.5811388300841898</v>
      </c>
      <c r="P5" s="5">
        <f t="shared" ref="P5:P6" si="1">SQRT(SUM(N5,N9,N13,N17,N21)/($H5-1))</f>
        <v>0</v>
      </c>
      <c r="Q5" s="4">
        <f>O5/SQRT(H5)</f>
        <v>0.70710678118654757</v>
      </c>
      <c r="R5" s="5">
        <f>P5/SQRT(H5)</f>
        <v>0</v>
      </c>
    </row>
    <row r="6" spans="1:18" x14ac:dyDescent="0.25">
      <c r="A6" s="2"/>
      <c r="B6" s="2">
        <v>1</v>
      </c>
      <c r="C6" s="2">
        <v>1</v>
      </c>
      <c r="D6" s="2">
        <v>0</v>
      </c>
      <c r="E6" s="2">
        <v>0</v>
      </c>
      <c r="F6" s="2">
        <v>0</v>
      </c>
      <c r="H6" s="1">
        <f>H5</f>
        <v>5</v>
      </c>
      <c r="I6" s="1">
        <f>+$D6*E6</f>
        <v>0</v>
      </c>
      <c r="J6" s="1">
        <f t="shared" ref="J6:J7" si="2">+$D6*F6</f>
        <v>0</v>
      </c>
      <c r="K6" s="4">
        <f t="shared" ref="K6:K7" si="3">AVERAGE(I6,I10,I14,I18,I22)</f>
        <v>8</v>
      </c>
      <c r="L6" s="5">
        <f t="shared" si="0"/>
        <v>2.2000000000000002</v>
      </c>
      <c r="M6" s="1">
        <f>(I6-$K$6)^2</f>
        <v>64</v>
      </c>
      <c r="N6" s="1">
        <f>(J6-$L$6)^2</f>
        <v>4.8400000000000007</v>
      </c>
      <c r="O6" s="4">
        <f>SQRT(SUM(M6,M10,M14,M18,M22)/($H6-1))</f>
        <v>8.1240384046359608</v>
      </c>
      <c r="P6" s="5">
        <f t="shared" si="1"/>
        <v>2.6832815729997477</v>
      </c>
      <c r="Q6" s="4">
        <f t="shared" ref="Q6:Q7" si="4">O6/SQRT(H6)</f>
        <v>3.6331804249169899</v>
      </c>
      <c r="R6" s="5">
        <f t="shared" ref="R6:R7" si="5">P6/SQRT(H6)</f>
        <v>1.2</v>
      </c>
    </row>
    <row r="7" spans="1:18" x14ac:dyDescent="0.25">
      <c r="A7" s="2"/>
      <c r="B7" s="2">
        <v>1</v>
      </c>
      <c r="C7" s="2">
        <v>1.5</v>
      </c>
      <c r="D7" s="2">
        <v>2</v>
      </c>
      <c r="E7" s="2">
        <v>2</v>
      </c>
      <c r="F7" s="2">
        <v>4</v>
      </c>
      <c r="H7" s="1">
        <f>H5</f>
        <v>5</v>
      </c>
      <c r="I7" s="1">
        <f>+$D7*E7</f>
        <v>4</v>
      </c>
      <c r="J7" s="1">
        <f t="shared" si="2"/>
        <v>8</v>
      </c>
      <c r="K7" s="4">
        <f t="shared" si="3"/>
        <v>12.2</v>
      </c>
      <c r="L7" s="5">
        <f t="shared" si="0"/>
        <v>43.6</v>
      </c>
      <c r="M7" s="1">
        <f>(I7-$K$7)^2</f>
        <v>67.239999999999995</v>
      </c>
      <c r="N7" s="1">
        <f>(J7-$L$7)^2</f>
        <v>1267.3600000000001</v>
      </c>
      <c r="O7" s="4">
        <f>SQRT(SUM(M7,M11,M15,M19,M23)/($H7-1))</f>
        <v>10.401922899156675</v>
      </c>
      <c r="P7" s="5">
        <f>SQRT(SUM(N7,N11,N15,N19,N23)/($H7-1))</f>
        <v>82.962642195147097</v>
      </c>
      <c r="Q7" s="4">
        <f t="shared" si="4"/>
        <v>4.651881339845203</v>
      </c>
      <c r="R7" s="5">
        <f t="shared" si="5"/>
        <v>37.102021508268258</v>
      </c>
    </row>
    <row r="8" spans="1:18" x14ac:dyDescent="0.25">
      <c r="A8" s="2">
        <v>0</v>
      </c>
      <c r="B8" s="2">
        <v>3</v>
      </c>
      <c r="C8" s="2">
        <f>SUM(D9:D11)</f>
        <v>5</v>
      </c>
      <c r="D8" s="2"/>
      <c r="E8" s="2"/>
      <c r="F8" s="2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2"/>
      <c r="B9" s="2">
        <v>1</v>
      </c>
      <c r="C9" s="2">
        <v>0.5</v>
      </c>
      <c r="D9" s="2">
        <v>1</v>
      </c>
      <c r="E9" s="2">
        <v>2</v>
      </c>
      <c r="F9" s="2">
        <v>1</v>
      </c>
      <c r="H9" s="1"/>
      <c r="I9" s="1">
        <f>+$D9*E9</f>
        <v>2</v>
      </c>
      <c r="J9" s="1">
        <f>+$D9*F9</f>
        <v>1</v>
      </c>
      <c r="K9" s="1"/>
      <c r="L9" s="1"/>
      <c r="M9" s="1">
        <f>(I9-$K$5)^2</f>
        <v>1</v>
      </c>
      <c r="N9" s="1">
        <f>(J9-$L$5)^2</f>
        <v>0</v>
      </c>
      <c r="O9" s="1"/>
      <c r="P9" s="1"/>
      <c r="Q9" s="1"/>
      <c r="R9" s="1"/>
    </row>
    <row r="10" spans="1:18" x14ac:dyDescent="0.25">
      <c r="A10" s="2"/>
      <c r="B10" s="2">
        <v>1</v>
      </c>
      <c r="C10" s="2">
        <v>1</v>
      </c>
      <c r="D10" s="2">
        <v>1</v>
      </c>
      <c r="E10" s="2">
        <v>2</v>
      </c>
      <c r="F10" s="2">
        <v>1</v>
      </c>
      <c r="H10" s="1"/>
      <c r="I10" s="1">
        <f>+$D10*E10</f>
        <v>2</v>
      </c>
      <c r="J10" s="1">
        <f t="shared" ref="J10:J11" si="6">+$D10*F10</f>
        <v>1</v>
      </c>
      <c r="K10" s="1"/>
      <c r="L10" s="1"/>
      <c r="M10" s="1">
        <f>(I10-$K$6)^2</f>
        <v>36</v>
      </c>
      <c r="N10" s="1">
        <f>(J10-$L$6)^2</f>
        <v>1.4400000000000004</v>
      </c>
      <c r="O10" s="1"/>
      <c r="P10" s="1"/>
      <c r="Q10" s="1"/>
      <c r="R10" s="1"/>
    </row>
    <row r="11" spans="1:18" x14ac:dyDescent="0.25">
      <c r="A11" s="2"/>
      <c r="B11" s="2">
        <v>1</v>
      </c>
      <c r="C11" s="2">
        <v>1.5</v>
      </c>
      <c r="D11" s="2">
        <v>3</v>
      </c>
      <c r="E11" s="2">
        <v>2</v>
      </c>
      <c r="F11" s="2">
        <v>2</v>
      </c>
      <c r="H11" s="1"/>
      <c r="I11" s="1">
        <f>+$D11*E11</f>
        <v>6</v>
      </c>
      <c r="J11" s="1">
        <f t="shared" si="6"/>
        <v>6</v>
      </c>
      <c r="K11" s="1"/>
      <c r="L11" s="1"/>
      <c r="M11" s="1">
        <f>(I11-$K$7)^2</f>
        <v>38.439999999999991</v>
      </c>
      <c r="N11" s="1">
        <f>(J11-$L$7)^2</f>
        <v>1413.7600000000002</v>
      </c>
      <c r="O11" s="1"/>
      <c r="P11" s="1"/>
      <c r="Q11" s="1"/>
      <c r="R11" s="1"/>
    </row>
    <row r="12" spans="1:18" x14ac:dyDescent="0.25">
      <c r="A12" s="2">
        <v>0</v>
      </c>
      <c r="B12" s="2">
        <v>3</v>
      </c>
      <c r="C12" s="2">
        <f>SUM(D13:D15)</f>
        <v>6</v>
      </c>
      <c r="D12" s="2"/>
      <c r="E12" s="2"/>
      <c r="F12" s="2"/>
      <c r="H12" s="1"/>
      <c r="I12" s="1"/>
      <c r="J12" s="1"/>
      <c r="K12" s="1"/>
      <c r="L12" s="1"/>
      <c r="M12" s="1"/>
      <c r="N12" s="1">
        <f>+$D12*(F12-$L$5)^2</f>
        <v>0</v>
      </c>
      <c r="O12" s="1"/>
      <c r="P12" s="1"/>
      <c r="Q12" s="1"/>
      <c r="R12" s="1"/>
    </row>
    <row r="13" spans="1:18" x14ac:dyDescent="0.25">
      <c r="A13" s="2"/>
      <c r="B13" s="2">
        <v>1</v>
      </c>
      <c r="C13" s="2">
        <v>0.5</v>
      </c>
      <c r="D13" s="2">
        <v>1</v>
      </c>
      <c r="E13" s="2">
        <v>3</v>
      </c>
      <c r="F13" s="2">
        <v>1</v>
      </c>
      <c r="H13" s="1"/>
      <c r="I13" s="1">
        <f>+$D13*E13</f>
        <v>3</v>
      </c>
      <c r="J13" s="1">
        <f>+$D13*F13</f>
        <v>1</v>
      </c>
      <c r="K13" s="1"/>
      <c r="L13" s="1"/>
      <c r="M13" s="1">
        <f>(I13-$K$5)^2</f>
        <v>0</v>
      </c>
      <c r="N13" s="1">
        <f>(J13-$L$5)^2</f>
        <v>0</v>
      </c>
      <c r="O13" s="1"/>
      <c r="P13" s="1"/>
      <c r="Q13" s="1"/>
      <c r="R13" s="1"/>
    </row>
    <row r="14" spans="1:18" x14ac:dyDescent="0.25">
      <c r="A14" s="2"/>
      <c r="B14" s="2">
        <v>1</v>
      </c>
      <c r="C14" s="2">
        <v>1</v>
      </c>
      <c r="D14" s="2">
        <v>2</v>
      </c>
      <c r="E14" s="2">
        <v>3</v>
      </c>
      <c r="F14" s="2">
        <v>2</v>
      </c>
      <c r="H14" s="1"/>
      <c r="I14" s="1">
        <f>+$D14*E14</f>
        <v>6</v>
      </c>
      <c r="J14" s="1">
        <f t="shared" ref="J14:J15" si="7">+$D14*F14</f>
        <v>4</v>
      </c>
      <c r="K14" s="1"/>
      <c r="L14" s="1"/>
      <c r="M14" s="1">
        <f>(I14-$K$6)^2</f>
        <v>4</v>
      </c>
      <c r="N14" s="1">
        <f>(J14-$L$6)^2</f>
        <v>3.2399999999999993</v>
      </c>
      <c r="O14" s="1"/>
      <c r="P14" s="1"/>
      <c r="Q14" s="1"/>
      <c r="R14" s="1"/>
    </row>
    <row r="15" spans="1:18" x14ac:dyDescent="0.25">
      <c r="A15" s="2"/>
      <c r="B15" s="2">
        <v>1</v>
      </c>
      <c r="C15" s="2">
        <v>1.5</v>
      </c>
      <c r="D15" s="2">
        <v>3</v>
      </c>
      <c r="E15" s="2">
        <v>3</v>
      </c>
      <c r="F15" s="2">
        <v>2</v>
      </c>
      <c r="H15" s="1"/>
      <c r="I15" s="1">
        <f>+$D15*E15</f>
        <v>9</v>
      </c>
      <c r="J15" s="1">
        <f t="shared" si="7"/>
        <v>6</v>
      </c>
      <c r="K15" s="1"/>
      <c r="L15" s="1"/>
      <c r="M15" s="1">
        <f>(I15-$K$7)^2</f>
        <v>10.239999999999995</v>
      </c>
      <c r="N15" s="1">
        <f>(J15-$L$7)^2</f>
        <v>1413.7600000000002</v>
      </c>
      <c r="O15" s="1"/>
      <c r="P15" s="1"/>
      <c r="Q15" s="1"/>
      <c r="R15" s="1"/>
    </row>
    <row r="16" spans="1:18" x14ac:dyDescent="0.25">
      <c r="A16" s="2">
        <v>0</v>
      </c>
      <c r="B16" s="2">
        <v>3</v>
      </c>
      <c r="C16" s="2">
        <f>SUM(D17:D19)</f>
        <v>7</v>
      </c>
      <c r="D16" s="2"/>
      <c r="E16" s="2"/>
      <c r="F16" s="2"/>
      <c r="H16" s="1"/>
      <c r="I16" s="1"/>
      <c r="J16" s="1"/>
      <c r="K16" s="1"/>
      <c r="L16" s="1"/>
      <c r="M16" s="1"/>
      <c r="N16" s="1">
        <f>+$D16*(F16-$L$6)^2</f>
        <v>0</v>
      </c>
      <c r="O16" s="1"/>
      <c r="P16" s="1"/>
      <c r="Q16" s="1"/>
      <c r="R16" s="1"/>
    </row>
    <row r="17" spans="1:18" x14ac:dyDescent="0.25">
      <c r="A17" s="2"/>
      <c r="B17" s="2">
        <v>1</v>
      </c>
      <c r="C17" s="2">
        <v>0.5</v>
      </c>
      <c r="D17" s="2">
        <v>1</v>
      </c>
      <c r="E17" s="2">
        <v>4</v>
      </c>
      <c r="F17" s="2">
        <v>1</v>
      </c>
      <c r="H17" s="1"/>
      <c r="I17" s="1">
        <f>+$D17*E17</f>
        <v>4</v>
      </c>
      <c r="J17" s="1">
        <f>+$D17*F17</f>
        <v>1</v>
      </c>
      <c r="K17" s="1"/>
      <c r="L17" s="1"/>
      <c r="M17" s="1">
        <f>(I17-$K$5)^2</f>
        <v>1</v>
      </c>
      <c r="N17" s="1">
        <f>(J17-$L$5)^2</f>
        <v>0</v>
      </c>
      <c r="O17" s="1"/>
      <c r="P17" s="1"/>
      <c r="Q17" s="1"/>
      <c r="R17" s="1"/>
    </row>
    <row r="18" spans="1:18" x14ac:dyDescent="0.25">
      <c r="A18" s="2"/>
      <c r="B18" s="2">
        <v>1</v>
      </c>
      <c r="C18" s="2">
        <v>1</v>
      </c>
      <c r="D18" s="2">
        <v>3</v>
      </c>
      <c r="E18" s="2">
        <v>4</v>
      </c>
      <c r="F18" s="2">
        <v>2</v>
      </c>
      <c r="H18" s="1"/>
      <c r="I18" s="1">
        <f>+$D18*E18</f>
        <v>12</v>
      </c>
      <c r="J18" s="1">
        <f t="shared" ref="J18:J19" si="8">+$D18*F18</f>
        <v>6</v>
      </c>
      <c r="K18" s="1"/>
      <c r="L18" s="1"/>
      <c r="M18" s="1">
        <f>(I18-$K$6)^2</f>
        <v>16</v>
      </c>
      <c r="N18" s="1">
        <f>(J18-$L$6)^2</f>
        <v>14.44</v>
      </c>
      <c r="O18" s="1"/>
      <c r="P18" s="1"/>
      <c r="Q18" s="1"/>
      <c r="R18" s="1"/>
    </row>
    <row r="19" spans="1:18" x14ac:dyDescent="0.25">
      <c r="A19" s="2"/>
      <c r="B19" s="2">
        <v>1</v>
      </c>
      <c r="C19" s="2">
        <v>1.5</v>
      </c>
      <c r="D19" s="2">
        <v>3</v>
      </c>
      <c r="E19" s="2">
        <v>4</v>
      </c>
      <c r="F19" s="2">
        <v>2</v>
      </c>
      <c r="H19" s="1"/>
      <c r="I19" s="1">
        <f>+$D19*E19</f>
        <v>12</v>
      </c>
      <c r="J19" s="1">
        <f t="shared" si="8"/>
        <v>6</v>
      </c>
      <c r="K19" s="1"/>
      <c r="L19" s="1"/>
      <c r="M19" s="1">
        <f>(I19-$K$7)^2</f>
        <v>3.9999999999999716E-2</v>
      </c>
      <c r="N19" s="1">
        <f>(J19-$L$7)^2</f>
        <v>1413.7600000000002</v>
      </c>
      <c r="O19" s="1"/>
      <c r="P19" s="1"/>
      <c r="Q19" s="1"/>
      <c r="R19" s="1"/>
    </row>
    <row r="20" spans="1:18" x14ac:dyDescent="0.25">
      <c r="A20" s="2">
        <v>0</v>
      </c>
      <c r="B20" s="2">
        <v>3</v>
      </c>
      <c r="C20" s="2">
        <f>SUM(D21:D23)</f>
        <v>11</v>
      </c>
      <c r="D20" s="2"/>
      <c r="E20" s="2"/>
      <c r="F20" s="2"/>
      <c r="H20" s="1"/>
      <c r="I20" s="1"/>
      <c r="J20" s="1"/>
      <c r="K20" s="1"/>
      <c r="L20" s="1"/>
      <c r="M20" s="1"/>
      <c r="N20" s="1">
        <f>+$D20*(F20-$L$7)^2</f>
        <v>0</v>
      </c>
      <c r="O20" s="1"/>
      <c r="P20" s="1"/>
      <c r="Q20" s="1"/>
      <c r="R20" s="1"/>
    </row>
    <row r="21" spans="1:18" x14ac:dyDescent="0.25">
      <c r="A21" s="2"/>
      <c r="B21" s="2">
        <v>1</v>
      </c>
      <c r="C21" s="2">
        <v>0.5</v>
      </c>
      <c r="D21" s="2">
        <v>1</v>
      </c>
      <c r="E21" s="2">
        <v>5</v>
      </c>
      <c r="F21" s="2">
        <v>1</v>
      </c>
      <c r="H21" s="1"/>
      <c r="I21" s="1">
        <f>+$D21*E21</f>
        <v>5</v>
      </c>
      <c r="J21" s="1">
        <f>+$D21*F21</f>
        <v>1</v>
      </c>
      <c r="K21" s="1"/>
      <c r="L21" s="1"/>
      <c r="M21" s="1">
        <f>(I21-$K$5)^2</f>
        <v>4</v>
      </c>
      <c r="N21" s="1">
        <f>(J21-$L$5)^2</f>
        <v>0</v>
      </c>
      <c r="O21" s="1"/>
      <c r="P21" s="1"/>
      <c r="Q21" s="1"/>
      <c r="R21" s="1"/>
    </row>
    <row r="22" spans="1:18" x14ac:dyDescent="0.25">
      <c r="A22" s="2"/>
      <c r="B22" s="2">
        <v>1</v>
      </c>
      <c r="C22" s="2">
        <v>1</v>
      </c>
      <c r="D22" s="2">
        <v>4</v>
      </c>
      <c r="E22" s="2">
        <v>5</v>
      </c>
      <c r="F22" s="2">
        <v>0</v>
      </c>
      <c r="H22" s="1"/>
      <c r="I22" s="1">
        <f>+$D22*E22</f>
        <v>20</v>
      </c>
      <c r="J22" s="1">
        <f t="shared" ref="J22:J23" si="9">+$D22*F22</f>
        <v>0</v>
      </c>
      <c r="K22" s="1"/>
      <c r="L22" s="1"/>
      <c r="M22" s="1">
        <f>(I22-$K$6)^2</f>
        <v>144</v>
      </c>
      <c r="N22" s="1">
        <f>(J22-$L$6)^2</f>
        <v>4.8400000000000007</v>
      </c>
      <c r="O22" s="1"/>
      <c r="P22" s="1"/>
      <c r="Q22" s="1"/>
      <c r="R22" s="1"/>
    </row>
    <row r="23" spans="1:18" x14ac:dyDescent="0.25">
      <c r="A23" s="2"/>
      <c r="B23" s="2">
        <v>1</v>
      </c>
      <c r="C23" s="2">
        <v>1.5</v>
      </c>
      <c r="D23" s="2">
        <v>6</v>
      </c>
      <c r="E23" s="2">
        <v>5</v>
      </c>
      <c r="F23" s="2">
        <v>32</v>
      </c>
      <c r="H23" s="1"/>
      <c r="I23" s="1">
        <f>+$D23*E23</f>
        <v>30</v>
      </c>
      <c r="J23" s="1">
        <f t="shared" si="9"/>
        <v>192</v>
      </c>
      <c r="K23" s="1"/>
      <c r="L23" s="1"/>
      <c r="M23" s="1">
        <f>(I23-$K$7)^2</f>
        <v>316.84000000000003</v>
      </c>
      <c r="N23" s="1">
        <f>(J23-$L$7)^2</f>
        <v>22022.560000000001</v>
      </c>
      <c r="O23" s="1"/>
      <c r="P23" s="1"/>
      <c r="Q23" s="1"/>
      <c r="R23" s="1"/>
    </row>
    <row r="24" spans="1:18" x14ac:dyDescent="0.25"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H31" s="1"/>
      <c r="I31" s="1"/>
      <c r="J31" s="1"/>
      <c r="K31" s="6" t="s">
        <v>18</v>
      </c>
      <c r="L31" s="6"/>
      <c r="M31" s="3"/>
      <c r="N31" s="3"/>
      <c r="O31" s="6" t="s">
        <v>19</v>
      </c>
      <c r="P31" s="6"/>
      <c r="Q31" s="6" t="s">
        <v>20</v>
      </c>
      <c r="R31" s="6"/>
    </row>
    <row r="32" spans="1:18" x14ac:dyDescent="0.25">
      <c r="H32" s="1"/>
      <c r="I32" s="1"/>
      <c r="J32" s="1"/>
      <c r="K32" s="1" t="s">
        <v>12</v>
      </c>
      <c r="L32" s="1" t="s">
        <v>13</v>
      </c>
      <c r="M32" s="1"/>
      <c r="N32" s="1"/>
      <c r="O32" s="1" t="s">
        <v>12</v>
      </c>
      <c r="P32" s="1" t="s">
        <v>13</v>
      </c>
      <c r="Q32" s="1" t="s">
        <v>12</v>
      </c>
      <c r="R32" s="1" t="s">
        <v>13</v>
      </c>
    </row>
    <row r="33" spans="8:18" x14ac:dyDescent="0.25">
      <c r="H33" s="1"/>
      <c r="I33" s="1"/>
      <c r="J33" s="1"/>
      <c r="K33" s="4">
        <f>AVERAGE(I5,I9,I13,I17,I21)</f>
        <v>3</v>
      </c>
      <c r="L33" s="5">
        <f t="shared" ref="L33:L35" si="10">AVERAGE(J5,J9,J13,J17,J21)</f>
        <v>1</v>
      </c>
      <c r="M33" s="1"/>
      <c r="N33" s="1"/>
      <c r="O33" s="4">
        <f t="shared" ref="O33:P35" si="11">_xlfn.STDEV.S(I5,I9,I13,I17,I21)</f>
        <v>1.5811388300841898</v>
      </c>
      <c r="P33" s="5">
        <f t="shared" si="11"/>
        <v>0</v>
      </c>
      <c r="Q33" s="4">
        <f t="shared" ref="Q33:R35" si="12">O33/SQRT($H5)</f>
        <v>0.70710678118654757</v>
      </c>
      <c r="R33" s="4">
        <f t="shared" si="12"/>
        <v>0</v>
      </c>
    </row>
    <row r="34" spans="8:18" x14ac:dyDescent="0.25">
      <c r="H34" s="1"/>
      <c r="I34" s="1"/>
      <c r="J34" s="1"/>
      <c r="K34" s="4">
        <f t="shared" ref="K34:K35" si="13">AVERAGE(I6,I10,I14,I18,I22)</f>
        <v>8</v>
      </c>
      <c r="L34" s="5">
        <f t="shared" si="10"/>
        <v>2.2000000000000002</v>
      </c>
      <c r="M34" s="1"/>
      <c r="N34" s="1"/>
      <c r="O34" s="4">
        <f t="shared" si="11"/>
        <v>8.1240384046359608</v>
      </c>
      <c r="P34" s="5">
        <f t="shared" si="11"/>
        <v>2.6832815729997477</v>
      </c>
      <c r="Q34" s="4">
        <f t="shared" si="12"/>
        <v>3.6331804249169899</v>
      </c>
      <c r="R34" s="4">
        <f t="shared" si="12"/>
        <v>1.2</v>
      </c>
    </row>
    <row r="35" spans="8:18" x14ac:dyDescent="0.25">
      <c r="H35" s="1"/>
      <c r="I35" s="1"/>
      <c r="J35" s="1"/>
      <c r="K35" s="4">
        <f t="shared" si="13"/>
        <v>12.2</v>
      </c>
      <c r="L35" s="5">
        <f t="shared" si="10"/>
        <v>43.6</v>
      </c>
      <c r="M35" s="1"/>
      <c r="N35" s="1"/>
      <c r="O35" s="4">
        <f t="shared" si="11"/>
        <v>10.401922899156673</v>
      </c>
      <c r="P35" s="5">
        <f t="shared" si="11"/>
        <v>82.962642195147083</v>
      </c>
      <c r="Q35" s="4">
        <f t="shared" si="12"/>
        <v>4.6518813398452021</v>
      </c>
      <c r="R35" s="4">
        <f t="shared" si="12"/>
        <v>37.102021508268251</v>
      </c>
    </row>
  </sheetData>
  <mergeCells count="8">
    <mergeCell ref="K31:L31"/>
    <mergeCell ref="O31:P31"/>
    <mergeCell ref="Q31:R31"/>
    <mergeCell ref="I2:J2"/>
    <mergeCell ref="K2:L2"/>
    <mergeCell ref="M2:N2"/>
    <mergeCell ref="O2:P2"/>
    <mergeCell ref="Q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</vt:lpstr>
      <vt:lpstr>sum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2023-10-19T09:36:34Z</dcterms:modified>
</cp:coreProperties>
</file>