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neetpatra-office/Desktop/Students/Aritri/Displacement_Field/FAP/"/>
    </mc:Choice>
  </mc:AlternateContent>
  <xr:revisionPtr revIDLastSave="0" documentId="13_ncr:1_{DBD6C762-8261-5D4F-AD72-8A615B95B180}" xr6:coauthVersionLast="47" xr6:coauthVersionMax="47" xr10:uidLastSave="{00000000-0000-0000-0000-000000000000}"/>
  <bookViews>
    <workbookView xWindow="-32000" yWindow="1840" windowWidth="32000" windowHeight="17500" xr2:uid="{513C348B-D2E1-434D-9943-7D9A28B789C1}"/>
  </bookViews>
  <sheets>
    <sheet name="Strain and Stress Compon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19" i="1"/>
  <c r="C19" i="1"/>
  <c r="D19" i="1"/>
  <c r="E19" i="1"/>
  <c r="F19" i="1"/>
  <c r="G19" i="1"/>
  <c r="B4" i="1"/>
  <c r="C4" i="1"/>
  <c r="D4" i="1"/>
  <c r="E4" i="1"/>
  <c r="F4" i="1"/>
  <c r="G4" i="1"/>
  <c r="B20" i="1"/>
  <c r="C20" i="1"/>
  <c r="D20" i="1"/>
  <c r="E20" i="1"/>
  <c r="F20" i="1"/>
  <c r="G20" i="1"/>
  <c r="B5" i="1"/>
  <c r="C5" i="1"/>
  <c r="D5" i="1"/>
  <c r="E5" i="1"/>
  <c r="F5" i="1"/>
  <c r="G5" i="1"/>
  <c r="B21" i="1"/>
  <c r="C21" i="1"/>
  <c r="D21" i="1"/>
  <c r="E21" i="1"/>
  <c r="F21" i="1"/>
  <c r="G21" i="1"/>
  <c r="B6" i="1"/>
  <c r="C6" i="1"/>
  <c r="D6" i="1"/>
  <c r="E6" i="1"/>
  <c r="F6" i="1"/>
  <c r="G6" i="1"/>
  <c r="B22" i="1"/>
  <c r="C22" i="1"/>
  <c r="D22" i="1"/>
  <c r="E22" i="1"/>
  <c r="F22" i="1"/>
  <c r="G22" i="1"/>
  <c r="B7" i="1"/>
  <c r="C7" i="1"/>
  <c r="D7" i="1"/>
  <c r="E7" i="1"/>
  <c r="F7" i="1"/>
  <c r="G7" i="1"/>
  <c r="B23" i="1"/>
  <c r="C23" i="1"/>
  <c r="D23" i="1"/>
  <c r="E23" i="1"/>
  <c r="F23" i="1"/>
  <c r="G23" i="1"/>
  <c r="B8" i="1"/>
  <c r="C8" i="1"/>
  <c r="D8" i="1"/>
  <c r="E8" i="1"/>
  <c r="F8" i="1"/>
  <c r="G8" i="1"/>
  <c r="B24" i="1"/>
  <c r="C24" i="1"/>
  <c r="D24" i="1"/>
  <c r="E24" i="1"/>
  <c r="F24" i="1"/>
  <c r="G24" i="1"/>
  <c r="B9" i="1"/>
  <c r="C9" i="1"/>
  <c r="D9" i="1"/>
  <c r="E9" i="1"/>
  <c r="F9" i="1"/>
  <c r="G9" i="1"/>
  <c r="B25" i="1"/>
  <c r="C25" i="1"/>
  <c r="D25" i="1"/>
  <c r="E25" i="1"/>
  <c r="F25" i="1"/>
  <c r="G25" i="1"/>
  <c r="B10" i="1"/>
  <c r="C10" i="1"/>
  <c r="D10" i="1"/>
  <c r="E10" i="1"/>
  <c r="F10" i="1"/>
  <c r="G10" i="1"/>
  <c r="B26" i="1"/>
  <c r="C26" i="1"/>
  <c r="D26" i="1"/>
  <c r="E26" i="1"/>
  <c r="F26" i="1"/>
  <c r="G26" i="1"/>
  <c r="B11" i="1"/>
  <c r="C11" i="1"/>
  <c r="D11" i="1"/>
  <c r="E11" i="1"/>
  <c r="F11" i="1"/>
  <c r="G11" i="1"/>
  <c r="B27" i="1"/>
  <c r="C27" i="1"/>
  <c r="D27" i="1"/>
  <c r="E27" i="1"/>
  <c r="F27" i="1"/>
  <c r="G27" i="1"/>
  <c r="B12" i="1"/>
  <c r="C12" i="1"/>
  <c r="D12" i="1"/>
  <c r="E12" i="1"/>
  <c r="F12" i="1"/>
  <c r="G12" i="1"/>
  <c r="B28" i="1"/>
  <c r="C28" i="1"/>
  <c r="D28" i="1"/>
  <c r="E28" i="1"/>
  <c r="F28" i="1"/>
  <c r="G28" i="1"/>
  <c r="B13" i="1"/>
  <c r="C13" i="1"/>
  <c r="D13" i="1"/>
  <c r="E13" i="1"/>
  <c r="F13" i="1"/>
  <c r="G13" i="1"/>
  <c r="B29" i="1"/>
  <c r="C29" i="1"/>
  <c r="D29" i="1"/>
  <c r="E29" i="1"/>
  <c r="F29" i="1"/>
  <c r="G29" i="1"/>
  <c r="B14" i="1"/>
  <c r="C14" i="1"/>
  <c r="D14" i="1"/>
  <c r="E14" i="1"/>
  <c r="F14" i="1"/>
  <c r="G14" i="1"/>
  <c r="B30" i="1"/>
  <c r="C30" i="1"/>
  <c r="D30" i="1"/>
  <c r="E30" i="1"/>
  <c r="F30" i="1"/>
  <c r="G30" i="1"/>
</calcChain>
</file>

<file path=xl/sharedStrings.xml><?xml version="1.0" encoding="utf-8"?>
<sst xmlns="http://schemas.openxmlformats.org/spreadsheetml/2006/main" count="40" uniqueCount="27">
  <si>
    <t>LAGRANGIAN STRAIN COMPONENTS</t>
  </si>
  <si>
    <t>PK2-STRESS COMPONENTS</t>
  </si>
  <si>
    <t>&lt;Ẽ1&gt;</t>
  </si>
  <si>
    <t>&lt;Ẽ2&gt;</t>
  </si>
  <si>
    <t>&lt;Ẽ3&gt;</t>
  </si>
  <si>
    <t>&lt;Ẽ4&gt;</t>
  </si>
  <si>
    <t>&lt;Ẽ5&gt;</t>
  </si>
  <si>
    <t>&lt;Ẽ6&gt;</t>
  </si>
  <si>
    <r>
      <t>〈</t>
    </r>
    <r>
      <rPr>
        <sz val="12"/>
        <color theme="1"/>
        <rFont val="Calibri"/>
        <family val="2"/>
        <scheme val="minor"/>
      </rPr>
      <t>Σ̃1</t>
    </r>
    <r>
      <rPr>
        <sz val="12"/>
        <color theme="1"/>
        <rFont val="Cambria Math"/>
        <family val="1"/>
      </rPr>
      <t>〉</t>
    </r>
  </si>
  <si>
    <r>
      <t>〈</t>
    </r>
    <r>
      <rPr>
        <sz val="12"/>
        <color theme="1"/>
        <rFont val="Calibri"/>
        <family val="2"/>
        <scheme val="minor"/>
      </rPr>
      <t>Σ̃2</t>
    </r>
    <r>
      <rPr>
        <sz val="12"/>
        <color theme="1"/>
        <rFont val="Cambria Math"/>
        <family val="1"/>
      </rPr>
      <t>〉</t>
    </r>
  </si>
  <si>
    <r>
      <t>〈</t>
    </r>
    <r>
      <rPr>
        <sz val="12"/>
        <color theme="1"/>
        <rFont val="Calibri"/>
        <family val="2"/>
        <scheme val="minor"/>
      </rPr>
      <t>Σ̃3</t>
    </r>
    <r>
      <rPr>
        <sz val="12"/>
        <color theme="1"/>
        <rFont val="Cambria Math"/>
        <family val="1"/>
      </rPr>
      <t>〉</t>
    </r>
  </si>
  <si>
    <r>
      <t>〈</t>
    </r>
    <r>
      <rPr>
        <sz val="12"/>
        <color theme="1"/>
        <rFont val="Calibri"/>
        <family val="2"/>
        <scheme val="minor"/>
      </rPr>
      <t>Σ̃4</t>
    </r>
    <r>
      <rPr>
        <sz val="12"/>
        <color theme="1"/>
        <rFont val="Cambria Math"/>
        <family val="1"/>
      </rPr>
      <t>〉</t>
    </r>
  </si>
  <si>
    <r>
      <t>〈</t>
    </r>
    <r>
      <rPr>
        <sz val="12"/>
        <color theme="1"/>
        <rFont val="Calibri"/>
        <family val="2"/>
        <scheme val="minor"/>
      </rPr>
      <t>Σ̃5</t>
    </r>
    <r>
      <rPr>
        <sz val="12"/>
        <color theme="1"/>
        <rFont val="Cambria Math"/>
        <family val="1"/>
      </rPr>
      <t>〉</t>
    </r>
  </si>
  <si>
    <r>
      <t>〈</t>
    </r>
    <r>
      <rPr>
        <sz val="12"/>
        <color theme="1"/>
        <rFont val="Calibri"/>
        <family val="2"/>
        <scheme val="minor"/>
      </rPr>
      <t>Σ̃6</t>
    </r>
    <r>
      <rPr>
        <sz val="12"/>
        <color theme="1"/>
        <rFont val="Cambria Math"/>
        <family val="1"/>
      </rPr>
      <t>〉</t>
    </r>
  </si>
  <si>
    <t>Experiment No.</t>
  </si>
  <si>
    <t>Expt. 1</t>
  </si>
  <si>
    <t>Expt. 2</t>
  </si>
  <si>
    <t>Expt. 3</t>
  </si>
  <si>
    <t>Expt. 4</t>
  </si>
  <si>
    <t>Expt. 5</t>
  </si>
  <si>
    <t>Expt. 6</t>
  </si>
  <si>
    <t>Expt. 7</t>
  </si>
  <si>
    <t>Expt. 8</t>
  </si>
  <si>
    <t>Expt. 9</t>
  </si>
  <si>
    <t>Expt. 10</t>
  </si>
  <si>
    <t>Expt. 11</t>
  </si>
  <si>
    <t>Expt.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</si>
</sst>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 Math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F003-C5D9-A941-A932-D98B3905600B}">
  <dimension ref="A1:G30"/>
  <sheetViews>
    <sheetView tabSelected="1" zoomScaleNormal="100" workbookViewId="0">
      <selection activeCell="M15" sqref="M15"/>
    </sheetView>
  </sheetViews>
  <sheetFormatPr baseColWidth="10" defaultRowHeight="16" x14ac:dyDescent="0.2"/>
  <cols>
    <col min="1" max="1" width="13.83203125" bestFit="1" customWidth="1"/>
  </cols>
  <sheetData>
    <row r="1" spans="1:7" x14ac:dyDescent="0.2">
      <c r="B1" s="2" t="s">
        <v>0</v>
      </c>
      <c r="C1" s="2"/>
      <c r="D1" s="2"/>
      <c r="E1" s="2"/>
      <c r="F1" s="2"/>
      <c r="G1" s="2"/>
    </row>
    <row r="2" spans="1:7" x14ac:dyDescent="0.2">
      <c r="A2" t="s">
        <v>14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">
      <c r="A3" t="s">
        <v>15</v>
      </c>
      <c r="B3" t="str">
        <f>"0.002204"</f>
        <v>0.002204</v>
      </c>
      <c r="C3" t="str">
        <f>"0.000103"</f>
        <v>0.000103</v>
      </c>
      <c r="D3" t="str">
        <f>"-0.000021"</f>
        <v>-0.000021</v>
      </c>
      <c r="E3" t="str">
        <f>"-0.000340"</f>
        <v>-0.000340</v>
      </c>
      <c r="F3" t="str">
        <f>"0.000371"</f>
        <v>0.000371</v>
      </c>
      <c r="G3" t="str">
        <f>"-0.000003"</f>
        <v>-0.000003</v>
      </c>
    </row>
    <row r="4" spans="1:7" x14ac:dyDescent="0.2">
      <c r="A4" t="s">
        <v>16</v>
      </c>
      <c r="B4" t="str">
        <f>"0.000091"</f>
        <v>0.000091</v>
      </c>
      <c r="C4" t="str">
        <f>"0.002633"</f>
        <v>0.002633</v>
      </c>
      <c r="D4" t="str">
        <f>"-0.000021"</f>
        <v>-0.000021</v>
      </c>
      <c r="E4" t="str">
        <f>"0.000071"</f>
        <v>0.000071</v>
      </c>
      <c r="F4" t="str">
        <f>"-0.000227"</f>
        <v>-0.000227</v>
      </c>
      <c r="G4" t="str">
        <f>"-0.000679"</f>
        <v>-0.000679</v>
      </c>
    </row>
    <row r="5" spans="1:7" x14ac:dyDescent="0.2">
      <c r="A5" t="s">
        <v>17</v>
      </c>
      <c r="B5" t="str">
        <f>"0.000005"</f>
        <v>0.000005</v>
      </c>
      <c r="C5" t="str">
        <f>"0.000007"</f>
        <v>0.000007</v>
      </c>
      <c r="D5" t="str">
        <f>"0.002294"</f>
        <v>0.002294</v>
      </c>
      <c r="E5" t="str">
        <f>"-0.000117"</f>
        <v>-0.000117</v>
      </c>
      <c r="F5" t="str">
        <f>"0.000197"</f>
        <v>0.000197</v>
      </c>
      <c r="G5" t="str">
        <f>"0.000019"</f>
        <v>0.000019</v>
      </c>
    </row>
    <row r="6" spans="1:7" x14ac:dyDescent="0.2">
      <c r="A6" t="s">
        <v>18</v>
      </c>
      <c r="B6" t="str">
        <f>"0.000014"</f>
        <v>0.000014</v>
      </c>
      <c r="C6" t="str">
        <f>"-0.000152"</f>
        <v>-0.000152</v>
      </c>
      <c r="D6" t="str">
        <f>"0.000015"</f>
        <v>0.000015</v>
      </c>
      <c r="E6" t="str">
        <f>"0.001470"</f>
        <v>0.001470</v>
      </c>
      <c r="F6" t="str">
        <f>"0.000222"</f>
        <v>0.000222</v>
      </c>
      <c r="G6" t="str">
        <f>"0.000201"</f>
        <v>0.000201</v>
      </c>
    </row>
    <row r="7" spans="1:7" x14ac:dyDescent="0.2">
      <c r="A7" t="s">
        <v>19</v>
      </c>
      <c r="B7" t="str">
        <f>"0.000204"</f>
        <v>0.000204</v>
      </c>
      <c r="C7" t="str">
        <f>"0.000001"</f>
        <v>0.000001</v>
      </c>
      <c r="D7" t="str">
        <f>"0.000008"</f>
        <v>0.000008</v>
      </c>
      <c r="E7" t="str">
        <f>"-0.000045"</f>
        <v>-0.000045</v>
      </c>
      <c r="F7" t="str">
        <f>"0.001316"</f>
        <v>0.001316</v>
      </c>
      <c r="G7" t="str">
        <f>"-0.000116"</f>
        <v>-0.000116</v>
      </c>
    </row>
    <row r="8" spans="1:7" x14ac:dyDescent="0.2">
      <c r="A8" t="s">
        <v>20</v>
      </c>
      <c r="B8" t="str">
        <f>"-0.000667"</f>
        <v>-0.000667</v>
      </c>
      <c r="C8" t="str">
        <f>"-0.000081"</f>
        <v>-0.000081</v>
      </c>
      <c r="D8" t="str">
        <f>"-0.000003"</f>
        <v>-0.000003</v>
      </c>
      <c r="E8" t="str">
        <f>"-0.000221"</f>
        <v>-0.000221</v>
      </c>
      <c r="F8" t="str">
        <f>"-0.000365"</f>
        <v>-0.000365</v>
      </c>
      <c r="G8" t="str">
        <f>"0.002388"</f>
        <v>0.002388</v>
      </c>
    </row>
    <row r="9" spans="1:7" x14ac:dyDescent="0.2">
      <c r="A9" t="s">
        <v>21</v>
      </c>
      <c r="B9" t="str">
        <f>"-0.002198"</f>
        <v>-0.002198</v>
      </c>
      <c r="C9" t="str">
        <f>"-0.000105"</f>
        <v>-0.000105</v>
      </c>
      <c r="D9" t="str">
        <f>"0.000015"</f>
        <v>0.000015</v>
      </c>
      <c r="E9" t="str">
        <f>"0.000332"</f>
        <v>0.000332</v>
      </c>
      <c r="F9" t="str">
        <f>"-0.000365"</f>
        <v>-0.000365</v>
      </c>
      <c r="G9" t="str">
        <f>"0.000003"</f>
        <v>0.000003</v>
      </c>
    </row>
    <row r="10" spans="1:7" x14ac:dyDescent="0.2">
      <c r="A10" t="s">
        <v>22</v>
      </c>
      <c r="B10" t="str">
        <f>"-0.000094"</f>
        <v>-0.000094</v>
      </c>
      <c r="C10" t="str">
        <f>"-0.002627"</f>
        <v>-0.002627</v>
      </c>
      <c r="D10" t="str">
        <f>"0.000015"</f>
        <v>0.000015</v>
      </c>
      <c r="E10" t="str">
        <f>"-0.000066"</f>
        <v>-0.000066</v>
      </c>
      <c r="F10" t="str">
        <f>"0.000219"</f>
        <v>0.000219</v>
      </c>
      <c r="G10" t="str">
        <f>"0.000682"</f>
        <v>0.000682</v>
      </c>
    </row>
    <row r="11" spans="1:7" x14ac:dyDescent="0.2">
      <c r="A11" t="s">
        <v>23</v>
      </c>
      <c r="B11" t="str">
        <f>"-0.000006"</f>
        <v>-0.000006</v>
      </c>
      <c r="C11" t="str">
        <f>"-0.000009"</f>
        <v>-0.000009</v>
      </c>
      <c r="D11" t="str">
        <f>"-0.002297"</f>
        <v>-0.002297</v>
      </c>
      <c r="E11" t="str">
        <f>"0.000116"</f>
        <v>0.000116</v>
      </c>
      <c r="F11" t="str">
        <f>"-0.000196"</f>
        <v>-0.000196</v>
      </c>
      <c r="G11" t="str">
        <f>"-0.000014"</f>
        <v>-0.000014</v>
      </c>
    </row>
    <row r="12" spans="1:7" x14ac:dyDescent="0.2">
      <c r="A12" t="s">
        <v>24</v>
      </c>
      <c r="B12" t="str">
        <f>"0.000026"</f>
        <v>0.000026</v>
      </c>
      <c r="C12" t="str">
        <f>"0.000165"</f>
        <v>0.000165</v>
      </c>
      <c r="D12" t="str">
        <f>"-0.000033"</f>
        <v>-0.000033</v>
      </c>
      <c r="E12" t="str">
        <f>"-0.001434"</f>
        <v>-0.001434</v>
      </c>
      <c r="F12" t="str">
        <f>"-0.000140"</f>
        <v>-0.000140</v>
      </c>
      <c r="G12" t="str">
        <f>"-0.000251"</f>
        <v>-0.000251</v>
      </c>
    </row>
    <row r="13" spans="1:7" x14ac:dyDescent="0.2">
      <c r="A13" t="s">
        <v>25</v>
      </c>
      <c r="B13" t="str">
        <f>"-0.000225"</f>
        <v>-0.000225</v>
      </c>
      <c r="C13" t="str">
        <f>"0.000038"</f>
        <v>0.000038</v>
      </c>
      <c r="D13" t="str">
        <f>"-0.000030"</f>
        <v>-0.000030</v>
      </c>
      <c r="E13" t="str">
        <f>"0.000003"</f>
        <v>0.000003</v>
      </c>
      <c r="F13" t="str">
        <f>"-0.001398"</f>
        <v>-0.001398</v>
      </c>
      <c r="G13" t="str">
        <f>"0.000207"</f>
        <v>0.000207</v>
      </c>
    </row>
    <row r="14" spans="1:7" x14ac:dyDescent="0.2">
      <c r="A14" t="s">
        <v>26</v>
      </c>
      <c r="B14" t="str">
        <f>"0.000665"</f>
        <v>0.000665</v>
      </c>
      <c r="C14" t="str">
        <f>"0.000084"</f>
        <v>0.000084</v>
      </c>
      <c r="D14" t="str">
        <f>"-0.000003"</f>
        <v>-0.000003</v>
      </c>
      <c r="E14" t="str">
        <f>"0.000218"</f>
        <v>0.000218</v>
      </c>
      <c r="F14" t="str">
        <f>"0.000365"</f>
        <v>0.000365</v>
      </c>
      <c r="G14" t="str">
        <f>"-0.002386"</f>
        <v>-0.002386</v>
      </c>
    </row>
    <row r="17" spans="1:7" x14ac:dyDescent="0.2">
      <c r="B17" s="2" t="s">
        <v>1</v>
      </c>
      <c r="C17" s="2"/>
      <c r="D17" s="2"/>
      <c r="E17" s="2"/>
      <c r="F17" s="2"/>
      <c r="G17" s="2"/>
    </row>
    <row r="18" spans="1:7" x14ac:dyDescent="0.2">
      <c r="A18" t="s">
        <v>14</v>
      </c>
      <c r="B18" s="1" t="s">
        <v>8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</row>
    <row r="19" spans="1:7" x14ac:dyDescent="0.2">
      <c r="A19" t="s">
        <v>15</v>
      </c>
      <c r="B19" t="str">
        <f>"0.3103520"</f>
        <v>0.3103520</v>
      </c>
      <c r="C19" t="str">
        <f>"0.0861690"</f>
        <v>0.0861690</v>
      </c>
      <c r="D19" t="str">
        <f>"0.1523530"</f>
        <v>0.1523530</v>
      </c>
      <c r="E19" t="str">
        <f>"0.0000520"</f>
        <v>0.0000520</v>
      </c>
      <c r="F19" t="str">
        <f>"-0.0000560"</f>
        <v>-0.0000560</v>
      </c>
      <c r="G19" t="str">
        <f>"0.0649830"</f>
        <v>0.0649830</v>
      </c>
    </row>
    <row r="20" spans="1:7" x14ac:dyDescent="0.2">
      <c r="A20" t="s">
        <v>16</v>
      </c>
      <c r="B20" t="str">
        <f>"0.0862170"</f>
        <v>0.0862170</v>
      </c>
      <c r="C20" t="str">
        <f>"0.3112040"</f>
        <v>0.3112040</v>
      </c>
      <c r="D20" t="str">
        <f>"0.1524170"</f>
        <v>0.1524170</v>
      </c>
      <c r="E20" t="str">
        <f>"-0.0000110"</f>
        <v>-0.0000110</v>
      </c>
      <c r="F20" t="str">
        <f>"0.0000350"</f>
        <v>0.0000350</v>
      </c>
      <c r="G20" t="str">
        <f>"0.0000810"</f>
        <v>0.0000810</v>
      </c>
    </row>
    <row r="21" spans="1:7" x14ac:dyDescent="0.2">
      <c r="A21" t="s">
        <v>17</v>
      </c>
      <c r="B21" t="str">
        <f>"0.1503440"</f>
        <v>0.1503440</v>
      </c>
      <c r="C21" t="str">
        <f>"0.1503430"</f>
        <v>0.1503430</v>
      </c>
      <c r="D21" t="str">
        <f>"0.4070720"</f>
        <v>0.4070720</v>
      </c>
      <c r="E21" t="str">
        <f>"0.0000170"</f>
        <v>0.0000170</v>
      </c>
      <c r="F21" t="str">
        <f>"-0.0000300"</f>
        <v>-0.0000300</v>
      </c>
      <c r="G21" t="str">
        <f>"-0.0000030"</f>
        <v>-0.0000030</v>
      </c>
    </row>
    <row r="22" spans="1:7" x14ac:dyDescent="0.2">
      <c r="A22" t="s">
        <v>18</v>
      </c>
      <c r="B22" t="str">
        <f>"0.0030000"</f>
        <v>0.0030000</v>
      </c>
      <c r="C22" t="str">
        <f>"0.0041600"</f>
        <v>0.0041600</v>
      </c>
      <c r="D22" t="str">
        <f>"0.0050410"</f>
        <v>0.0050410</v>
      </c>
      <c r="E22" t="str">
        <f>"0.0700090"</f>
        <v>0.0700090</v>
      </c>
      <c r="F22" t="str">
        <f>"0.0000030"</f>
        <v>0.0000030</v>
      </c>
      <c r="G22" t="str">
        <f>"0.0000300"</f>
        <v>0.0000300</v>
      </c>
    </row>
    <row r="23" spans="1:7" x14ac:dyDescent="0.2">
      <c r="A23" t="s">
        <v>19</v>
      </c>
      <c r="B23" t="str">
        <f>"-0.0003220"</f>
        <v>-0.0003220</v>
      </c>
      <c r="C23" t="str">
        <f>"-0.0000010"</f>
        <v>-0.0000010</v>
      </c>
      <c r="D23" t="str">
        <f>"-0.0000530"</f>
        <v>-0.0000530</v>
      </c>
      <c r="E23" t="str">
        <f>"-0.0010010"</f>
        <v>-0.0010010</v>
      </c>
      <c r="F23" t="str">
        <f>"0.1430000"</f>
        <v>0.1430000</v>
      </c>
      <c r="G23" t="str">
        <f>"0.0000680"</f>
        <v>0.0000680</v>
      </c>
    </row>
    <row r="24" spans="1:7" x14ac:dyDescent="0.2">
      <c r="A24" t="s">
        <v>20</v>
      </c>
      <c r="B24" t="str">
        <f>"-0.0005620"</f>
        <v>-0.0005620</v>
      </c>
      <c r="C24" t="str">
        <f>"0.0000120"</f>
        <v>0.0000120</v>
      </c>
      <c r="D24" t="str">
        <f>"0.0000000"</f>
        <v>0.0000000</v>
      </c>
      <c r="E24" t="str">
        <f>"0.0000000"</f>
        <v>0.0000000</v>
      </c>
      <c r="F24" t="str">
        <f>"0.0000000"</f>
        <v>0.0000000</v>
      </c>
      <c r="G24" t="str">
        <f>"0.1150000"</f>
        <v>0.1150000</v>
      </c>
    </row>
    <row r="25" spans="1:7" x14ac:dyDescent="0.2">
      <c r="A25" t="s">
        <v>21</v>
      </c>
      <c r="B25" t="str">
        <f>"-0.3306870"</f>
        <v>-0.3306870</v>
      </c>
      <c r="C25" t="str">
        <f>"-0.0988050"</f>
        <v>-0.0988050</v>
      </c>
      <c r="D25" t="str">
        <f>"-0.1596290"</f>
        <v>-0.1596290</v>
      </c>
      <c r="E25" t="str">
        <f>"0.0000530"</f>
        <v>0.0000530</v>
      </c>
      <c r="F25" t="str">
        <f>"-0.0000590"</f>
        <v>-0.0000590</v>
      </c>
      <c r="G25" t="str">
        <f>"-0.0670190"</f>
        <v>-0.0670190</v>
      </c>
    </row>
    <row r="26" spans="1:7" x14ac:dyDescent="0.2">
      <c r="A26" t="s">
        <v>22</v>
      </c>
      <c r="B26" t="str">
        <f>"-0.0977530"</f>
        <v>-0.0977530</v>
      </c>
      <c r="C26" t="str">
        <f>"-0.3308440"</f>
        <v>-0.3308440</v>
      </c>
      <c r="D26" t="str">
        <f>"-0.1605590"</f>
        <v>-0.1605590</v>
      </c>
      <c r="E26" t="str">
        <f>"-0.0000110"</f>
        <v>-0.0000110</v>
      </c>
      <c r="F26" t="str">
        <f>"0.0000350"</f>
        <v>0.0000350</v>
      </c>
      <c r="G26" t="str">
        <f>"0.0000930"</f>
        <v>0.0000930</v>
      </c>
    </row>
    <row r="27" spans="1:7" x14ac:dyDescent="0.2">
      <c r="A27" t="s">
        <v>23</v>
      </c>
      <c r="B27" t="str">
        <f>"-0.1636220"</f>
        <v>-0.1636220</v>
      </c>
      <c r="C27" t="str">
        <f>"-0.1636230"</f>
        <v>-0.1636230</v>
      </c>
      <c r="D27" t="str">
        <f>"-0.4249720"</f>
        <v>-0.4249720</v>
      </c>
      <c r="E27" t="str">
        <f>"-0.0089810"</f>
        <v>-0.0089810</v>
      </c>
      <c r="F27" t="str">
        <f>"-0.0080330"</f>
        <v>-0.0080330</v>
      </c>
      <c r="G27" t="str">
        <f>"-0.0000020"</f>
        <v>-0.0000020</v>
      </c>
    </row>
    <row r="28" spans="1:7" x14ac:dyDescent="0.2">
      <c r="A28" t="s">
        <v>24</v>
      </c>
      <c r="B28" t="str">
        <f>"-0.0030000"</f>
        <v>-0.0030000</v>
      </c>
      <c r="C28" t="str">
        <f>"-0.0041600"</f>
        <v>-0.0041600</v>
      </c>
      <c r="D28" t="str">
        <f>"-0.0050410"</f>
        <v>-0.0050410</v>
      </c>
      <c r="E28" t="str">
        <f>"-0.0700090"</f>
        <v>-0.0700090</v>
      </c>
      <c r="F28" t="str">
        <f>"-0.0000030"</f>
        <v>-0.0000030</v>
      </c>
      <c r="G28" t="str">
        <f>"-0.0000300"</f>
        <v>-0.0000300</v>
      </c>
    </row>
    <row r="29" spans="1:7" x14ac:dyDescent="0.2">
      <c r="A29" t="s">
        <v>25</v>
      </c>
      <c r="B29" t="str">
        <f>"-0.0003440"</f>
        <v>-0.0003440</v>
      </c>
      <c r="C29" t="str">
        <f>"-0.0000010"</f>
        <v>-0.0000010</v>
      </c>
      <c r="D29" t="str">
        <f>"-0.0000500"</f>
        <v>-0.0000500</v>
      </c>
      <c r="E29" t="str">
        <f>"0.0010000"</f>
        <v>0.0010000</v>
      </c>
      <c r="F29" t="str">
        <f>"-0.1410060"</f>
        <v>-0.1410060</v>
      </c>
      <c r="G29" t="str">
        <f>"0.0000630"</f>
        <v>0.0000630</v>
      </c>
    </row>
    <row r="30" spans="1:7" x14ac:dyDescent="0.2">
      <c r="A30" t="s">
        <v>26</v>
      </c>
      <c r="B30" t="str">
        <f>"-0.0055500"</f>
        <v>-0.0055500</v>
      </c>
      <c r="C30" t="str">
        <f>"-0.0049930"</f>
        <v>-0.0049930</v>
      </c>
      <c r="D30" t="str">
        <f>"-0.0040030"</f>
        <v>-0.0040030</v>
      </c>
      <c r="E30" t="str">
        <f>"0.0000010"</f>
        <v>0.0000010</v>
      </c>
      <c r="F30" t="str">
        <f>"0.0000010"</f>
        <v>0.0000010</v>
      </c>
      <c r="G30" t="str">
        <f>"-0.1140120"</f>
        <v>-0.1140120</v>
      </c>
    </row>
  </sheetData>
  <mergeCells count="2">
    <mergeCell ref="B1:G1"/>
    <mergeCell ref="B17:G1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Strain and Stress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Patra</dc:creator>
  <cp:lastModifiedBy>Puneet Patra</cp:lastModifiedBy>
  <dcterms:created xsi:type="dcterms:W3CDTF">2024-09-03T07:48:21Z</dcterms:created>
  <dcterms:modified xsi:type="dcterms:W3CDTF">2024-09-18T03:49:54Z</dcterms:modified>
</cp:coreProperties>
</file>