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azho_microsoft_com/Documents/Zhou_Data/Projects_Assets_IP_and_Tools/SQL-Sever-to-Azure-Synapse-Migration/Estimation/"/>
    </mc:Choice>
  </mc:AlternateContent>
  <xr:revisionPtr revIDLastSave="1044" documentId="13_ncr:1_{F78E0F4E-661A-49ED-BE07-C7B8081026EA}" xr6:coauthVersionLast="47" xr6:coauthVersionMax="47" xr10:uidLastSave="{FEC03BD6-A3FA-4C9A-9A14-E22BED42F6DB}"/>
  <bookViews>
    <workbookView xWindow="-120" yWindow="-120" windowWidth="29040" windowHeight="15720" xr2:uid="{00000000-000D-0000-FFFF-FFFF00000000}"/>
  </bookViews>
  <sheets>
    <sheet name="Estiamtes" sheetId="8" r:id="rId1"/>
    <sheet name="SQL_Object_Counts_DB_Sizes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9" l="1"/>
  <c r="I9" i="9" s="1"/>
  <c r="H8" i="9"/>
  <c r="I8" i="9" s="1"/>
  <c r="H6" i="9"/>
  <c r="I6" i="9" s="1"/>
  <c r="H5" i="9"/>
  <c r="I5" i="9" s="1"/>
  <c r="H65" i="8"/>
  <c r="G55" i="8"/>
  <c r="H55" i="8" s="1"/>
  <c r="I55" i="8" s="1"/>
  <c r="H57" i="8"/>
  <c r="I57" i="8" s="1"/>
  <c r="H56" i="8"/>
  <c r="I56" i="8" s="1"/>
  <c r="G54" i="8"/>
  <c r="H54" i="8" s="1"/>
  <c r="I54" i="8" s="1"/>
  <c r="G53" i="8"/>
  <c r="H53" i="8" s="1"/>
  <c r="I53" i="8" s="1"/>
  <c r="G52" i="8"/>
  <c r="H52" i="8" s="1"/>
  <c r="I52" i="8" s="1"/>
  <c r="H6" i="8"/>
  <c r="I6" i="8" s="1"/>
  <c r="H5" i="8"/>
  <c r="I5" i="8" s="1"/>
  <c r="H4" i="8"/>
  <c r="I4" i="8" s="1"/>
  <c r="G67" i="8"/>
  <c r="H67" i="8" s="1"/>
  <c r="G68" i="8"/>
  <c r="H68" i="8" s="1"/>
  <c r="G66" i="8"/>
  <c r="H66" i="8" s="1"/>
  <c r="G65" i="8"/>
  <c r="G64" i="8"/>
  <c r="H64" i="8" s="1"/>
  <c r="G63" i="8"/>
  <c r="H63" i="8" s="1"/>
  <c r="G62" i="8"/>
  <c r="H62" i="8" s="1"/>
  <c r="G61" i="8"/>
  <c r="H61" i="8" s="1"/>
  <c r="I61" i="8" s="1"/>
  <c r="G60" i="8"/>
  <c r="H60" i="8" s="1"/>
  <c r="I60" i="8" s="1"/>
  <c r="G59" i="8"/>
  <c r="H59" i="8" s="1"/>
  <c r="G58" i="8"/>
  <c r="H58" i="8" s="1"/>
  <c r="I58" i="8" s="1"/>
  <c r="G57" i="8"/>
  <c r="G56" i="8"/>
  <c r="H7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J72" i="8"/>
  <c r="I70" i="8" l="1"/>
  <c r="F17" i="8"/>
  <c r="I17" i="8" s="1"/>
  <c r="I11" i="9"/>
  <c r="H11" i="9"/>
  <c r="G11" i="9"/>
  <c r="F11" i="9"/>
  <c r="E11" i="9"/>
  <c r="E11" i="8" s="1"/>
  <c r="E12" i="8" s="1"/>
  <c r="F12" i="8" s="1"/>
  <c r="I12" i="8" s="1"/>
  <c r="D11" i="9"/>
  <c r="E14" i="8" s="1"/>
  <c r="F14" i="8" s="1"/>
  <c r="I14" i="8" s="1"/>
  <c r="C11" i="9"/>
  <c r="E8" i="8" s="1"/>
  <c r="E10" i="8" s="1"/>
  <c r="F10" i="8" s="1"/>
  <c r="I10" i="8" s="1"/>
  <c r="F7" i="8"/>
  <c r="I7" i="8" s="1"/>
  <c r="E18" i="8" l="1"/>
  <c r="F18" i="8" s="1"/>
  <c r="I18" i="8" s="1"/>
  <c r="E20" i="8"/>
  <c r="F20" i="8" s="1"/>
  <c r="I20" i="8" s="1"/>
  <c r="E9" i="8"/>
  <c r="E13" i="8"/>
  <c r="F13" i="8" s="1"/>
  <c r="I13" i="8" s="1"/>
  <c r="E15" i="8"/>
  <c r="F11" i="8"/>
  <c r="I11" i="8" s="1"/>
  <c r="F8" i="8"/>
  <c r="I8" i="8" s="1"/>
  <c r="F9" i="8" l="1"/>
  <c r="I9" i="8" s="1"/>
  <c r="E19" i="8"/>
  <c r="F19" i="8" s="1"/>
  <c r="I19" i="8" s="1"/>
  <c r="F15" i="8"/>
  <c r="I15" i="8" s="1"/>
  <c r="E16" i="8"/>
  <c r="F16" i="8" s="1"/>
  <c r="I16" i="8" s="1"/>
  <c r="I22" i="8" l="1"/>
  <c r="C63" i="8" l="1"/>
  <c r="C52" i="8"/>
  <c r="C62" i="8"/>
  <c r="C53" i="8"/>
  <c r="C57" i="8"/>
  <c r="C56" i="8"/>
  <c r="C61" i="8"/>
  <c r="C67" i="8"/>
  <c r="C60" i="8"/>
  <c r="C64" i="8"/>
  <c r="C66" i="8"/>
  <c r="C59" i="8"/>
  <c r="C55" i="8"/>
  <c r="C68" i="8"/>
  <c r="C54" i="8"/>
  <c r="C58" i="8"/>
</calcChain>
</file>

<file path=xl/sharedStrings.xml><?xml version="1.0" encoding="utf-8"?>
<sst xmlns="http://schemas.openxmlformats.org/spreadsheetml/2006/main" count="177" uniqueCount="143">
  <si>
    <t>Category</t>
  </si>
  <si>
    <t>Tables</t>
  </si>
  <si>
    <t>Total-Counts</t>
  </si>
  <si>
    <t>Key</t>
  </si>
  <si>
    <t>Reference-Ratios</t>
  </si>
  <si>
    <t>ServerName</t>
  </si>
  <si>
    <t>NTables</t>
  </si>
  <si>
    <t>NProcedures</t>
  </si>
  <si>
    <t>NViews</t>
  </si>
  <si>
    <t>NTriggers</t>
  </si>
  <si>
    <t>SizeMB</t>
  </si>
  <si>
    <t>SizeGB</t>
  </si>
  <si>
    <t>SizeTB</t>
  </si>
  <si>
    <t>Notes</t>
  </si>
  <si>
    <t xml:space="preserve">Totals </t>
  </si>
  <si>
    <t>SQL Servers Prep &amp; Connectivity (5 Servers)</t>
  </si>
  <si>
    <t xml:space="preserve">Views </t>
  </si>
  <si>
    <t>Procs</t>
  </si>
  <si>
    <t>DBs + Schemas</t>
  </si>
  <si>
    <t>Tables-Easy</t>
  </si>
  <si>
    <t>Tables-Medium</t>
  </si>
  <si>
    <t>Tables-Complex</t>
  </si>
  <si>
    <t>Views-Easy</t>
  </si>
  <si>
    <t>Views-Complex</t>
  </si>
  <si>
    <t>Views-Medium</t>
  </si>
  <si>
    <t>SPs-Easy</t>
  </si>
  <si>
    <t>SPs-Medium</t>
  </si>
  <si>
    <t>SPs-Complex</t>
  </si>
  <si>
    <t>Object Type</t>
  </si>
  <si>
    <t>Categorized Counts</t>
  </si>
  <si>
    <t>Synapse Environment Set up</t>
  </si>
  <si>
    <t>Migration-Tools-Setup with Environments</t>
  </si>
  <si>
    <t xml:space="preserve"> Create Azure Synapse Resources </t>
  </si>
  <si>
    <t>Prepare SQL Servers (Prod / Test / Dev). Test Migrations in Test Server (s) first before applying to Production Servers</t>
  </si>
  <si>
    <t>Set up work station(s) with necessary tools and connectivity to SQL Servers and Azure Synapse.</t>
  </si>
  <si>
    <t xml:space="preserve">Triggers </t>
  </si>
  <si>
    <t xml:space="preserve">Purpose </t>
  </si>
  <si>
    <t xml:space="preserve">Code Translation </t>
  </si>
  <si>
    <t xml:space="preserve">Data Migration </t>
  </si>
  <si>
    <t>https://github.com/microsoft/AzureSynapseScriptsAndAccelerators/tree/main/Migration/SQLServer</t>
  </si>
  <si>
    <t>Release notes - Azure Synapse Pathway | Microsoft Docs</t>
  </si>
  <si>
    <t xml:space="preserve">Resource Links </t>
  </si>
  <si>
    <t xml:space="preserve">Requirement ID </t>
  </si>
  <si>
    <t>Workload Name</t>
  </si>
  <si>
    <t>Service Type</t>
  </si>
  <si>
    <t>Activity</t>
  </si>
  <si>
    <t># of instances/jobs/Objects</t>
  </si>
  <si>
    <t>Total Effort (in hrs)
(in hrs)</t>
  </si>
  <si>
    <t>REQ-IT-DLP-01</t>
  </si>
  <si>
    <t>REQ-IT-DLP-02</t>
  </si>
  <si>
    <t>REQ-IT-DLP-03</t>
  </si>
  <si>
    <t>REQ-IT-DLP-04</t>
  </si>
  <si>
    <t>REQ-IT-DLP-05</t>
  </si>
  <si>
    <t>REQ-IT-DLP-06</t>
  </si>
  <si>
    <t>REQ-IT-DLP-07</t>
  </si>
  <si>
    <t>REQ-IT-DLP-08</t>
  </si>
  <si>
    <t>REQ-IT-DLP-09</t>
  </si>
  <si>
    <t>REQ-IT-DLP-10</t>
  </si>
  <si>
    <t>REQ-IT-DLP-11</t>
  </si>
  <si>
    <t>Code-Migration-DBs-n-Schemas</t>
  </si>
  <si>
    <t>Code-Migration-Tables-Easy</t>
  </si>
  <si>
    <t>Code-Migration-Tables-Medium</t>
  </si>
  <si>
    <t>Code-Migration-Tables-Complex</t>
  </si>
  <si>
    <t>Code-Migration-Views-Easy</t>
  </si>
  <si>
    <t>Code-Migration-Views-Medium</t>
  </si>
  <si>
    <t>Code-Migration-Views-Complex</t>
  </si>
  <si>
    <t>Code-Migration-SPs-Easy</t>
  </si>
  <si>
    <t>Code-Migration-SPs-Medium</t>
  </si>
  <si>
    <t>Code-Migration-SPs-Complex</t>
  </si>
  <si>
    <t>C0de-Migration - Triggers</t>
  </si>
  <si>
    <t>Data-Migration-Tables-Data-Easy</t>
  </si>
  <si>
    <t>Data-Migration-Tables-Data-Medium</t>
  </si>
  <si>
    <t>Data-Migration-Tables-Complex</t>
  </si>
  <si>
    <t>REQ-IT-DLP-12</t>
  </si>
  <si>
    <t>REQ-IT-DLP-13</t>
  </si>
  <si>
    <t>REQ-IT-DLP-14</t>
  </si>
  <si>
    <t>REQ-IT-DLP-15</t>
  </si>
  <si>
    <t>REQ-IT-DLP-16</t>
  </si>
  <si>
    <t>REQ-IT-DLP-17</t>
  </si>
  <si>
    <t>DW to Synapse - Migration</t>
  </si>
  <si>
    <t>Create Databases and Schemas in Synapse</t>
  </si>
  <si>
    <t>Translate SQL Views and Create Views in Azure Synapse</t>
  </si>
  <si>
    <t>Translate SQL Tables into Azure Synapse Format and Create Tables in Azure Synapse</t>
  </si>
  <si>
    <t>Translate SQL Stored Procedures and Create Stored Procs in Azure Synapse</t>
  </si>
  <si>
    <t xml:space="preserve">Migrate Tables Data into Azure Synapse and Check Results (Row Counts and Spot Check Data). Trouble shot data issues. </t>
  </si>
  <si>
    <t xml:space="preserve">Assumptions: </t>
  </si>
  <si>
    <t>Azure Synapse Gen3 Cross DB Query Available Prior to Migration</t>
  </si>
  <si>
    <t>Code and Data Migrations Only, including Dev and Unit Test</t>
  </si>
  <si>
    <t>Azure Synapse Pathway Will be Utilized for Code Translations (https://docs.microsoft.com/en-us/sql/tools/synapse-pathway/pathway-release-notes?view=azure-sqldw-latest)</t>
  </si>
  <si>
    <t>SQL Server to Azure Synapse Migration Tools Will be Utilized (https://github.com/microsoft/AzureSynapseScriptsAndAccelerators/tree/main/Migration/SQLServer)</t>
  </si>
  <si>
    <t>Assumptions / Comments</t>
  </si>
  <si>
    <t>80% of Tables are easy</t>
  </si>
  <si>
    <t>15% of Tables are medium</t>
  </si>
  <si>
    <t>70% of the Views are easy</t>
  </si>
  <si>
    <t>10% of the Views are complex</t>
  </si>
  <si>
    <t>20% of the Views are medium</t>
  </si>
  <si>
    <t>70% of the Stored Procs are easy</t>
  </si>
  <si>
    <t>20% of the Stored Procs are medium</t>
  </si>
  <si>
    <t>10% of the Stored Procs are complex</t>
  </si>
  <si>
    <t>Triggers are not supported in Azure Synapse. Need to find alternatives</t>
  </si>
  <si>
    <t>85% of Tables are easy</t>
  </si>
  <si>
    <t>10% of Tables are medium</t>
  </si>
  <si>
    <t>5% of Tables are complex</t>
  </si>
  <si>
    <t>Available Tools To use</t>
  </si>
  <si>
    <t>Environment Set up - Synapse</t>
  </si>
  <si>
    <t>Environment Set up - SQL Servers</t>
  </si>
  <si>
    <t>Environment and Tools Set up</t>
  </si>
  <si>
    <t>Migrate SQL Triggers and Implement these Capabilities in Azure Synapse which does not support Triggers</t>
  </si>
  <si>
    <t>Obtain and set up Migration Tools</t>
  </si>
  <si>
    <t xml:space="preserve">Easy </t>
  </si>
  <si>
    <t xml:space="preserve">Medium </t>
  </si>
  <si>
    <t xml:space="preserve">Complex </t>
  </si>
  <si>
    <t xml:space="preserve">ASP translates with warnings. Some manual conversions are needed </t>
  </si>
  <si>
    <t xml:space="preserve">ASP unable to translate. Considerable Manual efforts needed. </t>
  </si>
  <si>
    <t xml:space="preserve">ASP translates without errors. </t>
  </si>
  <si>
    <t>ASP translates without warnings but easily done with additional manual efforts</t>
  </si>
  <si>
    <t xml:space="preserve">ASP translates without warnings and errors. Can be corrected with simple changes. </t>
  </si>
  <si>
    <t xml:space="preserve">(1) Assessment (PowerShell) </t>
  </si>
  <si>
    <t xml:space="preserve">(2) Assessment (SQL Script) </t>
  </si>
  <si>
    <t>Get comprehensive inventory  of SQL Servers</t>
  </si>
  <si>
    <t>(3) Azure Synapse Pathway</t>
  </si>
  <si>
    <t>(5) SQL Server to Synapse Migration Tools</t>
  </si>
  <si>
    <t>(4) Table DDLS Translation (PowerShell)</t>
  </si>
  <si>
    <t>Translate Table DDLs</t>
  </si>
  <si>
    <t>https://github.com/microsoft/AzureSynapseScriptsAndAccelerators/tree/main/Assessment</t>
  </si>
  <si>
    <t>https://github.com/microsoft/AzureSynapseScriptsAndAccelerators/blob/main/Migration/SQLServer/0_Assessment_Dependencies/SQL_Server_DB_ObjCounts_and_Sizes.sql</t>
  </si>
  <si>
    <t>https://github.com/microsoft/AzureSynapseScriptsAndAccelerators/tree/main/Migration/SQLServer/1_TranslateTableDDLs</t>
  </si>
  <si>
    <t>Server 1</t>
  </si>
  <si>
    <t>Server 2</t>
  </si>
  <si>
    <t>Server 4</t>
  </si>
  <si>
    <t>Server 5</t>
  </si>
  <si>
    <t>Server 3 (lift to VM)  - Exclude</t>
  </si>
  <si>
    <r>
      <rPr>
        <b/>
        <sz val="11"/>
        <rFont val="Calibri"/>
        <family val="2"/>
      </rPr>
      <t>Azure Synapse Pathway (ASP)</t>
    </r>
    <r>
      <rPr>
        <sz val="11"/>
        <rFont val="Calibri"/>
      </rPr>
      <t xml:space="preserve"> translates without errors. May need to redistribute. </t>
    </r>
  </si>
  <si>
    <t>Hours Needed</t>
  </si>
  <si>
    <t>Hrs/Object (Calculated)</t>
  </si>
  <si>
    <t>Objects/Hr 
(Can be adjusted)</t>
  </si>
  <si>
    <t>OSE Sample Input</t>
  </si>
  <si>
    <t>Quick SQL Server Object Counts and Data Sizes</t>
  </si>
  <si>
    <t>Estimation Framework (with sample)</t>
  </si>
  <si>
    <t>Lift and Shift to Azure VM</t>
  </si>
  <si>
    <t>Sample SQL Server(s)</t>
  </si>
  <si>
    <r>
      <t>Azure Synapse Pathway Translator (</t>
    </r>
    <r>
      <rPr>
        <b/>
        <sz val="11"/>
        <rFont val="Calibri"/>
        <family val="2"/>
      </rPr>
      <t>or other accelerators</t>
    </r>
    <r>
      <rPr>
        <sz val="11"/>
        <rFont val="Calibri"/>
        <family val="2"/>
      </rPr>
      <t xml:space="preserve">) Success Rates are: 90% for Tables, 80% for Views, 60% for Stored Procedures. </t>
    </r>
  </si>
  <si>
    <t>Azure Synapse Pathway (ASP) or Other Accelerator Conversion Rate - This %s can be adjusted based on the Code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</si>
</sst>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"/>
  </numFmts>
  <fonts count="10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</font>
    <font>
      <sz val="11"/>
      <color rgb="FF000000"/>
      <name val="Calibri"/>
      <family val="2"/>
    </font>
    <font>
      <sz val="1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/>
    <xf numFmtId="9" fontId="0" fillId="8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/>
    <xf numFmtId="0" fontId="0" fillId="0" borderId="1" xfId="0" applyBorder="1"/>
    <xf numFmtId="164" fontId="0" fillId="0" borderId="1" xfId="2" applyNumberFormat="1" applyFont="1" applyBorder="1"/>
    <xf numFmtId="0" fontId="0" fillId="7" borderId="1" xfId="0" applyFill="1" applyBorder="1"/>
    <xf numFmtId="164" fontId="0" fillId="7" borderId="1" xfId="2" applyNumberFormat="1" applyFont="1" applyFill="1" applyBorder="1"/>
    <xf numFmtId="0" fontId="0" fillId="9" borderId="1" xfId="0" applyFill="1" applyBorder="1"/>
    <xf numFmtId="164" fontId="0" fillId="9" borderId="1" xfId="2" applyNumberFormat="1" applyFont="1" applyFill="1" applyBorder="1"/>
    <xf numFmtId="0" fontId="0" fillId="10" borderId="1" xfId="0" applyFill="1" applyBorder="1"/>
    <xf numFmtId="164" fontId="0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NumberFormat="1" applyFont="1" applyBorder="1"/>
    <xf numFmtId="43" fontId="0" fillId="0" borderId="0" xfId="2" applyFont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/>
    <xf numFmtId="9" fontId="0" fillId="11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/>
    <xf numFmtId="0" fontId="2" fillId="11" borderId="1" xfId="0" applyNumberFormat="1" applyFont="1" applyFill="1" applyBorder="1" applyAlignment="1">
      <alignment wrapText="1"/>
    </xf>
    <xf numFmtId="0" fontId="0" fillId="6" borderId="1" xfId="0" applyNumberFormat="1" applyFont="1" applyFill="1" applyBorder="1" applyAlignment="1">
      <alignment horizontal="right"/>
    </xf>
    <xf numFmtId="0" fontId="0" fillId="5" borderId="1" xfId="0" applyNumberFormat="1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164" fontId="0" fillId="11" borderId="1" xfId="2" applyNumberFormat="1" applyFont="1" applyFill="1" applyBorder="1" applyAlignment="1">
      <alignment horizontal="center" vertical="center"/>
    </xf>
    <xf numFmtId="164" fontId="0" fillId="6" borderId="1" xfId="2" applyNumberFormat="1" applyFont="1" applyFill="1" applyBorder="1" applyAlignment="1">
      <alignment horizontal="center" vertical="center"/>
    </xf>
    <xf numFmtId="164" fontId="0" fillId="5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0" fillId="8" borderId="1" xfId="2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 applyAlignment="1">
      <alignment wrapText="1"/>
    </xf>
    <xf numFmtId="0" fontId="0" fillId="12" borderId="1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/>
    <xf numFmtId="9" fontId="0" fillId="12" borderId="1" xfId="1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164" fontId="0" fillId="12" borderId="1" xfId="2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wrapText="1"/>
    </xf>
    <xf numFmtId="0" fontId="0" fillId="13" borderId="1" xfId="0" applyNumberFormat="1" applyFont="1" applyFill="1" applyBorder="1"/>
    <xf numFmtId="0" fontId="1" fillId="0" borderId="0" xfId="0" applyNumberFormat="1" applyFont="1"/>
    <xf numFmtId="0" fontId="5" fillId="14" borderId="1" xfId="0" applyFont="1" applyFill="1" applyBorder="1" applyAlignment="1">
      <alignment horizontal="left" vertical="top" wrapText="1"/>
    </xf>
    <xf numFmtId="0" fontId="5" fillId="14" borderId="1" xfId="0" applyFont="1" applyFill="1" applyBorder="1" applyAlignment="1">
      <alignment vertical="top" wrapText="1"/>
    </xf>
    <xf numFmtId="0" fontId="5" fillId="14" borderId="1" xfId="0" applyFont="1" applyFill="1" applyBorder="1" applyAlignment="1">
      <alignment horizontal="center" vertical="top" wrapText="1"/>
    </xf>
    <xf numFmtId="0" fontId="2" fillId="4" borderId="1" xfId="0" applyNumberFormat="1" applyFont="1" applyFill="1" applyBorder="1"/>
    <xf numFmtId="0" fontId="2" fillId="5" borderId="1" xfId="0" applyNumberFormat="1" applyFont="1" applyFill="1" applyBorder="1"/>
    <xf numFmtId="0" fontId="2" fillId="2" borderId="1" xfId="0" applyNumberFormat="1" applyFont="1" applyFill="1" applyBorder="1"/>
    <xf numFmtId="0" fontId="2" fillId="12" borderId="1" xfId="0" applyNumberFormat="1" applyFont="1" applyFill="1" applyBorder="1"/>
    <xf numFmtId="0" fontId="0" fillId="11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8" fillId="15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8" fillId="4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64" fontId="0" fillId="4" borderId="1" xfId="2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right"/>
    </xf>
    <xf numFmtId="0" fontId="2" fillId="12" borderId="1" xfId="0" applyNumberFormat="1" applyFont="1" applyFill="1" applyBorder="1" applyAlignment="1">
      <alignment wrapText="1"/>
    </xf>
    <xf numFmtId="0" fontId="2" fillId="1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Border="1"/>
    <xf numFmtId="0" fontId="2" fillId="0" borderId="0" xfId="0" applyNumberFormat="1" applyFont="1" applyAlignment="1"/>
    <xf numFmtId="0" fontId="0" fillId="17" borderId="1" xfId="0" applyNumberFormat="1" applyFont="1" applyFill="1" applyBorder="1"/>
    <xf numFmtId="164" fontId="0" fillId="2" borderId="1" xfId="2" applyNumberFormat="1" applyFont="1" applyFill="1" applyBorder="1" applyAlignment="1">
      <alignment horizontal="center" vertical="center" wrapText="1"/>
    </xf>
    <xf numFmtId="164" fontId="2" fillId="6" borderId="1" xfId="2" applyNumberFormat="1" applyFont="1" applyFill="1" applyBorder="1" applyAlignment="1">
      <alignment horizontal="center" vertical="center"/>
    </xf>
    <xf numFmtId="164" fontId="2" fillId="5" borderId="1" xfId="2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43" fontId="0" fillId="0" borderId="0" xfId="0" applyNumberFormat="1" applyFont="1" applyAlignment="1">
      <alignment horizontal="center" vertical="center"/>
    </xf>
    <xf numFmtId="43" fontId="0" fillId="0" borderId="0" xfId="0" applyNumberFormat="1" applyFont="1"/>
    <xf numFmtId="0" fontId="0" fillId="11" borderId="1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 applyAlignment="1">
      <alignment wrapText="1"/>
    </xf>
    <xf numFmtId="0" fontId="0" fillId="18" borderId="1" xfId="0" applyFill="1" applyBorder="1"/>
    <xf numFmtId="164" fontId="0" fillId="9" borderId="1" xfId="0" applyNumberFormat="1" applyFill="1" applyBorder="1"/>
    <xf numFmtId="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13" borderId="0" xfId="0" applyNumberFormat="1" applyFont="1" applyFill="1" applyBorder="1" applyAlignment="1">
      <alignment horizontal="center" vertical="center"/>
    </xf>
    <xf numFmtId="0" fontId="7" fillId="0" borderId="0" xfId="3" applyNumberFormat="1" applyBorder="1" applyAlignment="1">
      <alignment horizontal="left"/>
    </xf>
    <xf numFmtId="0" fontId="7" fillId="0" borderId="0" xfId="3" applyNumberForma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4" borderId="1" xfId="0" applyNumberFormat="1" applyFont="1" applyFill="1" applyBorder="1"/>
    <xf numFmtId="0" fontId="1" fillId="3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wrapText="1"/>
    </xf>
    <xf numFmtId="43" fontId="0" fillId="4" borderId="1" xfId="2" applyNumberFormat="1" applyFont="1" applyFill="1" applyBorder="1" applyAlignment="1">
      <alignment horizontal="center" vertical="center"/>
    </xf>
    <xf numFmtId="43" fontId="0" fillId="2" borderId="1" xfId="2" applyNumberFormat="1" applyFont="1" applyFill="1" applyBorder="1" applyAlignment="1">
      <alignment horizontal="center" vertical="center"/>
    </xf>
    <xf numFmtId="43" fontId="0" fillId="11" borderId="1" xfId="2" applyNumberFormat="1" applyFont="1" applyFill="1" applyBorder="1" applyAlignment="1">
      <alignment horizontal="center" vertical="center"/>
    </xf>
    <xf numFmtId="165" fontId="0" fillId="4" borderId="1" xfId="2" applyNumberFormat="1" applyFont="1" applyFill="1" applyBorder="1" applyAlignment="1">
      <alignment horizontal="center" vertical="center"/>
    </xf>
    <xf numFmtId="43" fontId="0" fillId="5" borderId="1" xfId="2" applyNumberFormat="1" applyFont="1" applyFill="1" applyBorder="1" applyAlignment="1">
      <alignment horizontal="center" vertical="center"/>
    </xf>
    <xf numFmtId="43" fontId="0" fillId="12" borderId="1" xfId="2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2" fontId="0" fillId="12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0" fontId="9" fillId="19" borderId="0" xfId="0" applyNumberFormat="1" applyFont="1" applyFill="1"/>
    <xf numFmtId="0" fontId="2" fillId="0" borderId="1" xfId="0" applyNumberFormat="1" applyFont="1" applyBorder="1" applyAlignment="1">
      <alignment wrapText="1"/>
    </xf>
    <xf numFmtId="43" fontId="0" fillId="0" borderId="1" xfId="0" applyNumberFormat="1" applyBorder="1"/>
    <xf numFmtId="0" fontId="0" fillId="20" borderId="0" xfId="0" applyNumberFormat="1" applyFont="1" applyFill="1"/>
    <xf numFmtId="0" fontId="9" fillId="19" borderId="4" xfId="0" applyNumberFormat="1" applyFont="1" applyFill="1" applyBorder="1" applyAlignment="1">
      <alignment horizontal="center"/>
    </xf>
    <xf numFmtId="0" fontId="7" fillId="0" borderId="2" xfId="3" applyNumberFormat="1" applyBorder="1" applyAlignment="1">
      <alignment horizontal="left" vertical="center"/>
    </xf>
    <xf numFmtId="0" fontId="7" fillId="0" borderId="3" xfId="3" applyNumberForma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7" fillId="0" borderId="2" xfId="3" applyNumberFormat="1" applyBorder="1" applyAlignment="1">
      <alignment horizontal="left"/>
    </xf>
    <xf numFmtId="0" fontId="7" fillId="0" borderId="3" xfId="3" applyNumberFormat="1" applyBorder="1" applyAlignment="1">
      <alignment horizontal="left"/>
    </xf>
    <xf numFmtId="0" fontId="2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left" wrapText="1"/>
    </xf>
    <xf numFmtId="0" fontId="0" fillId="0" borderId="0" xfId="0" applyNumberFormat="1" applyFont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  <color rgb="FF00FFCC"/>
      <color rgb="FFFFCC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crosoft/AzureSynapseScriptsAndAccelerators/tree/main/Assessment" TargetMode="External"/><Relationship Id="rId2" Type="http://schemas.openxmlformats.org/officeDocument/2006/relationships/hyperlink" Target="https://docs.microsoft.com/en-us/sql/tools/synapse-pathway/pathway-release-notes?view=azure-sqldw-latest" TargetMode="External"/><Relationship Id="rId1" Type="http://schemas.openxmlformats.org/officeDocument/2006/relationships/hyperlink" Target="https://github.com/microsoft/AzureSynapseScriptsAndAccelerators/tree/main/Migration/SQLServ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icrosoft/AzureSynapseScriptsAndAccelerators/tree/main/Migration/SQLServer/1_TranslateTableDDLs" TargetMode="External"/><Relationship Id="rId4" Type="http://schemas.openxmlformats.org/officeDocument/2006/relationships/hyperlink" Target="https://github.com/microsoft/AzureSynapseScriptsAndAccelerators/blob/main/Migration/SQLServer/0_Assessment_Dependencies/SQL_Server_DB_ObjCounts_and_Sizes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2EFE-BDB1-4B2D-8867-72AA1E4C98A6}">
  <dimension ref="A2:J74"/>
  <sheetViews>
    <sheetView tabSelected="1" topLeftCell="A56" workbookViewId="0">
      <selection activeCell="B47" sqref="B47"/>
    </sheetView>
  </sheetViews>
  <sheetFormatPr defaultRowHeight="15"/>
  <cols>
    <col min="2" max="2" width="37.140625" customWidth="1"/>
    <col min="3" max="3" width="30.28515625" customWidth="1"/>
    <col min="4" max="4" width="28.140625" style="1" customWidth="1"/>
    <col min="5" max="5" width="29.140625" style="1" customWidth="1"/>
    <col min="6" max="8" width="19.28515625" style="1" customWidth="1"/>
    <col min="9" max="9" width="14.42578125" style="1" customWidth="1"/>
    <col min="10" max="10" width="36.5703125" customWidth="1"/>
    <col min="11" max="11" width="16.28515625" customWidth="1"/>
  </cols>
  <sheetData>
    <row r="2" spans="1:10" ht="23.25">
      <c r="B2" s="117" t="s">
        <v>138</v>
      </c>
      <c r="C2" s="117"/>
    </row>
    <row r="3" spans="1:10" ht="30">
      <c r="A3" s="2" t="s">
        <v>3</v>
      </c>
      <c r="B3" s="97" t="s">
        <v>0</v>
      </c>
      <c r="C3" s="97" t="s">
        <v>28</v>
      </c>
      <c r="D3" s="2" t="s">
        <v>4</v>
      </c>
      <c r="E3" s="2" t="s">
        <v>2</v>
      </c>
      <c r="F3" s="39" t="s">
        <v>29</v>
      </c>
      <c r="G3" s="39" t="s">
        <v>135</v>
      </c>
      <c r="H3" s="39" t="s">
        <v>134</v>
      </c>
      <c r="I3" s="2" t="s">
        <v>133</v>
      </c>
      <c r="J3" s="2" t="s">
        <v>13</v>
      </c>
    </row>
    <row r="4" spans="1:10">
      <c r="A4" s="26">
        <v>1</v>
      </c>
      <c r="B4" s="27" t="s">
        <v>30</v>
      </c>
      <c r="C4" s="27"/>
      <c r="D4" s="28"/>
      <c r="E4" s="26"/>
      <c r="F4" s="26">
        <v>1</v>
      </c>
      <c r="G4" s="26">
        <v>0.2</v>
      </c>
      <c r="H4" s="110">
        <f>1/G4</f>
        <v>5</v>
      </c>
      <c r="I4" s="34">
        <f>F4*H4</f>
        <v>5</v>
      </c>
      <c r="J4" s="29" t="s">
        <v>32</v>
      </c>
    </row>
    <row r="5" spans="1:10" ht="60">
      <c r="A5" s="26">
        <v>2</v>
      </c>
      <c r="B5" s="30" t="s">
        <v>15</v>
      </c>
      <c r="C5" s="27"/>
      <c r="D5" s="28"/>
      <c r="E5" s="26"/>
      <c r="F5" s="26">
        <v>5</v>
      </c>
      <c r="G5" s="26">
        <v>0.25</v>
      </c>
      <c r="H5" s="110">
        <f>1/G5</f>
        <v>4</v>
      </c>
      <c r="I5" s="34">
        <f>F5*H5</f>
        <v>20</v>
      </c>
      <c r="J5" s="40" t="s">
        <v>33</v>
      </c>
    </row>
    <row r="6" spans="1:10" ht="45">
      <c r="A6" s="26">
        <v>3</v>
      </c>
      <c r="B6" s="30" t="s">
        <v>31</v>
      </c>
      <c r="C6" s="27"/>
      <c r="D6" s="28"/>
      <c r="E6" s="26"/>
      <c r="F6" s="26">
        <v>1</v>
      </c>
      <c r="G6" s="110">
        <v>0.2</v>
      </c>
      <c r="H6" s="110">
        <f>1/G6</f>
        <v>5</v>
      </c>
      <c r="I6" s="34">
        <f>F6*H6</f>
        <v>5</v>
      </c>
      <c r="J6" s="40" t="s">
        <v>34</v>
      </c>
    </row>
    <row r="7" spans="1:10">
      <c r="A7" s="7">
        <v>4</v>
      </c>
      <c r="B7" s="55" t="s">
        <v>59</v>
      </c>
      <c r="C7" s="55" t="s">
        <v>18</v>
      </c>
      <c r="D7" s="8">
        <v>1</v>
      </c>
      <c r="E7" s="7">
        <v>101</v>
      </c>
      <c r="F7" s="7">
        <f t="shared" ref="F7:F20" si="0">D7*E7</f>
        <v>101</v>
      </c>
      <c r="G7" s="112">
        <v>5</v>
      </c>
      <c r="H7" s="106">
        <f>1/G7</f>
        <v>0.2</v>
      </c>
      <c r="I7" s="37">
        <f>F7*H7</f>
        <v>20.200000000000003</v>
      </c>
      <c r="J7" s="33"/>
    </row>
    <row r="8" spans="1:10">
      <c r="A8" s="4">
        <v>5</v>
      </c>
      <c r="B8" s="53" t="s">
        <v>60</v>
      </c>
      <c r="C8" s="53" t="s">
        <v>19</v>
      </c>
      <c r="D8" s="3">
        <v>0.8</v>
      </c>
      <c r="E8" s="20">
        <f>SQL_Object_Counts_DB_Sizes!$C11</f>
        <v>6013</v>
      </c>
      <c r="F8" s="4">
        <f t="shared" si="0"/>
        <v>4810.4000000000005</v>
      </c>
      <c r="G8" s="4">
        <v>200</v>
      </c>
      <c r="H8" s="107">
        <f>1/G8</f>
        <v>5.0000000000000001E-3</v>
      </c>
      <c r="I8" s="66">
        <f t="shared" ref="I8:I20" si="1">F8/G8</f>
        <v>24.052000000000003</v>
      </c>
      <c r="J8" s="31"/>
    </row>
    <row r="9" spans="1:10">
      <c r="A9" s="4">
        <v>6</v>
      </c>
      <c r="B9" s="53" t="s">
        <v>61</v>
      </c>
      <c r="C9" s="53" t="s">
        <v>20</v>
      </c>
      <c r="D9" s="3">
        <v>0.15</v>
      </c>
      <c r="E9" s="20">
        <f>E8</f>
        <v>6013</v>
      </c>
      <c r="F9" s="4">
        <f t="shared" si="0"/>
        <v>901.94999999999993</v>
      </c>
      <c r="G9" s="4">
        <v>100</v>
      </c>
      <c r="H9" s="107">
        <f t="shared" ref="H9:H20" si="2">1/G9</f>
        <v>0.01</v>
      </c>
      <c r="I9" s="66">
        <f t="shared" si="1"/>
        <v>9.019499999999999</v>
      </c>
      <c r="J9" s="31"/>
    </row>
    <row r="10" spans="1:10">
      <c r="A10" s="4">
        <v>7</v>
      </c>
      <c r="B10" s="53" t="s">
        <v>62</v>
      </c>
      <c r="C10" s="53" t="s">
        <v>21</v>
      </c>
      <c r="D10" s="3">
        <v>0.05</v>
      </c>
      <c r="E10" s="20">
        <f>E8</f>
        <v>6013</v>
      </c>
      <c r="F10" s="4">
        <f t="shared" si="0"/>
        <v>300.65000000000003</v>
      </c>
      <c r="G10" s="4">
        <v>20</v>
      </c>
      <c r="H10" s="107">
        <f t="shared" si="2"/>
        <v>0.05</v>
      </c>
      <c r="I10" s="66">
        <f t="shared" si="1"/>
        <v>15.032500000000002</v>
      </c>
      <c r="J10" s="31"/>
    </row>
    <row r="11" spans="1:10">
      <c r="A11" s="6">
        <v>8</v>
      </c>
      <c r="B11" s="54" t="s">
        <v>63</v>
      </c>
      <c r="C11" s="54" t="s">
        <v>22</v>
      </c>
      <c r="D11" s="5">
        <v>0.7</v>
      </c>
      <c r="E11" s="21">
        <f>SQL_Object_Counts_DB_Sizes!E11</f>
        <v>3220</v>
      </c>
      <c r="F11" s="6">
        <f t="shared" si="0"/>
        <v>2254</v>
      </c>
      <c r="G11" s="6">
        <v>20</v>
      </c>
      <c r="H11" s="108">
        <f t="shared" si="2"/>
        <v>0.05</v>
      </c>
      <c r="I11" s="35">
        <f t="shared" si="1"/>
        <v>112.7</v>
      </c>
      <c r="J11" s="32"/>
    </row>
    <row r="12" spans="1:10">
      <c r="A12" s="6">
        <v>9</v>
      </c>
      <c r="B12" s="54" t="s">
        <v>64</v>
      </c>
      <c r="C12" s="54" t="s">
        <v>24</v>
      </c>
      <c r="D12" s="5">
        <v>0.2</v>
      </c>
      <c r="E12" s="21">
        <f>E11</f>
        <v>3220</v>
      </c>
      <c r="F12" s="6">
        <f t="shared" si="0"/>
        <v>644</v>
      </c>
      <c r="G12" s="6">
        <v>5</v>
      </c>
      <c r="H12" s="108">
        <f t="shared" si="2"/>
        <v>0.2</v>
      </c>
      <c r="I12" s="35">
        <f t="shared" si="1"/>
        <v>128.80000000000001</v>
      </c>
      <c r="J12" s="32"/>
    </row>
    <row r="13" spans="1:10">
      <c r="A13" s="6">
        <v>10</v>
      </c>
      <c r="B13" s="54" t="s">
        <v>65</v>
      </c>
      <c r="C13" s="54" t="s">
        <v>23</v>
      </c>
      <c r="D13" s="5">
        <v>0.1</v>
      </c>
      <c r="E13" s="21">
        <f>E11</f>
        <v>3220</v>
      </c>
      <c r="F13" s="6">
        <f t="shared" si="0"/>
        <v>322</v>
      </c>
      <c r="G13" s="6">
        <v>2</v>
      </c>
      <c r="H13" s="108">
        <f t="shared" si="2"/>
        <v>0.5</v>
      </c>
      <c r="I13" s="35">
        <f t="shared" si="1"/>
        <v>161</v>
      </c>
      <c r="J13" s="32"/>
    </row>
    <row r="14" spans="1:10">
      <c r="A14" s="7">
        <v>11</v>
      </c>
      <c r="B14" s="55" t="s">
        <v>66</v>
      </c>
      <c r="C14" s="55" t="s">
        <v>25</v>
      </c>
      <c r="D14" s="8">
        <v>0.7</v>
      </c>
      <c r="E14" s="22">
        <f>SQL_Object_Counts_DB_Sizes!D11</f>
        <v>1911</v>
      </c>
      <c r="F14" s="7">
        <f t="shared" si="0"/>
        <v>1337.6999999999998</v>
      </c>
      <c r="G14" s="7">
        <v>4</v>
      </c>
      <c r="H14" s="106">
        <f t="shared" si="2"/>
        <v>0.25</v>
      </c>
      <c r="I14" s="37">
        <f t="shared" si="1"/>
        <v>334.42499999999995</v>
      </c>
      <c r="J14" s="33"/>
    </row>
    <row r="15" spans="1:10">
      <c r="A15" s="7">
        <v>12</v>
      </c>
      <c r="B15" s="55" t="s">
        <v>67</v>
      </c>
      <c r="C15" s="55" t="s">
        <v>26</v>
      </c>
      <c r="D15" s="8">
        <v>0.2</v>
      </c>
      <c r="E15" s="22">
        <f>E14</f>
        <v>1911</v>
      </c>
      <c r="F15" s="7">
        <f t="shared" si="0"/>
        <v>382.20000000000005</v>
      </c>
      <c r="G15" s="7">
        <v>2</v>
      </c>
      <c r="H15" s="106">
        <f t="shared" si="2"/>
        <v>0.5</v>
      </c>
      <c r="I15" s="37">
        <f t="shared" si="1"/>
        <v>191.10000000000002</v>
      </c>
      <c r="J15" s="33"/>
    </row>
    <row r="16" spans="1:10">
      <c r="A16" s="7">
        <v>13</v>
      </c>
      <c r="B16" s="55" t="s">
        <v>68</v>
      </c>
      <c r="C16" s="55" t="s">
        <v>27</v>
      </c>
      <c r="D16" s="8">
        <v>0.1</v>
      </c>
      <c r="E16" s="22">
        <f>E15</f>
        <v>1911</v>
      </c>
      <c r="F16" s="7">
        <f t="shared" si="0"/>
        <v>191.10000000000002</v>
      </c>
      <c r="G16" s="111">
        <v>0.5</v>
      </c>
      <c r="H16" s="106">
        <f t="shared" si="2"/>
        <v>2</v>
      </c>
      <c r="I16" s="37">
        <f t="shared" si="1"/>
        <v>382.20000000000005</v>
      </c>
      <c r="J16" s="33"/>
    </row>
    <row r="17" spans="1:10">
      <c r="A17" s="41">
        <v>14</v>
      </c>
      <c r="B17" s="56" t="s">
        <v>69</v>
      </c>
      <c r="C17" s="42" t="s">
        <v>35</v>
      </c>
      <c r="D17" s="43">
        <v>1</v>
      </c>
      <c r="E17" s="44">
        <v>147</v>
      </c>
      <c r="F17" s="44">
        <f>D17*E17</f>
        <v>147</v>
      </c>
      <c r="G17" s="41">
        <v>2.5</v>
      </c>
      <c r="H17" s="109">
        <f t="shared" si="2"/>
        <v>0.4</v>
      </c>
      <c r="I17" s="45">
        <f t="shared" si="1"/>
        <v>58.8</v>
      </c>
      <c r="J17" s="46"/>
    </row>
    <row r="18" spans="1:10">
      <c r="A18" s="4">
        <v>15</v>
      </c>
      <c r="B18" s="53" t="s">
        <v>70</v>
      </c>
      <c r="C18" s="53" t="s">
        <v>19</v>
      </c>
      <c r="D18" s="3">
        <v>0.85</v>
      </c>
      <c r="E18" s="20">
        <f>E8</f>
        <v>6013</v>
      </c>
      <c r="F18" s="4">
        <f t="shared" si="0"/>
        <v>5111.05</v>
      </c>
      <c r="G18" s="4">
        <v>100</v>
      </c>
      <c r="H18" s="107">
        <f t="shared" si="2"/>
        <v>0.01</v>
      </c>
      <c r="I18" s="35">
        <f t="shared" si="1"/>
        <v>51.110500000000002</v>
      </c>
      <c r="J18" s="67"/>
    </row>
    <row r="19" spans="1:10">
      <c r="A19" s="4">
        <v>16</v>
      </c>
      <c r="B19" s="53" t="s">
        <v>71</v>
      </c>
      <c r="C19" s="53" t="s">
        <v>20</v>
      </c>
      <c r="D19" s="3">
        <v>0.1</v>
      </c>
      <c r="E19" s="20">
        <f>E9</f>
        <v>6013</v>
      </c>
      <c r="F19" s="4">
        <f t="shared" si="0"/>
        <v>601.30000000000007</v>
      </c>
      <c r="G19" s="4">
        <v>20</v>
      </c>
      <c r="H19" s="107">
        <f t="shared" si="2"/>
        <v>0.05</v>
      </c>
      <c r="I19" s="35">
        <f t="shared" si="1"/>
        <v>30.065000000000005</v>
      </c>
      <c r="J19" s="67"/>
    </row>
    <row r="20" spans="1:10">
      <c r="A20" s="4">
        <v>17</v>
      </c>
      <c r="B20" s="53" t="s">
        <v>72</v>
      </c>
      <c r="C20" s="53" t="s">
        <v>21</v>
      </c>
      <c r="D20" s="3">
        <v>0.05</v>
      </c>
      <c r="E20" s="20">
        <f>E10</f>
        <v>6013</v>
      </c>
      <c r="F20" s="4">
        <f t="shared" si="0"/>
        <v>300.65000000000003</v>
      </c>
      <c r="G20" s="4">
        <v>0.5</v>
      </c>
      <c r="H20" s="107">
        <f t="shared" si="2"/>
        <v>2</v>
      </c>
      <c r="I20" s="35">
        <f t="shared" si="1"/>
        <v>601.30000000000007</v>
      </c>
      <c r="J20" s="67"/>
    </row>
    <row r="21" spans="1:10">
      <c r="A21" s="26"/>
      <c r="B21" s="27"/>
      <c r="C21" s="27"/>
      <c r="D21" s="28"/>
      <c r="E21" s="26"/>
      <c r="F21" s="26"/>
      <c r="G21" s="26"/>
      <c r="H21" s="26"/>
      <c r="I21" s="34"/>
      <c r="J21" s="26"/>
    </row>
    <row r="22" spans="1:10">
      <c r="A22" s="9"/>
      <c r="B22" s="10"/>
      <c r="C22" s="10"/>
      <c r="D22" s="11"/>
      <c r="E22" s="9"/>
      <c r="F22" s="9"/>
      <c r="G22" s="9"/>
      <c r="H22" s="9"/>
      <c r="I22" s="38">
        <f>SUM(I4:I20)</f>
        <v>2149.8045000000002</v>
      </c>
      <c r="J22" s="9"/>
    </row>
    <row r="25" spans="1:10">
      <c r="I25" s="25"/>
    </row>
    <row r="27" spans="1:10">
      <c r="B27" s="49" t="s">
        <v>85</v>
      </c>
      <c r="I27" s="25"/>
    </row>
    <row r="28" spans="1:10">
      <c r="B28" s="49">
        <v>1</v>
      </c>
      <c r="C28" s="126" t="s">
        <v>87</v>
      </c>
      <c r="D28" s="127"/>
      <c r="I28" s="25"/>
    </row>
    <row r="29" spans="1:10" ht="90">
      <c r="B29" s="49">
        <v>2</v>
      </c>
      <c r="C29" s="125" t="s">
        <v>89</v>
      </c>
      <c r="D29" s="74"/>
      <c r="I29" s="25"/>
    </row>
    <row r="30" spans="1:10" ht="90">
      <c r="B30" s="49">
        <v>3</v>
      </c>
      <c r="C30" s="125" t="s">
        <v>88</v>
      </c>
      <c r="D30" s="74"/>
      <c r="I30" s="25"/>
    </row>
    <row r="31" spans="1:10" ht="75">
      <c r="B31" s="49">
        <v>4</v>
      </c>
      <c r="C31" s="125" t="s">
        <v>141</v>
      </c>
      <c r="I31" s="25"/>
    </row>
    <row r="32" spans="1:10">
      <c r="B32" s="49"/>
      <c r="C32" s="74"/>
      <c r="I32" s="25"/>
    </row>
    <row r="33" spans="2:9">
      <c r="B33" s="49"/>
      <c r="I33" s="25"/>
    </row>
    <row r="34" spans="2:9">
      <c r="B34" s="88"/>
      <c r="C34" s="88" t="s">
        <v>1</v>
      </c>
      <c r="D34" s="88" t="s">
        <v>16</v>
      </c>
      <c r="E34" s="88" t="s">
        <v>17</v>
      </c>
    </row>
    <row r="35" spans="2:9" ht="45">
      <c r="B35" s="91" t="s">
        <v>142</v>
      </c>
      <c r="C35" s="23">
        <v>0.9</v>
      </c>
      <c r="D35" s="23">
        <v>0.8</v>
      </c>
      <c r="E35" s="23">
        <v>0.6</v>
      </c>
    </row>
    <row r="36" spans="2:9" ht="45">
      <c r="B36" s="13" t="s">
        <v>109</v>
      </c>
      <c r="C36" s="90" t="s">
        <v>132</v>
      </c>
      <c r="D36" s="90" t="s">
        <v>114</v>
      </c>
      <c r="E36" s="87" t="s">
        <v>115</v>
      </c>
    </row>
    <row r="37" spans="2:9" ht="60">
      <c r="B37" s="13" t="s">
        <v>110</v>
      </c>
      <c r="C37" s="87" t="s">
        <v>112</v>
      </c>
      <c r="D37" s="87" t="s">
        <v>116</v>
      </c>
      <c r="E37" s="87" t="s">
        <v>116</v>
      </c>
    </row>
    <row r="38" spans="2:9" ht="45">
      <c r="B38" s="86" t="s">
        <v>111</v>
      </c>
      <c r="C38" s="87" t="s">
        <v>113</v>
      </c>
      <c r="D38" s="87" t="s">
        <v>113</v>
      </c>
      <c r="E38" s="87" t="s">
        <v>113</v>
      </c>
    </row>
    <row r="39" spans="2:9">
      <c r="B39" s="85"/>
      <c r="C39" s="73"/>
      <c r="D39" s="73"/>
      <c r="E39" s="73"/>
    </row>
    <row r="41" spans="2:9">
      <c r="B41" s="48" t="s">
        <v>103</v>
      </c>
      <c r="C41" s="48" t="s">
        <v>36</v>
      </c>
      <c r="D41" s="122" t="s">
        <v>41</v>
      </c>
      <c r="E41" s="122"/>
      <c r="F41" s="122"/>
      <c r="G41" s="122"/>
      <c r="H41" s="92"/>
    </row>
    <row r="42" spans="2:9" ht="30">
      <c r="B42" s="24" t="s">
        <v>117</v>
      </c>
      <c r="C42" s="47" t="s">
        <v>119</v>
      </c>
      <c r="D42" s="123" t="s">
        <v>124</v>
      </c>
      <c r="E42" s="124"/>
      <c r="F42" s="124"/>
      <c r="G42" s="124"/>
      <c r="H42" s="93"/>
    </row>
    <row r="43" spans="2:9" ht="30">
      <c r="B43" s="24" t="s">
        <v>118</v>
      </c>
      <c r="C43" s="114" t="s">
        <v>137</v>
      </c>
      <c r="D43" s="123" t="s">
        <v>125</v>
      </c>
      <c r="E43" s="124"/>
      <c r="F43" s="124"/>
      <c r="G43" s="124"/>
      <c r="H43" s="93"/>
    </row>
    <row r="44" spans="2:9">
      <c r="B44" s="24" t="s">
        <v>120</v>
      </c>
      <c r="C44" s="24" t="s">
        <v>37</v>
      </c>
      <c r="D44" s="123" t="s">
        <v>40</v>
      </c>
      <c r="E44" s="124"/>
      <c r="F44" s="124"/>
      <c r="G44" s="124"/>
      <c r="H44" s="93"/>
    </row>
    <row r="45" spans="2:9">
      <c r="B45" s="24" t="s">
        <v>122</v>
      </c>
      <c r="C45" s="24" t="s">
        <v>123</v>
      </c>
      <c r="D45" s="123" t="s">
        <v>126</v>
      </c>
      <c r="E45" s="124"/>
      <c r="F45" s="124"/>
      <c r="G45" s="124"/>
      <c r="H45" s="93"/>
    </row>
    <row r="46" spans="2:9" ht="30">
      <c r="B46" s="47" t="s">
        <v>121</v>
      </c>
      <c r="C46" s="24" t="s">
        <v>38</v>
      </c>
      <c r="D46" s="118" t="s">
        <v>39</v>
      </c>
      <c r="E46" s="119"/>
      <c r="F46" s="119"/>
      <c r="G46" s="119"/>
      <c r="H46" s="94"/>
    </row>
    <row r="47" spans="2:9">
      <c r="B47" s="24"/>
      <c r="C47" s="24"/>
      <c r="D47" s="120"/>
      <c r="E47" s="121"/>
      <c r="F47" s="121"/>
      <c r="G47" s="121"/>
      <c r="H47" s="95"/>
    </row>
    <row r="50" spans="1:10" ht="23.25">
      <c r="B50" s="113" t="s">
        <v>136</v>
      </c>
    </row>
    <row r="51" spans="1:10" ht="45">
      <c r="A51" s="24"/>
      <c r="B51" s="50" t="s">
        <v>42</v>
      </c>
      <c r="C51" s="50" t="s">
        <v>43</v>
      </c>
      <c r="D51" s="51" t="s">
        <v>44</v>
      </c>
      <c r="E51" s="50" t="s">
        <v>45</v>
      </c>
      <c r="F51" s="52" t="s">
        <v>46</v>
      </c>
      <c r="G51" s="98" t="s">
        <v>135</v>
      </c>
      <c r="H51" s="98" t="s">
        <v>134</v>
      </c>
      <c r="I51" s="52" t="s">
        <v>47</v>
      </c>
      <c r="J51" s="52" t="s">
        <v>90</v>
      </c>
    </row>
    <row r="52" spans="1:10">
      <c r="A52" s="26">
        <v>1</v>
      </c>
      <c r="B52" s="57" t="s">
        <v>48</v>
      </c>
      <c r="C52" s="57" t="str">
        <f ca="1">$C$54</f>
        <v>DW to Synapse - Migration</v>
      </c>
      <c r="D52" s="27" t="s">
        <v>104</v>
      </c>
      <c r="E52" s="27" t="s">
        <v>30</v>
      </c>
      <c r="F52" s="34">
        <v>1</v>
      </c>
      <c r="G52" s="26">
        <f t="shared" ref="G52:G68" si="3">G4</f>
        <v>0.2</v>
      </c>
      <c r="H52" s="26">
        <f t="shared" ref="H52:H68" si="4">1/G52</f>
        <v>5</v>
      </c>
      <c r="I52" s="34">
        <f t="shared" ref="I52:I58" si="5">F52*H52</f>
        <v>5</v>
      </c>
      <c r="J52" s="75"/>
    </row>
    <row r="53" spans="1:10" ht="30">
      <c r="A53" s="26">
        <v>2</v>
      </c>
      <c r="B53" s="57" t="s">
        <v>49</v>
      </c>
      <c r="C53" s="57" t="str">
        <f t="shared" ref="C53:C68" ca="1" si="6">$C$54</f>
        <v>DW to Synapse - Migration</v>
      </c>
      <c r="D53" s="27" t="s">
        <v>105</v>
      </c>
      <c r="E53" s="30" t="s">
        <v>15</v>
      </c>
      <c r="F53" s="34">
        <v>5</v>
      </c>
      <c r="G53" s="26">
        <f t="shared" si="3"/>
        <v>0.25</v>
      </c>
      <c r="H53" s="26">
        <f t="shared" si="4"/>
        <v>4</v>
      </c>
      <c r="I53" s="102">
        <f t="shared" si="5"/>
        <v>20</v>
      </c>
      <c r="J53" s="75"/>
    </row>
    <row r="54" spans="1:10" ht="30">
      <c r="A54" s="26">
        <v>3</v>
      </c>
      <c r="B54" s="57" t="s">
        <v>50</v>
      </c>
      <c r="C54" s="57" t="str">
        <f t="shared" ca="1" si="6"/>
        <v>DW to Synapse - Migration</v>
      </c>
      <c r="D54" s="27" t="s">
        <v>106</v>
      </c>
      <c r="E54" s="30" t="s">
        <v>108</v>
      </c>
      <c r="F54" s="34">
        <v>1</v>
      </c>
      <c r="G54" s="26">
        <f t="shared" si="3"/>
        <v>0.2</v>
      </c>
      <c r="H54" s="26">
        <f t="shared" si="4"/>
        <v>5</v>
      </c>
      <c r="I54" s="34">
        <f t="shared" si="5"/>
        <v>5</v>
      </c>
      <c r="J54" s="75"/>
    </row>
    <row r="55" spans="1:10" ht="30">
      <c r="A55" s="7">
        <v>4</v>
      </c>
      <c r="B55" s="58" t="s">
        <v>51</v>
      </c>
      <c r="C55" s="58" t="str">
        <f t="shared" ca="1" si="6"/>
        <v>DW to Synapse - Migration</v>
      </c>
      <c r="D55" s="99" t="s">
        <v>59</v>
      </c>
      <c r="E55" s="59" t="s">
        <v>80</v>
      </c>
      <c r="F55" s="37">
        <v>101</v>
      </c>
      <c r="G55" s="37">
        <f t="shared" si="3"/>
        <v>5</v>
      </c>
      <c r="H55" s="101">
        <f t="shared" si="4"/>
        <v>0.2</v>
      </c>
      <c r="I55" s="37">
        <f t="shared" si="5"/>
        <v>20.200000000000003</v>
      </c>
      <c r="J55" s="76" t="s">
        <v>86</v>
      </c>
    </row>
    <row r="56" spans="1:10" ht="45">
      <c r="A56" s="4">
        <v>5</v>
      </c>
      <c r="B56" s="60" t="s">
        <v>52</v>
      </c>
      <c r="C56" s="60" t="str">
        <f t="shared" ca="1" si="6"/>
        <v>DW to Synapse - Migration</v>
      </c>
      <c r="D56" s="53" t="s">
        <v>60</v>
      </c>
      <c r="E56" s="61" t="s">
        <v>82</v>
      </c>
      <c r="F56" s="66">
        <v>12144</v>
      </c>
      <c r="G56" s="96">
        <f t="shared" si="3"/>
        <v>200</v>
      </c>
      <c r="H56" s="103">
        <f t="shared" si="4"/>
        <v>5.0000000000000001E-3</v>
      </c>
      <c r="I56" s="35">
        <f t="shared" si="5"/>
        <v>60.72</v>
      </c>
      <c r="J56" s="35" t="s">
        <v>91</v>
      </c>
    </row>
    <row r="57" spans="1:10" ht="45">
      <c r="A57" s="4">
        <v>6</v>
      </c>
      <c r="B57" s="60" t="s">
        <v>53</v>
      </c>
      <c r="C57" s="60" t="str">
        <f t="shared" ca="1" si="6"/>
        <v>DW to Synapse - Migration</v>
      </c>
      <c r="D57" s="53" t="s">
        <v>61</v>
      </c>
      <c r="E57" s="61" t="s">
        <v>82</v>
      </c>
      <c r="F57" s="66">
        <v>2277</v>
      </c>
      <c r="G57" s="96">
        <f t="shared" si="3"/>
        <v>100</v>
      </c>
      <c r="H57" s="103">
        <f t="shared" si="4"/>
        <v>0.01</v>
      </c>
      <c r="I57" s="35">
        <f t="shared" si="5"/>
        <v>22.77</v>
      </c>
      <c r="J57" s="35" t="s">
        <v>92</v>
      </c>
    </row>
    <row r="58" spans="1:10" ht="45">
      <c r="A58" s="4">
        <v>7</v>
      </c>
      <c r="B58" s="60" t="s">
        <v>54</v>
      </c>
      <c r="C58" s="60" t="str">
        <f t="shared" ca="1" si="6"/>
        <v>DW to Synapse - Migration</v>
      </c>
      <c r="D58" s="53" t="s">
        <v>62</v>
      </c>
      <c r="E58" s="61" t="s">
        <v>82</v>
      </c>
      <c r="F58" s="66">
        <v>759</v>
      </c>
      <c r="G58" s="96">
        <f t="shared" si="3"/>
        <v>20</v>
      </c>
      <c r="H58" s="103">
        <f t="shared" si="4"/>
        <v>0.05</v>
      </c>
      <c r="I58" s="35">
        <f t="shared" si="5"/>
        <v>37.950000000000003</v>
      </c>
      <c r="J58" s="77" t="s">
        <v>102</v>
      </c>
    </row>
    <row r="59" spans="1:10" ht="30">
      <c r="A59" s="6">
        <v>8</v>
      </c>
      <c r="B59" s="62" t="s">
        <v>55</v>
      </c>
      <c r="C59" s="62" t="str">
        <f t="shared" ca="1" si="6"/>
        <v>DW to Synapse - Migration</v>
      </c>
      <c r="D59" s="54" t="s">
        <v>63</v>
      </c>
      <c r="E59" s="69" t="s">
        <v>81</v>
      </c>
      <c r="F59" s="36">
        <v>7545.9999999999991</v>
      </c>
      <c r="G59" s="36">
        <f t="shared" si="3"/>
        <v>20</v>
      </c>
      <c r="H59" s="104">
        <f t="shared" si="4"/>
        <v>0.05</v>
      </c>
      <c r="I59" s="36">
        <v>378</v>
      </c>
      <c r="J59" s="78" t="s">
        <v>93</v>
      </c>
    </row>
    <row r="60" spans="1:10" ht="30">
      <c r="A60" s="6">
        <v>9</v>
      </c>
      <c r="B60" s="62" t="s">
        <v>56</v>
      </c>
      <c r="C60" s="62" t="str">
        <f t="shared" ca="1" si="6"/>
        <v>DW to Synapse - Migration</v>
      </c>
      <c r="D60" s="54" t="s">
        <v>64</v>
      </c>
      <c r="E60" s="69" t="s">
        <v>81</v>
      </c>
      <c r="F60" s="36">
        <v>2156</v>
      </c>
      <c r="G60" s="36">
        <f t="shared" si="3"/>
        <v>5</v>
      </c>
      <c r="H60" s="104">
        <f t="shared" si="4"/>
        <v>0.2</v>
      </c>
      <c r="I60" s="36">
        <f>F60*H60</f>
        <v>431.20000000000005</v>
      </c>
      <c r="J60" s="78" t="s">
        <v>95</v>
      </c>
    </row>
    <row r="61" spans="1:10" ht="30">
      <c r="A61" s="6">
        <v>10</v>
      </c>
      <c r="B61" s="62" t="s">
        <v>57</v>
      </c>
      <c r="C61" s="62" t="str">
        <f t="shared" ca="1" si="6"/>
        <v>DW to Synapse - Migration</v>
      </c>
      <c r="D61" s="54" t="s">
        <v>65</v>
      </c>
      <c r="E61" s="69" t="s">
        <v>81</v>
      </c>
      <c r="F61" s="36">
        <v>1078</v>
      </c>
      <c r="G61" s="36">
        <f t="shared" si="3"/>
        <v>2</v>
      </c>
      <c r="H61" s="104">
        <f t="shared" si="4"/>
        <v>0.5</v>
      </c>
      <c r="I61" s="36">
        <f>F61*H61</f>
        <v>539</v>
      </c>
      <c r="J61" s="78" t="s">
        <v>94</v>
      </c>
    </row>
    <row r="62" spans="1:10" ht="45">
      <c r="A62" s="7">
        <v>11</v>
      </c>
      <c r="B62" s="58" t="s">
        <v>58</v>
      </c>
      <c r="C62" s="58" t="str">
        <f t="shared" ca="1" si="6"/>
        <v>DW to Synapse - Migration</v>
      </c>
      <c r="D62" s="55" t="s">
        <v>66</v>
      </c>
      <c r="E62" s="70" t="s">
        <v>83</v>
      </c>
      <c r="F62" s="37">
        <v>5217.7999999999993</v>
      </c>
      <c r="G62" s="37">
        <f t="shared" si="3"/>
        <v>4</v>
      </c>
      <c r="H62" s="101">
        <f t="shared" si="4"/>
        <v>0.25</v>
      </c>
      <c r="I62" s="37">
        <v>1305</v>
      </c>
      <c r="J62" s="79" t="s">
        <v>96</v>
      </c>
    </row>
    <row r="63" spans="1:10" ht="45">
      <c r="A63" s="7">
        <v>12</v>
      </c>
      <c r="B63" s="63" t="s">
        <v>73</v>
      </c>
      <c r="C63" s="58" t="str">
        <f t="shared" ca="1" si="6"/>
        <v>DW to Synapse - Migration</v>
      </c>
      <c r="D63" s="55" t="s">
        <v>67</v>
      </c>
      <c r="E63" s="70" t="s">
        <v>83</v>
      </c>
      <c r="F63" s="37">
        <v>1490.8000000000002</v>
      </c>
      <c r="G63" s="101">
        <f t="shared" si="3"/>
        <v>2</v>
      </c>
      <c r="H63" s="101">
        <f t="shared" si="4"/>
        <v>0.5</v>
      </c>
      <c r="I63" s="37">
        <v>1193</v>
      </c>
      <c r="J63" s="79" t="s">
        <v>97</v>
      </c>
    </row>
    <row r="64" spans="1:10" ht="45">
      <c r="A64" s="7">
        <v>13</v>
      </c>
      <c r="B64" s="63" t="s">
        <v>74</v>
      </c>
      <c r="C64" s="58" t="str">
        <f t="shared" ca="1" si="6"/>
        <v>DW to Synapse - Migration</v>
      </c>
      <c r="D64" s="55" t="s">
        <v>68</v>
      </c>
      <c r="E64" s="70" t="s">
        <v>83</v>
      </c>
      <c r="F64" s="37">
        <v>745.40000000000009</v>
      </c>
      <c r="G64" s="101">
        <f t="shared" si="3"/>
        <v>0.5</v>
      </c>
      <c r="H64" s="101">
        <f t="shared" si="4"/>
        <v>2</v>
      </c>
      <c r="I64" s="37">
        <v>1193</v>
      </c>
      <c r="J64" s="79" t="s">
        <v>98</v>
      </c>
    </row>
    <row r="65" spans="1:10" ht="60">
      <c r="A65" s="41">
        <v>14</v>
      </c>
      <c r="B65" s="64" t="s">
        <v>75</v>
      </c>
      <c r="C65" s="68" t="s">
        <v>79</v>
      </c>
      <c r="D65" s="56" t="s">
        <v>69</v>
      </c>
      <c r="E65" s="71" t="s">
        <v>107</v>
      </c>
      <c r="F65" s="45">
        <v>147</v>
      </c>
      <c r="G65" s="45">
        <f t="shared" si="3"/>
        <v>2.5</v>
      </c>
      <c r="H65" s="105">
        <f t="shared" si="4"/>
        <v>0.4</v>
      </c>
      <c r="I65" s="45">
        <v>368</v>
      </c>
      <c r="J65" s="80" t="s">
        <v>99</v>
      </c>
    </row>
    <row r="66" spans="1:10" ht="60">
      <c r="A66" s="4">
        <v>15</v>
      </c>
      <c r="B66" s="65" t="s">
        <v>76</v>
      </c>
      <c r="C66" s="60" t="str">
        <f t="shared" ca="1" si="6"/>
        <v>DW to Synapse - Migration</v>
      </c>
      <c r="D66" s="53" t="s">
        <v>70</v>
      </c>
      <c r="E66" s="72" t="s">
        <v>84</v>
      </c>
      <c r="F66" s="66">
        <v>12903</v>
      </c>
      <c r="G66" s="66">
        <f t="shared" si="3"/>
        <v>100</v>
      </c>
      <c r="H66" s="100">
        <f t="shared" si="4"/>
        <v>0.01</v>
      </c>
      <c r="I66" s="66">
        <v>130</v>
      </c>
      <c r="J66" s="77" t="s">
        <v>100</v>
      </c>
    </row>
    <row r="67" spans="1:10" ht="60">
      <c r="A67" s="4">
        <v>16</v>
      </c>
      <c r="B67" s="65" t="s">
        <v>77</v>
      </c>
      <c r="C67" s="60" t="str">
        <f t="shared" ca="1" si="6"/>
        <v>DW to Synapse - Migration</v>
      </c>
      <c r="D67" s="53" t="s">
        <v>71</v>
      </c>
      <c r="E67" s="72" t="s">
        <v>84</v>
      </c>
      <c r="F67" s="66">
        <v>1518</v>
      </c>
      <c r="G67" s="66">
        <f t="shared" si="3"/>
        <v>20</v>
      </c>
      <c r="H67" s="100">
        <f t="shared" si="4"/>
        <v>0.05</v>
      </c>
      <c r="I67" s="66">
        <v>76</v>
      </c>
      <c r="J67" s="77" t="s">
        <v>101</v>
      </c>
    </row>
    <row r="68" spans="1:10" ht="60">
      <c r="A68" s="4">
        <v>17</v>
      </c>
      <c r="B68" s="65" t="s">
        <v>78</v>
      </c>
      <c r="C68" s="60" t="str">
        <f t="shared" ca="1" si="6"/>
        <v>DW to Synapse - Migration</v>
      </c>
      <c r="D68" s="53" t="s">
        <v>72</v>
      </c>
      <c r="E68" s="72" t="s">
        <v>84</v>
      </c>
      <c r="F68" s="66">
        <v>759</v>
      </c>
      <c r="G68" s="100">
        <f t="shared" si="3"/>
        <v>0.5</v>
      </c>
      <c r="H68" s="100">
        <f t="shared" si="4"/>
        <v>2</v>
      </c>
      <c r="I68" s="66">
        <v>608</v>
      </c>
      <c r="J68" s="77" t="s">
        <v>102</v>
      </c>
    </row>
    <row r="69" spans="1:10">
      <c r="A69" s="26"/>
      <c r="B69" s="65"/>
      <c r="C69" s="30"/>
      <c r="D69" s="30"/>
      <c r="E69" s="30"/>
      <c r="F69" s="84"/>
      <c r="G69" s="84"/>
      <c r="H69" s="84"/>
      <c r="I69" s="34"/>
      <c r="J69" s="26"/>
    </row>
    <row r="70" spans="1:10">
      <c r="A70" s="9"/>
      <c r="B70" s="10"/>
      <c r="C70" s="10"/>
      <c r="D70" s="11"/>
      <c r="E70" s="9"/>
      <c r="F70" s="9"/>
      <c r="G70" s="9"/>
      <c r="H70" s="9"/>
      <c r="I70" s="38">
        <f>SUM(I52:I69)</f>
        <v>6392.84</v>
      </c>
      <c r="J70" s="9"/>
    </row>
    <row r="72" spans="1:10">
      <c r="I72" s="81"/>
      <c r="J72" s="83">
        <f>J70*1.15</f>
        <v>0</v>
      </c>
    </row>
    <row r="74" spans="1:10">
      <c r="I74" s="82"/>
    </row>
  </sheetData>
  <mergeCells count="9">
    <mergeCell ref="B2:C2"/>
    <mergeCell ref="D46:G46"/>
    <mergeCell ref="D47:G47"/>
    <mergeCell ref="D41:G41"/>
    <mergeCell ref="C28:D28"/>
    <mergeCell ref="D43:G43"/>
    <mergeCell ref="D42:G42"/>
    <mergeCell ref="D45:G45"/>
    <mergeCell ref="D44:G44"/>
  </mergeCells>
  <hyperlinks>
    <hyperlink ref="D46" r:id="rId1" xr:uid="{99E964FF-D9A2-414E-953F-1D32BE3BEF44}"/>
    <hyperlink ref="D44" r:id="rId2" display="https://docs.microsoft.com/en-us/sql/tools/synapse-pathway/pathway-release-notes?view=azure-sqldw-latest" xr:uid="{FDCF8B8B-7E05-463D-84DB-9729A76BCFDE}"/>
    <hyperlink ref="D42" r:id="rId3" xr:uid="{22E55E8D-7357-4A45-9C24-FFBCCAD91B29}"/>
    <hyperlink ref="D43" r:id="rId4" xr:uid="{7509B3CF-055D-4901-BB20-DD0D055C82A4}"/>
    <hyperlink ref="D45" r:id="rId5" xr:uid="{D843F760-1BCC-46FE-8E4B-76DE99F0969F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3CAA-2E26-4DA0-83FC-74D851AED32B}">
  <dimension ref="B2:J11"/>
  <sheetViews>
    <sheetView workbookViewId="0">
      <selection activeCell="F17" sqref="F17"/>
    </sheetView>
  </sheetViews>
  <sheetFormatPr defaultRowHeight="15"/>
  <cols>
    <col min="2" max="2" width="27" customWidth="1"/>
    <col min="3" max="3" width="22.42578125" customWidth="1"/>
    <col min="4" max="4" width="16.140625" customWidth="1"/>
    <col min="5" max="5" width="19" customWidth="1"/>
    <col min="6" max="6" width="17.5703125" customWidth="1"/>
    <col min="7" max="7" width="19.85546875" customWidth="1"/>
    <col min="8" max="8" width="10.5703125" bestFit="1" customWidth="1"/>
    <col min="9" max="9" width="13.42578125" customWidth="1"/>
    <col min="10" max="10" width="34.7109375" customWidth="1"/>
  </cols>
  <sheetData>
    <row r="2" spans="2:10">
      <c r="B2" s="116" t="s">
        <v>140</v>
      </c>
    </row>
    <row r="4" spans="2:10"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</row>
    <row r="5" spans="2:10">
      <c r="B5" s="13" t="s">
        <v>127</v>
      </c>
      <c r="C5" s="14">
        <v>600</v>
      </c>
      <c r="D5" s="14">
        <v>300</v>
      </c>
      <c r="E5" s="14">
        <v>500</v>
      </c>
      <c r="F5" s="13">
        <v>0</v>
      </c>
      <c r="G5" s="14">
        <v>7814392.8899999997</v>
      </c>
      <c r="H5" s="14">
        <f>G5/1000</f>
        <v>7814.3928900000001</v>
      </c>
      <c r="I5" s="115">
        <f>H5/1000</f>
        <v>7.8143928899999997</v>
      </c>
      <c r="J5" s="13"/>
    </row>
    <row r="6" spans="2:10">
      <c r="B6" s="13" t="s">
        <v>128</v>
      </c>
      <c r="C6" s="14">
        <v>1200</v>
      </c>
      <c r="D6" s="14">
        <v>535</v>
      </c>
      <c r="E6" s="14">
        <v>643</v>
      </c>
      <c r="F6" s="13">
        <v>147</v>
      </c>
      <c r="G6" s="14">
        <v>2596418.16</v>
      </c>
      <c r="H6" s="14">
        <f>G6/1000</f>
        <v>2596.4181600000002</v>
      </c>
      <c r="I6" s="115">
        <f>H6/1000</f>
        <v>2.5964181600000003</v>
      </c>
      <c r="J6" s="13"/>
    </row>
    <row r="7" spans="2:10">
      <c r="B7" s="13" t="s">
        <v>131</v>
      </c>
      <c r="C7" s="16">
        <v>613</v>
      </c>
      <c r="D7" s="16">
        <v>422</v>
      </c>
      <c r="E7" s="16">
        <v>656</v>
      </c>
      <c r="F7" s="15">
        <v>0</v>
      </c>
      <c r="G7" s="16">
        <v>2363126.88</v>
      </c>
      <c r="H7" s="16">
        <v>2307.7399999999998</v>
      </c>
      <c r="I7" s="15">
        <v>2.48</v>
      </c>
      <c r="J7" s="13" t="s">
        <v>139</v>
      </c>
    </row>
    <row r="8" spans="2:10">
      <c r="B8" s="13" t="s">
        <v>129</v>
      </c>
      <c r="C8" s="14">
        <v>3000</v>
      </c>
      <c r="D8" s="14">
        <v>574</v>
      </c>
      <c r="E8" s="14">
        <v>821</v>
      </c>
      <c r="F8" s="13">
        <v>0</v>
      </c>
      <c r="G8" s="14">
        <v>1563077.63</v>
      </c>
      <c r="H8" s="14">
        <f>G8/1000</f>
        <v>1563.07763</v>
      </c>
      <c r="I8" s="115">
        <f>H8/1000</f>
        <v>1.56307763</v>
      </c>
      <c r="J8" s="13"/>
    </row>
    <row r="9" spans="2:10">
      <c r="B9" s="13" t="s">
        <v>130</v>
      </c>
      <c r="C9" s="14">
        <v>600</v>
      </c>
      <c r="D9" s="14">
        <v>80</v>
      </c>
      <c r="E9" s="14">
        <v>600</v>
      </c>
      <c r="F9" s="13">
        <v>0</v>
      </c>
      <c r="G9" s="14">
        <v>1854099.13</v>
      </c>
      <c r="H9" s="14">
        <f>G9/1000</f>
        <v>1854.0991299999998</v>
      </c>
      <c r="I9" s="115">
        <f>H9/1000</f>
        <v>1.8540991299999998</v>
      </c>
      <c r="J9" s="13"/>
    </row>
    <row r="10" spans="2:10">
      <c r="B10" s="13"/>
      <c r="C10" s="13"/>
      <c r="D10" s="13"/>
      <c r="E10" s="13"/>
      <c r="F10" s="13"/>
      <c r="G10" s="13"/>
      <c r="H10" s="14"/>
      <c r="I10" s="13"/>
      <c r="J10" s="13"/>
    </row>
    <row r="11" spans="2:10">
      <c r="B11" s="17" t="s">
        <v>14</v>
      </c>
      <c r="C11" s="18">
        <f>SUM(C5:C9)</f>
        <v>6013</v>
      </c>
      <c r="D11" s="18">
        <f t="shared" ref="D11:I11" si="0">SUM(D5:D9)</f>
        <v>1911</v>
      </c>
      <c r="E11" s="18">
        <f t="shared" si="0"/>
        <v>3220</v>
      </c>
      <c r="F11" s="89">
        <f t="shared" si="0"/>
        <v>147</v>
      </c>
      <c r="G11" s="18">
        <f t="shared" si="0"/>
        <v>16191114.689999998</v>
      </c>
      <c r="H11" s="18">
        <f t="shared" si="0"/>
        <v>16135.72781</v>
      </c>
      <c r="I11" s="89">
        <f t="shared" si="0"/>
        <v>16.30798781</v>
      </c>
      <c r="J11" s="1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Estiamtes</vt:lpstr>
      <vt:lpstr>SQL_Object_Counts_DB_Sizes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Gaiye Zhou</dc:creator>
  <cp:lastModifiedBy>Gaiye Zhou</cp:lastModifiedBy>
  <dcterms:created xsi:type="dcterms:W3CDTF">2018-11-30T15:02:28Z</dcterms:created>
  <dcterms:modified xsi:type="dcterms:W3CDTF">2022-02-04T16:22:45Z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gazho@microsoft.com</vt:lpwstr>
  </property>
  <property fmtid="{D5CDD505-2E9C-101B-9397-08002B2CF9AE}" pid="5" name="MSIP_Label_f42aa342-8706-4288-bd11-ebb85995028c_SetDate">
    <vt:lpwstr>2018-11-30T15:02:08.4185461Z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