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5th sem\sad\class slide\"/>
    </mc:Choice>
  </mc:AlternateContent>
  <xr:revisionPtr revIDLastSave="0" documentId="13_ncr:1_{B164BDA8-5AD8-4819-A87C-905396F69A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E9" i="1" s="1"/>
  <c r="F9" i="1" s="1"/>
  <c r="G9" i="1" s="1"/>
  <c r="E6" i="1"/>
  <c r="D6" i="1"/>
  <c r="C6" i="1"/>
  <c r="B14" i="1" l="1"/>
  <c r="B15" i="1" s="1"/>
  <c r="E7" i="1"/>
  <c r="D7" i="1"/>
  <c r="B7" i="1"/>
  <c r="B9" i="1" s="1"/>
  <c r="G6" i="1"/>
  <c r="G7" i="1" s="1"/>
  <c r="F6" i="1"/>
  <c r="F7" i="1" s="1"/>
  <c r="E14" i="1"/>
  <c r="E15" i="1" s="1"/>
  <c r="D14" i="1"/>
  <c r="D15" i="1" s="1"/>
  <c r="D22" i="1" s="1"/>
  <c r="C7" i="1"/>
  <c r="E22" i="1" l="1"/>
  <c r="H7" i="1"/>
  <c r="B22" i="1"/>
  <c r="B17" i="1"/>
  <c r="F14" i="1"/>
  <c r="F15" i="1" s="1"/>
  <c r="F22" i="1" s="1"/>
  <c r="C14" i="1"/>
  <c r="C15" i="1" s="1"/>
  <c r="C22" i="1" s="1"/>
  <c r="G14" i="1"/>
  <c r="G15" i="1" s="1"/>
  <c r="G22" i="1" s="1"/>
  <c r="H9" i="1" l="1"/>
  <c r="H15" i="1"/>
  <c r="B23" i="1"/>
  <c r="C17" i="1"/>
  <c r="C23" i="1" s="1"/>
  <c r="D17" i="1" l="1"/>
  <c r="E17" i="1" s="1"/>
  <c r="D23" i="1" l="1"/>
  <c r="E23" i="1" l="1"/>
  <c r="F17" i="1"/>
  <c r="F23" i="1" l="1"/>
  <c r="G17" i="1"/>
  <c r="H17" i="1" l="1"/>
  <c r="H18" i="1" s="1"/>
  <c r="H19" i="1" s="1"/>
  <c r="G23" i="1"/>
</calcChain>
</file>

<file path=xl/sharedStrings.xml><?xml version="1.0" encoding="utf-8"?>
<sst xmlns="http://schemas.openxmlformats.org/spreadsheetml/2006/main" count="28" uniqueCount="28">
  <si>
    <t xml:space="preserve">Assuming monetary benefits of an information system at $85,000 per year, one-time costs of $75,000, recurring costs of $35,000 per year, a discount rate of 12 percent, and a five-year time horizon, calculate the net present value of these costs and benefits of an information system. Also calculate the overall return on investment of the project and then present a break-even analysis. At what point does breakeven occur? </t>
  </si>
  <si>
    <t>Year of project</t>
  </si>
  <si>
    <t>Year 0</t>
  </si>
  <si>
    <t>Year 1</t>
  </si>
  <si>
    <t>Year 2</t>
  </si>
  <si>
    <t>Year 3</t>
  </si>
  <si>
    <t>Year 4</t>
  </si>
  <si>
    <t>Year 5</t>
  </si>
  <si>
    <t>Total</t>
  </si>
  <si>
    <t>Net economic benefit</t>
  </si>
  <si>
    <t>Discoutn rate (12%)</t>
  </si>
  <si>
    <t>1/(1+Discount rate)^year</t>
  </si>
  <si>
    <t>PV of Benefit</t>
  </si>
  <si>
    <t>NPV of Benefit</t>
  </si>
  <si>
    <t>One Time Cost</t>
  </si>
  <si>
    <t>Recurring Cost</t>
  </si>
  <si>
    <t>Discount Rate (12%)</t>
  </si>
  <si>
    <t>PV of Recurring Cost</t>
  </si>
  <si>
    <t>NPV of Recurring cost</t>
  </si>
  <si>
    <t>ovel all NPV</t>
  </si>
  <si>
    <t>Over all ROI=Over all NPV / NPV of all cost</t>
  </si>
  <si>
    <t>Break Even Analysis</t>
  </si>
  <si>
    <t>Yearly NPV cash flow</t>
  </si>
  <si>
    <t>Over all NPV cash flow</t>
  </si>
  <si>
    <t>Years</t>
  </si>
  <si>
    <t>Pvbenifit -PV cost yearly</t>
  </si>
  <si>
    <t>NPV benfit-NPV cost</t>
  </si>
  <si>
    <t>One Time Cost + Recurring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</si>
</sst>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6" fontId="1" fillId="0" borderId="0" xfId="0" applyNumberFormat="1" applyFont="1"/>
    <xf numFmtId="0" fontId="0" fillId="0" borderId="1" xfId="0" applyBorder="1"/>
    <xf numFmtId="166" fontId="0" fillId="0" borderId="1" xfId="0" applyNumberFormat="1" applyBorder="1"/>
    <xf numFmtId="167" fontId="0" fillId="0" borderId="1" xfId="0" applyNumberFormat="1" applyBorder="1"/>
    <xf numFmtId="2" fontId="0" fillId="0" borderId="1" xfId="0" applyNumberFormat="1" applyBorder="1"/>
    <xf numFmtId="166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4248495"/>
        <c:axId val="1704249743"/>
      </c:lineChart>
      <c:catAx>
        <c:axId val="1704248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249743"/>
        <c:crosses val="autoZero"/>
        <c:auto val="1"/>
        <c:lblAlgn val="ctr"/>
        <c:lblOffset val="100"/>
        <c:noMultiLvlLbl val="0"/>
      </c:catAx>
      <c:valAx>
        <c:axId val="170424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24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Break</a:t>
            </a:r>
            <a:r>
              <a:rPr lang="en-GB" baseline="0"/>
              <a:t> Even Analysis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Yearly NPV cash flow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Sheet1!$B$22:$G$22</c:f>
              <c:numCache>
                <c:formatCode>"$"#,##0.00_);[Red]\("$"#,##0.00\)</c:formatCode>
                <c:ptCount val="6"/>
                <c:pt idx="0">
                  <c:v>-75000</c:v>
                </c:pt>
                <c:pt idx="1">
                  <c:v>44642.85714285713</c:v>
                </c:pt>
                <c:pt idx="2">
                  <c:v>39859.693877551021</c:v>
                </c:pt>
                <c:pt idx="3">
                  <c:v>35589.012390670548</c:v>
                </c:pt>
                <c:pt idx="4">
                  <c:v>31775.903920241562</c:v>
                </c:pt>
                <c:pt idx="5">
                  <c:v>28371.342785929959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72-4262-B422-86B21629078E}"/>
            </c:ext>
          </c:extLst>
        </c:ser>
        <c:ser>
          <c:idx val="1"/>
          <c:order val="1"/>
          <c:tx>
            <c:v>Over all NPV cash flow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Sheet1!$B$23:$G$23</c:f>
              <c:numCache>
                <c:formatCode>"$"#,##0.00_);[Red]\("$"#,##0.00\)</c:formatCode>
                <c:ptCount val="6"/>
                <c:pt idx="0">
                  <c:v>-75000</c:v>
                </c:pt>
                <c:pt idx="1">
                  <c:v>-30357.14285714287</c:v>
                </c:pt>
                <c:pt idx="2">
                  <c:v>9502.5510204081365</c:v>
                </c:pt>
                <c:pt idx="3">
                  <c:v>45091.563411078678</c:v>
                </c:pt>
                <c:pt idx="4">
                  <c:v>76867.467331320222</c:v>
                </c:pt>
                <c:pt idx="5">
                  <c:v>105238.81011725019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72-4262-B422-86B216290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711696"/>
        <c:axId val="510712024"/>
      </c:lineChart>
      <c:catAx>
        <c:axId val="51071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12024"/>
        <c:crosses val="autoZero"/>
        <c:auto val="1"/>
        <c:lblAlgn val="ctr"/>
        <c:lblOffset val="100"/>
        <c:noMultiLvlLbl val="0"/>
      </c:catAx>
      <c:valAx>
        <c:axId val="51071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116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345558</xdr:colOff>
      <xdr:row>13</xdr:row>
      <xdr:rowOff>70884</xdr:rowOff>
    </xdr:from>
    <xdr:to>
      <xdr:col>15</xdr:col>
      <xdr:colOff>203792</xdr:colOff>
      <xdr:row>17</xdr:row>
      <xdr:rowOff>55821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110755</xdr:colOff>
      <xdr:row>1</xdr:row>
      <xdr:rowOff>147970</xdr:rowOff>
    </xdr:from>
    <xdr:to>
      <xdr:col>17</xdr:col>
      <xdr:colOff>403151</xdr:colOff>
      <xdr:row>16</xdr:row>
      <xdr:rowOff>100123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47F31F-623D-4E93-9AD7-6237B0C43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86" zoomScaleNormal="86" workbookViewId="0">
      <selection activeCell="O1" sqref="O1"/>
    </sheetView>
  </sheetViews>
  <sheetFormatPr defaultRowHeight="14.4" x14ac:dyDescent="0.3"/>
  <cols>
    <col min="1" max="1" width="23.5546875" customWidth="1"/>
    <col min="2" max="2" width="12.6640625" bestFit="1" customWidth="1"/>
    <col min="3" max="3" width="15.6640625" customWidth="1"/>
    <col min="4" max="4" width="13.5546875" customWidth="1"/>
    <col min="5" max="7" width="14" bestFit="1" customWidth="1"/>
    <col min="8" max="8" width="14.44140625" customWidth="1"/>
    <col min="9" max="9" width="27.44140625" bestFit="1" customWidth="1"/>
  </cols>
  <sheetData>
    <row r="1" spans="1:9" ht="107.25" customHeigh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5"/>
    </row>
    <row r="3" spans="1:9" x14ac:dyDescent="0.3">
      <c r="B3" s="14" t="s">
        <v>1</v>
      </c>
      <c r="C3" s="14"/>
      <c r="D3" s="14"/>
      <c r="E3" s="14"/>
      <c r="F3" s="14"/>
      <c r="G3" s="14"/>
      <c r="H3" s="14"/>
    </row>
    <row r="4" spans="1:9" x14ac:dyDescent="0.3">
      <c r="A4" s="7" t="s">
        <v>24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</row>
    <row r="5" spans="1:9" x14ac:dyDescent="0.3">
      <c r="A5" s="7" t="s">
        <v>9</v>
      </c>
      <c r="B5" s="8">
        <v>0</v>
      </c>
      <c r="C5" s="8">
        <v>85000</v>
      </c>
      <c r="D5" s="8">
        <v>85000</v>
      </c>
      <c r="E5" s="8">
        <v>85000</v>
      </c>
      <c r="F5" s="8">
        <v>85000</v>
      </c>
      <c r="G5" s="8">
        <v>85000</v>
      </c>
      <c r="H5" s="8"/>
    </row>
    <row r="6" spans="1:9" x14ac:dyDescent="0.3">
      <c r="A6" s="7" t="s">
        <v>10</v>
      </c>
      <c r="B6" s="9">
        <v>1</v>
      </c>
      <c r="C6" s="9">
        <f>1/(1+0.12)^1</f>
        <v>0.89285714285714279</v>
      </c>
      <c r="D6" s="9">
        <f>1/(1+0.12)^2</f>
        <v>0.79719387755102034</v>
      </c>
      <c r="E6" s="9">
        <f>1/(1+0.12)^3</f>
        <v>0.71178024781341087</v>
      </c>
      <c r="F6" s="9">
        <f>1/(1+0.12)^4</f>
        <v>0.63551807840483121</v>
      </c>
      <c r="G6" s="9">
        <f>1/(1+0.12)^5</f>
        <v>0.56742685571859919</v>
      </c>
      <c r="H6" s="10"/>
      <c r="I6" t="s">
        <v>11</v>
      </c>
    </row>
    <row r="7" spans="1:9" x14ac:dyDescent="0.3">
      <c r="A7" s="7" t="s">
        <v>12</v>
      </c>
      <c r="B7" s="8">
        <f>B5*B6</f>
        <v>0</v>
      </c>
      <c r="C7" s="8">
        <f t="shared" ref="C7:G7" si="0">C5*C6</f>
        <v>75892.85714285713</v>
      </c>
      <c r="D7" s="8">
        <f t="shared" si="0"/>
        <v>67761.479591836731</v>
      </c>
      <c r="E7" s="8">
        <f t="shared" si="0"/>
        <v>60501.321064139927</v>
      </c>
      <c r="F7" s="8">
        <f t="shared" si="0"/>
        <v>54019.036664410654</v>
      </c>
      <c r="G7" s="8">
        <f t="shared" si="0"/>
        <v>48231.282736080931</v>
      </c>
      <c r="H7" s="11">
        <f>SUM(B7:G7)</f>
        <v>306405.97719932534</v>
      </c>
    </row>
    <row r="9" spans="1:9" x14ac:dyDescent="0.3">
      <c r="A9" t="s">
        <v>13</v>
      </c>
      <c r="B9" s="1">
        <f>B7</f>
        <v>0</v>
      </c>
      <c r="C9" s="1">
        <f>B9+C7</f>
        <v>75892.85714285713</v>
      </c>
      <c r="D9" s="1">
        <f t="shared" ref="D9:G9" si="1">C9+D7</f>
        <v>143654.33673469385</v>
      </c>
      <c r="E9" s="1">
        <f t="shared" si="1"/>
        <v>204155.65779883377</v>
      </c>
      <c r="F9" s="1">
        <f t="shared" si="1"/>
        <v>258174.69446324441</v>
      </c>
      <c r="G9" s="1">
        <f t="shared" si="1"/>
        <v>306405.97719932534</v>
      </c>
      <c r="H9" s="6">
        <f>G9</f>
        <v>306405.97719932534</v>
      </c>
    </row>
    <row r="11" spans="1:9" x14ac:dyDescent="0.3">
      <c r="A11" t="s">
        <v>14</v>
      </c>
      <c r="B11" s="3">
        <v>-75000</v>
      </c>
    </row>
    <row r="13" spans="1:9" x14ac:dyDescent="0.3">
      <c r="A13" s="7" t="s">
        <v>15</v>
      </c>
      <c r="B13" s="12">
        <v>0</v>
      </c>
      <c r="C13" s="12">
        <v>-35000</v>
      </c>
      <c r="D13" s="12">
        <v>-35000</v>
      </c>
      <c r="E13" s="12">
        <v>-35000</v>
      </c>
      <c r="F13" s="12">
        <v>-35000</v>
      </c>
      <c r="G13" s="12">
        <v>-35000</v>
      </c>
      <c r="H13" s="7"/>
    </row>
    <row r="14" spans="1:9" x14ac:dyDescent="0.3">
      <c r="A14" s="7" t="s">
        <v>16</v>
      </c>
      <c r="B14" s="9">
        <f>B6</f>
        <v>1</v>
      </c>
      <c r="C14" s="9">
        <f t="shared" ref="C14:G14" si="2">C6</f>
        <v>0.89285714285714279</v>
      </c>
      <c r="D14" s="9">
        <f t="shared" si="2"/>
        <v>0.79719387755102034</v>
      </c>
      <c r="E14" s="9">
        <f t="shared" si="2"/>
        <v>0.71178024781341087</v>
      </c>
      <c r="F14" s="9">
        <f t="shared" si="2"/>
        <v>0.63551807840483121</v>
      </c>
      <c r="G14" s="9">
        <f t="shared" si="2"/>
        <v>0.56742685571859919</v>
      </c>
      <c r="H14" s="7"/>
    </row>
    <row r="15" spans="1:9" x14ac:dyDescent="0.3">
      <c r="A15" s="7" t="s">
        <v>17</v>
      </c>
      <c r="B15" s="13">
        <f>B14*B13</f>
        <v>0</v>
      </c>
      <c r="C15" s="13">
        <f t="shared" ref="C15:G15" si="3">C14*C13</f>
        <v>-31249.999999999996</v>
      </c>
      <c r="D15" s="13">
        <f t="shared" si="3"/>
        <v>-27901.78571428571</v>
      </c>
      <c r="E15" s="13">
        <f t="shared" si="3"/>
        <v>-24912.308673469379</v>
      </c>
      <c r="F15" s="13">
        <f t="shared" si="3"/>
        <v>-22243.132744169092</v>
      </c>
      <c r="G15" s="13">
        <f t="shared" si="3"/>
        <v>-19859.939950150972</v>
      </c>
      <c r="H15" s="13">
        <f>SUM(B15:G15)</f>
        <v>-126167.16708207516</v>
      </c>
    </row>
    <row r="17" spans="1:9" x14ac:dyDescent="0.3">
      <c r="A17" t="s">
        <v>18</v>
      </c>
      <c r="B17" s="4">
        <f>B15+B11</f>
        <v>-75000</v>
      </c>
      <c r="C17" s="4">
        <f>B17+C15</f>
        <v>-106250</v>
      </c>
      <c r="D17" s="4">
        <f t="shared" ref="D17:G17" si="4">C17+D15</f>
        <v>-134151.78571428571</v>
      </c>
      <c r="E17" s="4">
        <f>D17+E15</f>
        <v>-159064.09438775509</v>
      </c>
      <c r="F17" s="4">
        <f t="shared" si="4"/>
        <v>-181307.22713192418</v>
      </c>
      <c r="G17" s="4">
        <f t="shared" si="4"/>
        <v>-201167.16708207515</v>
      </c>
      <c r="H17" s="4">
        <f>G17</f>
        <v>-201167.16708207515</v>
      </c>
      <c r="I17" t="s">
        <v>27</v>
      </c>
    </row>
    <row r="18" spans="1:9" x14ac:dyDescent="0.3">
      <c r="A18" t="s">
        <v>19</v>
      </c>
      <c r="H18" s="1">
        <f>H9+H17</f>
        <v>105238.81011725019</v>
      </c>
    </row>
    <row r="19" spans="1:9" x14ac:dyDescent="0.3">
      <c r="A19" t="s">
        <v>20</v>
      </c>
      <c r="H19" s="2">
        <f>H18/-H17</f>
        <v>0.52314108531594183</v>
      </c>
    </row>
    <row r="21" spans="1:9" x14ac:dyDescent="0.3">
      <c r="A21" t="s">
        <v>21</v>
      </c>
    </row>
    <row r="22" spans="1:9" x14ac:dyDescent="0.3">
      <c r="A22" t="s">
        <v>22</v>
      </c>
      <c r="B22" s="4">
        <f>B15+B11+B7</f>
        <v>-75000</v>
      </c>
      <c r="C22" s="4">
        <f>C15+C11+C7</f>
        <v>44642.85714285713</v>
      </c>
      <c r="D22" s="4">
        <f t="shared" ref="D22:G22" si="5">D15+D11+D7</f>
        <v>39859.693877551021</v>
      </c>
      <c r="E22" s="4">
        <f t="shared" si="5"/>
        <v>35589.012390670548</v>
      </c>
      <c r="F22" s="4">
        <f t="shared" si="5"/>
        <v>31775.903920241562</v>
      </c>
      <c r="G22" s="4">
        <f t="shared" si="5"/>
        <v>28371.342785929959</v>
      </c>
      <c r="I22" t="s">
        <v>25</v>
      </c>
    </row>
    <row r="23" spans="1:9" x14ac:dyDescent="0.3">
      <c r="A23" t="s">
        <v>23</v>
      </c>
      <c r="B23" s="4">
        <f>B17+B9</f>
        <v>-75000</v>
      </c>
      <c r="C23" s="4">
        <f>C17+C9</f>
        <v>-30357.14285714287</v>
      </c>
      <c r="D23" s="4">
        <f t="shared" ref="D23:G23" si="6">D17+D9</f>
        <v>9502.5510204081365</v>
      </c>
      <c r="E23" s="4">
        <f t="shared" si="6"/>
        <v>45091.563411078678</v>
      </c>
      <c r="F23" s="4">
        <f t="shared" si="6"/>
        <v>76867.467331320222</v>
      </c>
      <c r="G23" s="4">
        <f t="shared" si="6"/>
        <v>105238.81011725019</v>
      </c>
      <c r="I23" t="s">
        <v>26</v>
      </c>
    </row>
  </sheetData>
  <mergeCells count="2">
    <mergeCell ref="B3:H3"/>
    <mergeCell ref="A1:H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Arjun Shrestha</cp:lastModifiedBy>
  <dcterms:created xsi:type="dcterms:W3CDTF">2020-02-25T01:23:28Z</dcterms:created>
  <dcterms:modified xsi:type="dcterms:W3CDTF">2021-02-21T17:50:17Z</dcterms:modified>
</cp:coreProperties>
</file>