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be\OneDrive\Desktop\DSML\Excel Assignments\"/>
    </mc:Choice>
  </mc:AlternateContent>
  <xr:revisionPtr revIDLastSave="0" documentId="13_ncr:1_{8A9E78C3-F028-4EE0-BB98-2CA56D5466A0}" xr6:coauthVersionLast="47" xr6:coauthVersionMax="47" xr10:uidLastSave="{00000000-0000-0000-0000-000000000000}"/>
  <bookViews>
    <workbookView xWindow="-60" yWindow="-60" windowWidth="21720" windowHeight="12900" xr2:uid="{8C5AA028-52D9-454A-905A-3D084DE055E0}"/>
  </bookViews>
  <sheets>
    <sheet name="Data Wrangl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M85" i="3"/>
  <c r="M86" i="3"/>
  <c r="M88" i="3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L86" i="3"/>
  <c r="L87" i="3"/>
  <c r="M87" i="3" s="1"/>
  <c r="L88" i="3"/>
  <c r="L89" i="3"/>
  <c r="M89" i="3" s="1"/>
  <c r="L90" i="3"/>
  <c r="M90" i="3" s="1"/>
  <c r="L91" i="3"/>
  <c r="M91" i="3" s="1"/>
  <c r="L92" i="3"/>
  <c r="M92" i="3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F82" i="3"/>
  <c r="F76" i="3"/>
  <c r="F72" i="3"/>
  <c r="F65" i="3"/>
  <c r="F61" i="3"/>
  <c r="F52" i="3"/>
  <c r="F49" i="3"/>
  <c r="F37" i="3"/>
  <c r="F36" i="3"/>
  <c r="F31" i="3"/>
  <c r="F26" i="3"/>
  <c r="F21" i="3"/>
  <c r="F19" i="3"/>
  <c r="F7" i="3"/>
  <c r="F5" i="3"/>
  <c r="A82" i="3"/>
  <c r="A61" i="3"/>
  <c r="A76" i="3"/>
  <c r="A72" i="3"/>
  <c r="A65" i="3"/>
  <c r="A52" i="3"/>
  <c r="A49" i="3"/>
  <c r="A37" i="3"/>
  <c r="A36" i="3"/>
  <c r="A31" i="3"/>
  <c r="A26" i="3"/>
  <c r="A21" i="3"/>
  <c r="A19" i="3"/>
  <c r="A7" i="3"/>
  <c r="A5" i="3"/>
</calcChain>
</file>

<file path=xl/sharedStrings.xml><?xml version="1.0" encoding="utf-8"?>
<sst xmlns="http://schemas.openxmlformats.org/spreadsheetml/2006/main" count="695" uniqueCount="248">
  <si>
    <t>Product Name</t>
  </si>
  <si>
    <t>Brand Name</t>
  </si>
  <si>
    <t>Price</t>
  </si>
  <si>
    <t>Laptop</t>
  </si>
  <si>
    <t>HP</t>
  </si>
  <si>
    <t>Dell</t>
  </si>
  <si>
    <t>Phone</t>
  </si>
  <si>
    <t>Samsung</t>
  </si>
  <si>
    <t>Apple</t>
  </si>
  <si>
    <t>Book</t>
  </si>
  <si>
    <t>Target</t>
  </si>
  <si>
    <t>Classmate</t>
  </si>
  <si>
    <t>Pen</t>
  </si>
  <si>
    <t>Pilot</t>
  </si>
  <si>
    <t>Lexi</t>
  </si>
  <si>
    <t>Printer</t>
  </si>
  <si>
    <t>Mouse</t>
  </si>
  <si>
    <t>Logitech</t>
  </si>
  <si>
    <t>Potronics</t>
  </si>
  <si>
    <t>Battery</t>
  </si>
  <si>
    <t>Eveready</t>
  </si>
  <si>
    <t>Nippo</t>
  </si>
  <si>
    <t>Quantity</t>
  </si>
  <si>
    <t>890 Dollars</t>
  </si>
  <si>
    <t>900 Dollars</t>
  </si>
  <si>
    <t>790 Dollars</t>
  </si>
  <si>
    <t>450 Dollars</t>
  </si>
  <si>
    <t>150 Dollars</t>
  </si>
  <si>
    <t>45 Dollars</t>
  </si>
  <si>
    <t>145 Dollars</t>
  </si>
  <si>
    <t>200 Dollars</t>
  </si>
  <si>
    <t>195 Dollars</t>
  </si>
  <si>
    <t>53 Dollars</t>
  </si>
  <si>
    <t>27 Dollars</t>
  </si>
  <si>
    <t>19 Dollars</t>
  </si>
  <si>
    <t>14 Dollars</t>
  </si>
  <si>
    <t>18 Dollars</t>
  </si>
  <si>
    <t>105 Dollars</t>
  </si>
  <si>
    <t>100 Dollars</t>
  </si>
  <si>
    <t>90 Dollars</t>
  </si>
  <si>
    <t>50 Dollars</t>
  </si>
  <si>
    <t>376 Dollars</t>
  </si>
  <si>
    <t>0.8 Dollars</t>
  </si>
  <si>
    <t>15 Dollars</t>
  </si>
  <si>
    <t>16 NOS</t>
  </si>
  <si>
    <t>32 NOS</t>
  </si>
  <si>
    <t>88 NOS</t>
  </si>
  <si>
    <t>65 NOS</t>
  </si>
  <si>
    <t>23 NOS</t>
  </si>
  <si>
    <t>7 NOS</t>
  </si>
  <si>
    <t>54 NOS</t>
  </si>
  <si>
    <t>22 NOS</t>
  </si>
  <si>
    <t>100 NOS</t>
  </si>
  <si>
    <t>34 NOS</t>
  </si>
  <si>
    <t>35 NOS</t>
  </si>
  <si>
    <t>99 NOS</t>
  </si>
  <si>
    <t>87 NOS</t>
  </si>
  <si>
    <t>81 NOS</t>
  </si>
  <si>
    <t>Bat​tery</t>
  </si>
  <si>
    <t>Bat⁠tery</t>
  </si>
  <si>
    <t>Du#racell</t>
  </si>
  <si>
    <t>Toshiba</t>
  </si>
  <si>
    <t>60 NOS</t>
  </si>
  <si>
    <t>So#ny</t>
  </si>
  <si>
    <t>16 Dollars</t>
  </si>
  <si>
    <t>Panasonic</t>
  </si>
  <si>
    <t>17 Dollars</t>
  </si>
  <si>
    <t>45 NOS</t>
  </si>
  <si>
    <t>Ama#ron</t>
  </si>
  <si>
    <t>21 Dollars</t>
  </si>
  <si>
    <t>Exide</t>
  </si>
  <si>
    <t>22 Dollars</t>
  </si>
  <si>
    <t>Luminous</t>
  </si>
  <si>
    <t>20 Dollars</t>
  </si>
  <si>
    <t>55 NOS</t>
  </si>
  <si>
    <t>Philips</t>
  </si>
  <si>
    <t>50 NOS</t>
  </si>
  <si>
    <t>Energ#izer</t>
  </si>
  <si>
    <t>33 NOS</t>
  </si>
  <si>
    <t>40 NOS</t>
  </si>
  <si>
    <t>Bo​ok</t>
  </si>
  <si>
    <t>You#va</t>
  </si>
  <si>
    <t>Bo⁠ok</t>
  </si>
  <si>
    <t>Pe#nguin</t>
  </si>
  <si>
    <t>60 Dollars</t>
  </si>
  <si>
    <t>Scholastic</t>
  </si>
  <si>
    <t>40 Dollars</t>
  </si>
  <si>
    <t>48 NOS</t>
  </si>
  <si>
    <t>Cambridge</t>
  </si>
  <si>
    <t>McGraw Hill</t>
  </si>
  <si>
    <t>14 NOS</t>
  </si>
  <si>
    <t>Oxford</t>
  </si>
  <si>
    <t>42 Dollars</t>
  </si>
  <si>
    <t>30 NOS</t>
  </si>
  <si>
    <t>S.Chand</t>
  </si>
  <si>
    <t>35 Dollars</t>
  </si>
  <si>
    <t>Ari#hant</t>
  </si>
  <si>
    <t>55 Dollars</t>
  </si>
  <si>
    <t>Pearson</t>
  </si>
  <si>
    <t>120 Dollars</t>
  </si>
  <si>
    <t>10 NOS</t>
  </si>
  <si>
    <t>DK</t>
  </si>
  <si>
    <t>65 Dollars</t>
  </si>
  <si>
    <t>Britannica</t>
  </si>
  <si>
    <t>75 Dollars</t>
  </si>
  <si>
    <t>20 NOS</t>
  </si>
  <si>
    <t>Lap​top</t>
  </si>
  <si>
    <t>H#P</t>
  </si>
  <si>
    <t>Lap⁠top</t>
  </si>
  <si>
    <t>D#ell</t>
  </si>
  <si>
    <t>La​ptop</t>
  </si>
  <si>
    <t>Lenovo</t>
  </si>
  <si>
    <t>850 Dollars</t>
  </si>
  <si>
    <t>Acer</t>
  </si>
  <si>
    <t>950 Dollars</t>
  </si>
  <si>
    <t>12 NOS</t>
  </si>
  <si>
    <t>Asus</t>
  </si>
  <si>
    <t>780 Dollars</t>
  </si>
  <si>
    <t>MSI</t>
  </si>
  <si>
    <t>1020 Dollars</t>
  </si>
  <si>
    <t>11 NOS</t>
  </si>
  <si>
    <t>Micro#soft</t>
  </si>
  <si>
    <t>1100 Dollars</t>
  </si>
  <si>
    <t>700 Dollars</t>
  </si>
  <si>
    <t>25 NOS</t>
  </si>
  <si>
    <t>Fujit#su</t>
  </si>
  <si>
    <t>720 Dollars</t>
  </si>
  <si>
    <t>Huawei</t>
  </si>
  <si>
    <t>880 Dollars</t>
  </si>
  <si>
    <t>Razer</t>
  </si>
  <si>
    <t>1500 Dollars</t>
  </si>
  <si>
    <t>8 NOS</t>
  </si>
  <si>
    <t>Toshi#ba</t>
  </si>
  <si>
    <t>920 Dollars</t>
  </si>
  <si>
    <t>5 NOS</t>
  </si>
  <si>
    <t>Mo​use</t>
  </si>
  <si>
    <t>Mo⁠use</t>
  </si>
  <si>
    <t>Zebro#nics</t>
  </si>
  <si>
    <t>80 Dollars</t>
  </si>
  <si>
    <t>Redragon</t>
  </si>
  <si>
    <t>25 Dollars</t>
  </si>
  <si>
    <t>Anker</t>
  </si>
  <si>
    <t>30 Dollars</t>
  </si>
  <si>
    <t>Cooler Master</t>
  </si>
  <si>
    <t>36 NOS</t>
  </si>
  <si>
    <t>26 Dollars</t>
  </si>
  <si>
    <t>15 NOS</t>
  </si>
  <si>
    <t>Cors#air</t>
  </si>
  <si>
    <t>P​en</t>
  </si>
  <si>
    <t>Park#er</t>
  </si>
  <si>
    <t>Pe​n</t>
  </si>
  <si>
    <t>Pe⁠n</t>
  </si>
  <si>
    <t>Reynolds</t>
  </si>
  <si>
    <t>1 Dollar</t>
  </si>
  <si>
    <t>120 NOS</t>
  </si>
  <si>
    <t>Cello</t>
  </si>
  <si>
    <t>0.5 Dollars</t>
  </si>
  <si>
    <t>B#ic</t>
  </si>
  <si>
    <t>0.6 Dollars</t>
  </si>
  <si>
    <t>200 NOS</t>
  </si>
  <si>
    <t>Lamy</t>
  </si>
  <si>
    <t>Cro#ss</t>
  </si>
  <si>
    <t>70 NOS</t>
  </si>
  <si>
    <t>Montex</t>
  </si>
  <si>
    <t>0.3 Dollars</t>
  </si>
  <si>
    <t>220 NOS</t>
  </si>
  <si>
    <t>Faber-Castell</t>
  </si>
  <si>
    <t>Staed#tler</t>
  </si>
  <si>
    <t>2 Dollars</t>
  </si>
  <si>
    <t>Hero</t>
  </si>
  <si>
    <t>1.5 Dollars</t>
  </si>
  <si>
    <t>110 NOS</t>
  </si>
  <si>
    <t>Ph⁠one</t>
  </si>
  <si>
    <t>Viv#o</t>
  </si>
  <si>
    <t>Pho​ne</t>
  </si>
  <si>
    <t>Ph​one</t>
  </si>
  <si>
    <t>Oppo</t>
  </si>
  <si>
    <t>380 Dollars</t>
  </si>
  <si>
    <t>Xiaom#i</t>
  </si>
  <si>
    <t>300 Dollars</t>
  </si>
  <si>
    <t>Nokia</t>
  </si>
  <si>
    <t>Realme</t>
  </si>
  <si>
    <t>280 Dollars</t>
  </si>
  <si>
    <t>21 NOS</t>
  </si>
  <si>
    <t>OnePlus</t>
  </si>
  <si>
    <t>400 Dollars</t>
  </si>
  <si>
    <t>Sony</t>
  </si>
  <si>
    <t>17 NOS</t>
  </si>
  <si>
    <t>Motorola</t>
  </si>
  <si>
    <t>320 Dollars</t>
  </si>
  <si>
    <t>18 NOS</t>
  </si>
  <si>
    <t>Lava</t>
  </si>
  <si>
    <t>HTC</t>
  </si>
  <si>
    <t>210 Dollars</t>
  </si>
  <si>
    <t>9 NOS</t>
  </si>
  <si>
    <t>G#oogle</t>
  </si>
  <si>
    <t>Pri⁠nter</t>
  </si>
  <si>
    <t>Bro#ther</t>
  </si>
  <si>
    <t>Pri​nter</t>
  </si>
  <si>
    <t>Pr​inter</t>
  </si>
  <si>
    <t>Canon</t>
  </si>
  <si>
    <t>175 Dollars</t>
  </si>
  <si>
    <t>Epson</t>
  </si>
  <si>
    <t>160 Dollars</t>
  </si>
  <si>
    <t>Sams#ung</t>
  </si>
  <si>
    <t>190 Dollars</t>
  </si>
  <si>
    <t>29 NOS</t>
  </si>
  <si>
    <t>Lexmark</t>
  </si>
  <si>
    <t>Ricoh</t>
  </si>
  <si>
    <t>180 Dollars</t>
  </si>
  <si>
    <t>Sharp</t>
  </si>
  <si>
    <t>Kod#ak</t>
  </si>
  <si>
    <t>170 Dollars</t>
  </si>
  <si>
    <t>Fuji Xerox</t>
  </si>
  <si>
    <t>205 Dollars</t>
  </si>
  <si>
    <t>Original Dataset</t>
  </si>
  <si>
    <t>Corrected Dataset</t>
  </si>
  <si>
    <t>Product Name(corrected)</t>
  </si>
  <si>
    <t>(using CLEAN function)</t>
  </si>
  <si>
    <t>Brand Name (corrected)</t>
  </si>
  <si>
    <t>(using SUBSTITUTE function)</t>
  </si>
  <si>
    <t>Price only</t>
  </si>
  <si>
    <t>Price (data Type changed)</t>
  </si>
  <si>
    <t>(using VALUE function)</t>
  </si>
  <si>
    <t>1 Dollars</t>
  </si>
  <si>
    <t xml:space="preserve">    13 NOS</t>
  </si>
  <si>
    <t xml:space="preserve">        24 NOS    </t>
  </si>
  <si>
    <t xml:space="preserve">      35 NOS</t>
  </si>
  <si>
    <t xml:space="preserve">                   43 NOS</t>
  </si>
  <si>
    <t xml:space="preserve">      19 NOS</t>
  </si>
  <si>
    <t xml:space="preserve">              28 NOS</t>
  </si>
  <si>
    <t xml:space="preserve">                 12 NOS</t>
  </si>
  <si>
    <t xml:space="preserve">     40 NOS</t>
  </si>
  <si>
    <t xml:space="preserve">     16 NOS</t>
  </si>
  <si>
    <t xml:space="preserve">        40 NOS</t>
  </si>
  <si>
    <t xml:space="preserve">      65 NOS</t>
  </si>
  <si>
    <t xml:space="preserve">   66 NOS</t>
  </si>
  <si>
    <t xml:space="preserve">    45 NOS</t>
  </si>
  <si>
    <t xml:space="preserve">     100 NOS</t>
  </si>
  <si>
    <t xml:space="preserve">      150 NOS</t>
  </si>
  <si>
    <t xml:space="preserve">       80 NOS</t>
  </si>
  <si>
    <t xml:space="preserve">        180 NOS</t>
  </si>
  <si>
    <t xml:space="preserve"> 22 NOS</t>
  </si>
  <si>
    <t xml:space="preserve">    18 NOS</t>
  </si>
  <si>
    <t>Quantity (Trimmed)</t>
  </si>
  <si>
    <t>(using TRIM function)</t>
  </si>
  <si>
    <t>Quantity Only</t>
  </si>
  <si>
    <t>(using SUBSTITUE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</si>
</sst>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4"/>
      <color theme="1"/>
      <name val="Cambria"/>
      <family val="1"/>
    </font>
    <font>
      <b/>
      <sz val="11"/>
      <color theme="1"/>
      <name val="Cambria"/>
      <family val="1"/>
    </font>
    <font>
      <b/>
      <sz val="14"/>
      <color theme="1"/>
      <name val="Cambria"/>
      <family val="1"/>
    </font>
    <font>
      <sz val="15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4C9064-31E3-48A3-A467-DAAF0C8D900E}" name="Table4" displayName="Table4" ref="A4:D92" totalsRowShown="0" headerRowDxfId="14" dataDxfId="13" tableBorderDxfId="19">
  <autoFilter ref="A4:D92" xr:uid="{F34C9064-31E3-48A3-A467-DAAF0C8D900E}"/>
  <tableColumns count="4">
    <tableColumn id="1" xr3:uid="{D3FD0FC7-0DEC-43FB-992E-05F9255C13AC}" name="Product Name" dataDxfId="17"/>
    <tableColumn id="2" xr3:uid="{431FA3BA-49CD-4E9D-8261-795D0FF97608}" name="Brand Name" dataDxfId="16"/>
    <tableColumn id="3" xr3:uid="{7AFB4910-ED84-4393-84CB-ED49A65F923D}" name="Price" dataDxfId="15"/>
    <tableColumn id="4" xr3:uid="{7E59E368-3010-4146-BE4A-26EC4D2A8388}" name="Quantity" dataDxfId="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C1D507-4950-473B-8E62-6DBC607BB09D}" name="Table49" displayName="Table49" ref="F4:O92" totalsRowShown="0" headerRowDxfId="8" dataDxfId="7" tableBorderDxfId="18">
  <autoFilter ref="F4:O92" xr:uid="{2FC1D507-4950-473B-8E62-6DBC607BB09D}"/>
  <tableColumns count="10">
    <tableColumn id="1" xr3:uid="{07C7458E-0A45-40B4-A575-F692DCE804DE}" name="Product Name" dataDxfId="12"/>
    <tableColumn id="2" xr3:uid="{348BDD18-F4A4-4A9F-AB41-ADEF5A805E27}" name="Brand Name" dataDxfId="11"/>
    <tableColumn id="3" xr3:uid="{205D4559-299B-40FA-B384-EF621E5CF36C}" name="Price" dataDxfId="10"/>
    <tableColumn id="4" xr3:uid="{6AD5C6F9-A8F0-4743-A576-1BD320F26FE9}" name="Quantity" dataDxfId="9"/>
    <tableColumn id="5" xr3:uid="{0E2AD1B3-E686-491F-AE7F-97E14A26C20E}" name="Product Name(corrected)" dataDxfId="6">
      <calculatedColumnFormula>CLEAN(Table49[[#This Row],[Product Name]])</calculatedColumnFormula>
    </tableColumn>
    <tableColumn id="6" xr3:uid="{DF3449D6-B796-4733-BDB5-C64281E58A56}" name="Brand Name (corrected)" dataDxfId="5">
      <calculatedColumnFormula>SUBSTITUTE(Table49[[#This Row],[Brand Name]],"#","")</calculatedColumnFormula>
    </tableColumn>
    <tableColumn id="7" xr3:uid="{83730277-231B-452B-A0E1-0E1FA62035A1}" name="Price only" dataDxfId="4">
      <calculatedColumnFormula>LEFT(Table49[[#This Row],[Price]],LEN(Table49[[#This Row],[Price]])-8)</calculatedColumnFormula>
    </tableColumn>
    <tableColumn id="8" xr3:uid="{D55A1B24-81FA-4F3D-9EDF-897A753B34C0}" name="Price (data Type changed)" dataDxfId="3">
      <calculatedColumnFormula>VALUE(Table49[[#This Row],[Price only]])</calculatedColumnFormula>
    </tableColumn>
    <tableColumn id="9" xr3:uid="{94AA6776-8419-496A-A734-06EC9B7F8D7D}" name="Quantity (Trimmed)" dataDxfId="1">
      <calculatedColumnFormula>TRIM(Table49[[#This Row],[Quantity]])</calculatedColumnFormula>
    </tableColumn>
    <tableColumn id="10" xr3:uid="{5E543C6F-873F-4197-8050-7592C8A37AFA}" name="Quantity Only" dataDxfId="0">
      <calculatedColumnFormula>SUBSTITUTE(Table49[[#This Row],[Quantity (Trimmed)]],"NOS","")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D5E0-C557-4CF1-B23E-051285001794}">
  <dimension ref="A1:O92"/>
  <sheetViews>
    <sheetView tabSelected="1" zoomScale="90" zoomScaleNormal="90" workbookViewId="0">
      <selection activeCell="H21" sqref="H21"/>
    </sheetView>
  </sheetViews>
  <sheetFormatPr defaultRowHeight="13.5" x14ac:dyDescent="0.35"/>
  <cols>
    <col min="1" max="1" width="20.53125" style="8" customWidth="1"/>
    <col min="2" max="2" width="18.19921875" style="8" customWidth="1"/>
    <col min="3" max="3" width="18.796875" style="8" customWidth="1"/>
    <col min="4" max="4" width="19.33203125" style="8" customWidth="1"/>
    <col min="5" max="5" width="9.06640625" style="8"/>
    <col min="6" max="6" width="16.59765625" style="8" customWidth="1"/>
    <col min="7" max="7" width="12.796875" style="8" customWidth="1"/>
    <col min="8" max="8" width="16.1328125" style="8" customWidth="1"/>
    <col min="9" max="9" width="19.33203125" style="8" customWidth="1"/>
    <col min="10" max="10" width="23.06640625" style="8" customWidth="1"/>
    <col min="11" max="11" width="27.19921875" style="8" customWidth="1"/>
    <col min="12" max="12" width="13.33203125" style="8" customWidth="1"/>
    <col min="13" max="13" width="20.59765625" style="8" customWidth="1"/>
    <col min="14" max="14" width="20.3984375" style="8" customWidth="1"/>
    <col min="15" max="15" width="24.265625" style="8" customWidth="1"/>
    <col min="16" max="16384" width="9.06640625" style="8"/>
  </cols>
  <sheetData>
    <row r="1" spans="1:15" ht="14.25" customHeight="1" x14ac:dyDescent="0.35">
      <c r="A1" s="7" t="s">
        <v>215</v>
      </c>
      <c r="B1" s="7"/>
      <c r="C1" s="7"/>
      <c r="D1" s="7"/>
      <c r="F1" s="7" t="s">
        <v>216</v>
      </c>
      <c r="G1" s="7"/>
      <c r="H1" s="7"/>
      <c r="I1" s="7"/>
      <c r="J1" s="7"/>
      <c r="K1" s="7"/>
      <c r="L1" s="7"/>
      <c r="M1" s="7"/>
      <c r="N1" s="7"/>
      <c r="O1" s="7"/>
    </row>
    <row r="2" spans="1:15" ht="14.25" customHeight="1" x14ac:dyDescent="0.35">
      <c r="A2" s="7"/>
      <c r="B2" s="7"/>
      <c r="C2" s="7"/>
      <c r="D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5">
      <c r="J3" s="9" t="s">
        <v>218</v>
      </c>
      <c r="K3" s="9" t="s">
        <v>220</v>
      </c>
      <c r="M3" s="9" t="s">
        <v>223</v>
      </c>
      <c r="N3" s="9" t="s">
        <v>245</v>
      </c>
      <c r="O3" s="9" t="s">
        <v>247</v>
      </c>
    </row>
    <row r="4" spans="1:15" ht="34.5" x14ac:dyDescent="0.35">
      <c r="A4" s="5" t="s">
        <v>0</v>
      </c>
      <c r="B4" s="5" t="s">
        <v>1</v>
      </c>
      <c r="C4" s="5" t="s">
        <v>2</v>
      </c>
      <c r="D4" s="5" t="s">
        <v>22</v>
      </c>
      <c r="F4" s="5" t="s">
        <v>0</v>
      </c>
      <c r="G4" s="5" t="s">
        <v>1</v>
      </c>
      <c r="H4" s="5" t="s">
        <v>2</v>
      </c>
      <c r="I4" s="5" t="s">
        <v>22</v>
      </c>
      <c r="J4" s="1" t="s">
        <v>217</v>
      </c>
      <c r="K4" s="1" t="s">
        <v>219</v>
      </c>
      <c r="L4" s="1" t="s">
        <v>221</v>
      </c>
      <c r="M4" s="1" t="s">
        <v>222</v>
      </c>
      <c r="N4" s="1" t="s">
        <v>244</v>
      </c>
      <c r="O4" s="1" t="s">
        <v>246</v>
      </c>
    </row>
    <row r="5" spans="1:15" ht="17.25" x14ac:dyDescent="0.35">
      <c r="A5" s="3" t="str">
        <f>CHAR(11)&amp;"Bat​tery"</f>
        <v>_x000B_Bat​tery</v>
      </c>
      <c r="B5" s="3" t="s">
        <v>20</v>
      </c>
      <c r="C5" s="3" t="s">
        <v>43</v>
      </c>
      <c r="D5" s="3" t="s">
        <v>57</v>
      </c>
      <c r="F5" s="3" t="str">
        <f>CHAR(11)&amp;"Bat​tery"</f>
        <v>_x000B_Bat​tery</v>
      </c>
      <c r="G5" s="3" t="s">
        <v>20</v>
      </c>
      <c r="H5" s="3" t="s">
        <v>43</v>
      </c>
      <c r="I5" s="3" t="s">
        <v>57</v>
      </c>
      <c r="J5" s="2" t="str">
        <f>CLEAN(Table49[[#This Row],[Product Name]])</f>
        <v>Bat​tery</v>
      </c>
      <c r="K5" s="2" t="str">
        <f>SUBSTITUTE(Table49[[#This Row],[Brand Name]],"#","")</f>
        <v>Eveready</v>
      </c>
      <c r="L5" s="2" t="str">
        <f>LEFT(Table49[[#This Row],[Price]],LEN(Table49[[#This Row],[Price]])-8)</f>
        <v>15</v>
      </c>
      <c r="M5" s="10">
        <f>VALUE(Table49[[#This Row],[Price only]])</f>
        <v>15</v>
      </c>
      <c r="N5" s="10" t="str">
        <f>TRIM(Table49[[#This Row],[Quantity]])</f>
        <v>81 NOS</v>
      </c>
      <c r="O5" s="10" t="str">
        <f>SUBSTITUTE(Table49[[#This Row],[Quantity (Trimmed)]],"NOS","")</f>
        <v xml:space="preserve">81 </v>
      </c>
    </row>
    <row r="6" spans="1:15" ht="17.25" x14ac:dyDescent="0.35">
      <c r="A6" s="2" t="s">
        <v>59</v>
      </c>
      <c r="B6" s="2" t="s">
        <v>60</v>
      </c>
      <c r="C6" s="2" t="s">
        <v>34</v>
      </c>
      <c r="D6" s="2" t="s">
        <v>225</v>
      </c>
      <c r="F6" s="2" t="s">
        <v>59</v>
      </c>
      <c r="G6" s="2" t="s">
        <v>60</v>
      </c>
      <c r="H6" s="2" t="s">
        <v>34</v>
      </c>
      <c r="I6" s="2" t="s">
        <v>225</v>
      </c>
      <c r="J6" s="2" t="str">
        <f>CLEAN(Table49[[#This Row],[Product Name]])</f>
        <v>Bat⁠tery</v>
      </c>
      <c r="K6" s="2" t="str">
        <f>SUBSTITUTE(Table49[[#This Row],[Brand Name]],"#","")</f>
        <v>Duracell</v>
      </c>
      <c r="L6" s="2" t="str">
        <f>LEFT(Table49[[#This Row],[Price]],LEN(Table49[[#This Row],[Price]])-8)</f>
        <v>19</v>
      </c>
      <c r="M6" s="10">
        <f>VALUE(Table49[[#This Row],[Price only]])</f>
        <v>19</v>
      </c>
      <c r="N6" s="10" t="str">
        <f>TRIM(Table49[[#This Row],[Quantity]])</f>
        <v>13 NOS</v>
      </c>
      <c r="O6" s="10" t="str">
        <f>SUBSTITUTE(Table49[[#This Row],[Quantity (Trimmed)]],"NOS","")</f>
        <v xml:space="preserve">13 </v>
      </c>
    </row>
    <row r="7" spans="1:15" ht="17.25" x14ac:dyDescent="0.35">
      <c r="A7" s="4" t="str">
        <f>"Battery"&amp;CHAR(11)</f>
        <v>Battery_x000B_</v>
      </c>
      <c r="B7" s="4" t="s">
        <v>21</v>
      </c>
      <c r="C7" s="4" t="s">
        <v>36</v>
      </c>
      <c r="D7" s="4" t="s">
        <v>50</v>
      </c>
      <c r="F7" s="4" t="str">
        <f>"Battery"&amp;CHAR(11)</f>
        <v>Battery_x000B_</v>
      </c>
      <c r="G7" s="4" t="s">
        <v>21</v>
      </c>
      <c r="H7" s="4" t="s">
        <v>36</v>
      </c>
      <c r="I7" s="4" t="s">
        <v>50</v>
      </c>
      <c r="J7" s="2" t="str">
        <f>CLEAN(Table49[[#This Row],[Product Name]])</f>
        <v>Battery</v>
      </c>
      <c r="K7" s="2" t="str">
        <f>SUBSTITUTE(Table49[[#This Row],[Brand Name]],"#","")</f>
        <v>Nippo</v>
      </c>
      <c r="L7" s="2" t="str">
        <f>LEFT(Table49[[#This Row],[Price]],LEN(Table49[[#This Row],[Price]])-8)</f>
        <v>18</v>
      </c>
      <c r="M7" s="10">
        <f>VALUE(Table49[[#This Row],[Price only]])</f>
        <v>18</v>
      </c>
      <c r="N7" s="10" t="str">
        <f>TRIM(Table49[[#This Row],[Quantity]])</f>
        <v>54 NOS</v>
      </c>
      <c r="O7" s="10" t="str">
        <f>SUBSTITUTE(Table49[[#This Row],[Quantity (Trimmed)]],"NOS","")</f>
        <v xml:space="preserve">54 </v>
      </c>
    </row>
    <row r="8" spans="1:15" ht="17.25" x14ac:dyDescent="0.35">
      <c r="A8" s="2" t="s">
        <v>59</v>
      </c>
      <c r="B8" s="2" t="s">
        <v>61</v>
      </c>
      <c r="C8" s="2" t="s">
        <v>35</v>
      </c>
      <c r="D8" s="2" t="s">
        <v>62</v>
      </c>
      <c r="F8" s="2" t="s">
        <v>59</v>
      </c>
      <c r="G8" s="2" t="s">
        <v>61</v>
      </c>
      <c r="H8" s="2" t="s">
        <v>35</v>
      </c>
      <c r="I8" s="2" t="s">
        <v>62</v>
      </c>
      <c r="J8" s="2" t="str">
        <f>CLEAN(Table49[[#This Row],[Product Name]])</f>
        <v>Bat⁠tery</v>
      </c>
      <c r="K8" s="2" t="str">
        <f>SUBSTITUTE(Table49[[#This Row],[Brand Name]],"#","")</f>
        <v>Toshiba</v>
      </c>
      <c r="L8" s="2" t="str">
        <f>LEFT(Table49[[#This Row],[Price]],LEN(Table49[[#This Row],[Price]])-8)</f>
        <v>14</v>
      </c>
      <c r="M8" s="10">
        <f>VALUE(Table49[[#This Row],[Price only]])</f>
        <v>14</v>
      </c>
      <c r="N8" s="10" t="str">
        <f>TRIM(Table49[[#This Row],[Quantity]])</f>
        <v>60 NOS</v>
      </c>
      <c r="O8" s="10" t="str">
        <f>SUBSTITUTE(Table49[[#This Row],[Quantity (Trimmed)]],"NOS","")</f>
        <v xml:space="preserve">60 </v>
      </c>
    </row>
    <row r="9" spans="1:15" ht="17.25" x14ac:dyDescent="0.35">
      <c r="A9" s="4" t="s">
        <v>19</v>
      </c>
      <c r="B9" s="4" t="s">
        <v>63</v>
      </c>
      <c r="C9" s="4" t="s">
        <v>64</v>
      </c>
      <c r="D9" s="4" t="s">
        <v>227</v>
      </c>
      <c r="F9" s="4" t="s">
        <v>19</v>
      </c>
      <c r="G9" s="4" t="s">
        <v>63</v>
      </c>
      <c r="H9" s="4" t="s">
        <v>64</v>
      </c>
      <c r="I9" s="4" t="s">
        <v>227</v>
      </c>
      <c r="J9" s="2" t="str">
        <f>CLEAN(Table49[[#This Row],[Product Name]])</f>
        <v>Battery</v>
      </c>
      <c r="K9" s="2" t="str">
        <f>SUBSTITUTE(Table49[[#This Row],[Brand Name]],"#","")</f>
        <v>Sony</v>
      </c>
      <c r="L9" s="2" t="str">
        <f>LEFT(Table49[[#This Row],[Price]],LEN(Table49[[#This Row],[Price]])-8)</f>
        <v>16</v>
      </c>
      <c r="M9" s="10">
        <f>VALUE(Table49[[#This Row],[Price only]])</f>
        <v>16</v>
      </c>
      <c r="N9" s="10" t="str">
        <f>TRIM(Table49[[#This Row],[Quantity]])</f>
        <v>35 NOS</v>
      </c>
      <c r="O9" s="10" t="str">
        <f>SUBSTITUTE(Table49[[#This Row],[Quantity (Trimmed)]],"NOS","")</f>
        <v xml:space="preserve">35 </v>
      </c>
    </row>
    <row r="10" spans="1:15" ht="17.25" x14ac:dyDescent="0.35">
      <c r="A10" s="2" t="s">
        <v>58</v>
      </c>
      <c r="B10" s="2" t="s">
        <v>65</v>
      </c>
      <c r="C10" s="2" t="s">
        <v>66</v>
      </c>
      <c r="D10" s="2" t="s">
        <v>67</v>
      </c>
      <c r="F10" s="2" t="s">
        <v>58</v>
      </c>
      <c r="G10" s="2" t="s">
        <v>65</v>
      </c>
      <c r="H10" s="2" t="s">
        <v>66</v>
      </c>
      <c r="I10" s="2" t="s">
        <v>67</v>
      </c>
      <c r="J10" s="2" t="str">
        <f>CLEAN(Table49[[#This Row],[Product Name]])</f>
        <v>Bat​tery</v>
      </c>
      <c r="K10" s="2" t="str">
        <f>SUBSTITUTE(Table49[[#This Row],[Brand Name]],"#","")</f>
        <v>Panasonic</v>
      </c>
      <c r="L10" s="2" t="str">
        <f>LEFT(Table49[[#This Row],[Price]],LEN(Table49[[#This Row],[Price]])-8)</f>
        <v>17</v>
      </c>
      <c r="M10" s="10">
        <f>VALUE(Table49[[#This Row],[Price only]])</f>
        <v>17</v>
      </c>
      <c r="N10" s="10" t="str">
        <f>TRIM(Table49[[#This Row],[Quantity]])</f>
        <v>45 NOS</v>
      </c>
      <c r="O10" s="10" t="str">
        <f>SUBSTITUTE(Table49[[#This Row],[Quantity (Trimmed)]],"NOS","")</f>
        <v xml:space="preserve">45 </v>
      </c>
    </row>
    <row r="11" spans="1:15" ht="17.25" x14ac:dyDescent="0.35">
      <c r="A11" s="4" t="s">
        <v>19</v>
      </c>
      <c r="B11" s="4" t="s">
        <v>68</v>
      </c>
      <c r="C11" s="4" t="s">
        <v>69</v>
      </c>
      <c r="D11" s="4" t="s">
        <v>45</v>
      </c>
      <c r="F11" s="4" t="s">
        <v>19</v>
      </c>
      <c r="G11" s="4" t="s">
        <v>68</v>
      </c>
      <c r="H11" s="4" t="s">
        <v>69</v>
      </c>
      <c r="I11" s="4" t="s">
        <v>45</v>
      </c>
      <c r="J11" s="2" t="str">
        <f>CLEAN(Table49[[#This Row],[Product Name]])</f>
        <v>Battery</v>
      </c>
      <c r="K11" s="2" t="str">
        <f>SUBSTITUTE(Table49[[#This Row],[Brand Name]],"#","")</f>
        <v>Amaron</v>
      </c>
      <c r="L11" s="2" t="str">
        <f>LEFT(Table49[[#This Row],[Price]],LEN(Table49[[#This Row],[Price]])-8)</f>
        <v>21</v>
      </c>
      <c r="M11" s="10">
        <f>VALUE(Table49[[#This Row],[Price only]])</f>
        <v>21</v>
      </c>
      <c r="N11" s="10" t="str">
        <f>TRIM(Table49[[#This Row],[Quantity]])</f>
        <v>32 NOS</v>
      </c>
      <c r="O11" s="10" t="str">
        <f>SUBSTITUTE(Table49[[#This Row],[Quantity (Trimmed)]],"NOS","")</f>
        <v xml:space="preserve">32 </v>
      </c>
    </row>
    <row r="12" spans="1:15" ht="17.25" x14ac:dyDescent="0.35">
      <c r="A12" s="2" t="s">
        <v>58</v>
      </c>
      <c r="B12" s="2" t="s">
        <v>70</v>
      </c>
      <c r="C12" s="2" t="s">
        <v>71</v>
      </c>
      <c r="D12" s="2" t="s">
        <v>226</v>
      </c>
      <c r="F12" s="2" t="s">
        <v>58</v>
      </c>
      <c r="G12" s="2" t="s">
        <v>70</v>
      </c>
      <c r="H12" s="2" t="s">
        <v>71</v>
      </c>
      <c r="I12" s="2" t="s">
        <v>226</v>
      </c>
      <c r="J12" s="2" t="str">
        <f>CLEAN(Table49[[#This Row],[Product Name]])</f>
        <v>Bat​tery</v>
      </c>
      <c r="K12" s="2" t="str">
        <f>SUBSTITUTE(Table49[[#This Row],[Brand Name]],"#","")</f>
        <v>Exide</v>
      </c>
      <c r="L12" s="2" t="str">
        <f>LEFT(Table49[[#This Row],[Price]],LEN(Table49[[#This Row],[Price]])-8)</f>
        <v>22</v>
      </c>
      <c r="M12" s="10">
        <f>VALUE(Table49[[#This Row],[Price only]])</f>
        <v>22</v>
      </c>
      <c r="N12" s="10" t="str">
        <f>TRIM(Table49[[#This Row],[Quantity]])</f>
        <v>24 NOS</v>
      </c>
      <c r="O12" s="10" t="str">
        <f>SUBSTITUTE(Table49[[#This Row],[Quantity (Trimmed)]],"NOS","")</f>
        <v xml:space="preserve">24 </v>
      </c>
    </row>
    <row r="13" spans="1:15" ht="17.25" x14ac:dyDescent="0.35">
      <c r="A13" s="4" t="s">
        <v>19</v>
      </c>
      <c r="B13" s="4" t="s">
        <v>72</v>
      </c>
      <c r="C13" s="4" t="s">
        <v>73</v>
      </c>
      <c r="D13" s="4" t="s">
        <v>74</v>
      </c>
      <c r="F13" s="4" t="s">
        <v>19</v>
      </c>
      <c r="G13" s="4" t="s">
        <v>72</v>
      </c>
      <c r="H13" s="4" t="s">
        <v>73</v>
      </c>
      <c r="I13" s="4" t="s">
        <v>74</v>
      </c>
      <c r="J13" s="2" t="str">
        <f>CLEAN(Table49[[#This Row],[Product Name]])</f>
        <v>Battery</v>
      </c>
      <c r="K13" s="2" t="str">
        <f>SUBSTITUTE(Table49[[#This Row],[Brand Name]],"#","")</f>
        <v>Luminous</v>
      </c>
      <c r="L13" s="2" t="str">
        <f>LEFT(Table49[[#This Row],[Price]],LEN(Table49[[#This Row],[Price]])-8)</f>
        <v>20</v>
      </c>
      <c r="M13" s="10">
        <f>VALUE(Table49[[#This Row],[Price only]])</f>
        <v>20</v>
      </c>
      <c r="N13" s="10" t="str">
        <f>TRIM(Table49[[#This Row],[Quantity]])</f>
        <v>55 NOS</v>
      </c>
      <c r="O13" s="10" t="str">
        <f>SUBSTITUTE(Table49[[#This Row],[Quantity (Trimmed)]],"NOS","")</f>
        <v xml:space="preserve">55 </v>
      </c>
    </row>
    <row r="14" spans="1:15" ht="17.25" x14ac:dyDescent="0.35">
      <c r="A14" s="2" t="s">
        <v>19</v>
      </c>
      <c r="B14" s="2" t="s">
        <v>75</v>
      </c>
      <c r="C14" s="2" t="s">
        <v>36</v>
      </c>
      <c r="D14" s="2" t="s">
        <v>76</v>
      </c>
      <c r="F14" s="2" t="s">
        <v>19</v>
      </c>
      <c r="G14" s="2" t="s">
        <v>75</v>
      </c>
      <c r="H14" s="2" t="s">
        <v>36</v>
      </c>
      <c r="I14" s="2" t="s">
        <v>76</v>
      </c>
      <c r="J14" s="2" t="str">
        <f>CLEAN(Table49[[#This Row],[Product Name]])</f>
        <v>Battery</v>
      </c>
      <c r="K14" s="2" t="str">
        <f>SUBSTITUTE(Table49[[#This Row],[Brand Name]],"#","")</f>
        <v>Philips</v>
      </c>
      <c r="L14" s="2" t="str">
        <f>LEFT(Table49[[#This Row],[Price]],LEN(Table49[[#This Row],[Price]])-8)</f>
        <v>18</v>
      </c>
      <c r="M14" s="10">
        <f>VALUE(Table49[[#This Row],[Price only]])</f>
        <v>18</v>
      </c>
      <c r="N14" s="10" t="str">
        <f>TRIM(Table49[[#This Row],[Quantity]])</f>
        <v>50 NOS</v>
      </c>
      <c r="O14" s="10" t="str">
        <f>SUBSTITUTE(Table49[[#This Row],[Quantity (Trimmed)]],"NOS","")</f>
        <v xml:space="preserve">50 </v>
      </c>
    </row>
    <row r="15" spans="1:15" ht="17.25" x14ac:dyDescent="0.35">
      <c r="A15" s="4" t="s">
        <v>19</v>
      </c>
      <c r="B15" s="4" t="s">
        <v>77</v>
      </c>
      <c r="C15" s="4" t="s">
        <v>71</v>
      </c>
      <c r="D15" s="4" t="s">
        <v>78</v>
      </c>
      <c r="F15" s="4" t="s">
        <v>19</v>
      </c>
      <c r="G15" s="4" t="s">
        <v>77</v>
      </c>
      <c r="H15" s="4" t="s">
        <v>71</v>
      </c>
      <c r="I15" s="4" t="s">
        <v>78</v>
      </c>
      <c r="J15" s="2" t="str">
        <f>CLEAN(Table49[[#This Row],[Product Name]])</f>
        <v>Battery</v>
      </c>
      <c r="K15" s="2" t="str">
        <f>SUBSTITUTE(Table49[[#This Row],[Brand Name]],"#","")</f>
        <v>Energizer</v>
      </c>
      <c r="L15" s="2" t="str">
        <f>LEFT(Table49[[#This Row],[Price]],LEN(Table49[[#This Row],[Price]])-8)</f>
        <v>22</v>
      </c>
      <c r="M15" s="10">
        <f>VALUE(Table49[[#This Row],[Price only]])</f>
        <v>22</v>
      </c>
      <c r="N15" s="10" t="str">
        <f>TRIM(Table49[[#This Row],[Quantity]])</f>
        <v>33 NOS</v>
      </c>
      <c r="O15" s="10" t="str">
        <f>SUBSTITUTE(Table49[[#This Row],[Quantity (Trimmed)]],"NOS","")</f>
        <v xml:space="preserve">33 </v>
      </c>
    </row>
    <row r="16" spans="1:15" ht="17.25" x14ac:dyDescent="0.35">
      <c r="A16" s="2" t="s">
        <v>19</v>
      </c>
      <c r="B16" s="2" t="s">
        <v>7</v>
      </c>
      <c r="C16" s="2" t="s">
        <v>73</v>
      </c>
      <c r="D16" s="2" t="s">
        <v>79</v>
      </c>
      <c r="F16" s="2" t="s">
        <v>19</v>
      </c>
      <c r="G16" s="2" t="s">
        <v>7</v>
      </c>
      <c r="H16" s="2" t="s">
        <v>73</v>
      </c>
      <c r="I16" s="2" t="s">
        <v>79</v>
      </c>
      <c r="J16" s="2" t="str">
        <f>CLEAN(Table49[[#This Row],[Product Name]])</f>
        <v>Battery</v>
      </c>
      <c r="K16" s="2" t="str">
        <f>SUBSTITUTE(Table49[[#This Row],[Brand Name]],"#","")</f>
        <v>Samsung</v>
      </c>
      <c r="L16" s="2" t="str">
        <f>LEFT(Table49[[#This Row],[Price]],LEN(Table49[[#This Row],[Price]])-8)</f>
        <v>20</v>
      </c>
      <c r="M16" s="10">
        <f>VALUE(Table49[[#This Row],[Price only]])</f>
        <v>20</v>
      </c>
      <c r="N16" s="10" t="str">
        <f>TRIM(Table49[[#This Row],[Quantity]])</f>
        <v>40 NOS</v>
      </c>
      <c r="O16" s="10" t="str">
        <f>SUBSTITUTE(Table49[[#This Row],[Quantity (Trimmed)]],"NOS","")</f>
        <v xml:space="preserve">40 </v>
      </c>
    </row>
    <row r="17" spans="1:15" ht="17.25" x14ac:dyDescent="0.35">
      <c r="A17" s="4" t="s">
        <v>80</v>
      </c>
      <c r="B17" s="4" t="s">
        <v>10</v>
      </c>
      <c r="C17" s="4" t="s">
        <v>40</v>
      </c>
      <c r="D17" s="4" t="s">
        <v>51</v>
      </c>
      <c r="F17" s="4" t="s">
        <v>80</v>
      </c>
      <c r="G17" s="4" t="s">
        <v>10</v>
      </c>
      <c r="H17" s="4" t="s">
        <v>40</v>
      </c>
      <c r="I17" s="4" t="s">
        <v>51</v>
      </c>
      <c r="J17" s="2" t="str">
        <f>CLEAN(Table49[[#This Row],[Product Name]])</f>
        <v>Bo​ok</v>
      </c>
      <c r="K17" s="2" t="str">
        <f>SUBSTITUTE(Table49[[#This Row],[Brand Name]],"#","")</f>
        <v>Target</v>
      </c>
      <c r="L17" s="2" t="str">
        <f>LEFT(Table49[[#This Row],[Price]],LEN(Table49[[#This Row],[Price]])-8)</f>
        <v>50</v>
      </c>
      <c r="M17" s="10">
        <f>VALUE(Table49[[#This Row],[Price only]])</f>
        <v>50</v>
      </c>
      <c r="N17" s="10" t="str">
        <f>TRIM(Table49[[#This Row],[Quantity]])</f>
        <v>22 NOS</v>
      </c>
      <c r="O17" s="10" t="str">
        <f>SUBSTITUTE(Table49[[#This Row],[Quantity (Trimmed)]],"NOS","")</f>
        <v xml:space="preserve">22 </v>
      </c>
    </row>
    <row r="18" spans="1:15" ht="17.25" x14ac:dyDescent="0.35">
      <c r="A18" s="2" t="s">
        <v>9</v>
      </c>
      <c r="B18" s="2" t="s">
        <v>81</v>
      </c>
      <c r="C18" s="2" t="s">
        <v>41</v>
      </c>
      <c r="D18" s="2" t="s">
        <v>228</v>
      </c>
      <c r="F18" s="2" t="s">
        <v>9</v>
      </c>
      <c r="G18" s="2" t="s">
        <v>81</v>
      </c>
      <c r="H18" s="2" t="s">
        <v>41</v>
      </c>
      <c r="I18" s="2" t="s">
        <v>228</v>
      </c>
      <c r="J18" s="2" t="str">
        <f>CLEAN(Table49[[#This Row],[Product Name]])</f>
        <v>Book</v>
      </c>
      <c r="K18" s="2" t="str">
        <f>SUBSTITUTE(Table49[[#This Row],[Brand Name]],"#","")</f>
        <v>Youva</v>
      </c>
      <c r="L18" s="2" t="str">
        <f>LEFT(Table49[[#This Row],[Price]],LEN(Table49[[#This Row],[Price]])-8)</f>
        <v>376</v>
      </c>
      <c r="M18" s="10">
        <f>VALUE(Table49[[#This Row],[Price only]])</f>
        <v>376</v>
      </c>
      <c r="N18" s="10" t="str">
        <f>TRIM(Table49[[#This Row],[Quantity]])</f>
        <v>43 NOS</v>
      </c>
      <c r="O18" s="10" t="str">
        <f>SUBSTITUTE(Table49[[#This Row],[Quantity (Trimmed)]],"NOS","")</f>
        <v xml:space="preserve">43 </v>
      </c>
    </row>
    <row r="19" spans="1:15" ht="17.25" x14ac:dyDescent="0.35">
      <c r="A19" s="4" t="str">
        <f>CHAR(11)&amp;"Bo⁠ok"</f>
        <v>_x000B_Bo⁠ok</v>
      </c>
      <c r="B19" s="4" t="s">
        <v>11</v>
      </c>
      <c r="C19" s="4" t="s">
        <v>40</v>
      </c>
      <c r="D19" s="4" t="s">
        <v>50</v>
      </c>
      <c r="F19" s="4" t="str">
        <f>CHAR(11)&amp;"Bo⁠ok"</f>
        <v>_x000B_Bo⁠ok</v>
      </c>
      <c r="G19" s="4" t="s">
        <v>11</v>
      </c>
      <c r="H19" s="4" t="s">
        <v>40</v>
      </c>
      <c r="I19" s="4" t="s">
        <v>50</v>
      </c>
      <c r="J19" s="2" t="str">
        <f>CLEAN(Table49[[#This Row],[Product Name]])</f>
        <v>Bo⁠ok</v>
      </c>
      <c r="K19" s="2" t="str">
        <f>SUBSTITUTE(Table49[[#This Row],[Brand Name]],"#","")</f>
        <v>Classmate</v>
      </c>
      <c r="L19" s="2" t="str">
        <f>LEFT(Table49[[#This Row],[Price]],LEN(Table49[[#This Row],[Price]])-8)</f>
        <v>50</v>
      </c>
      <c r="M19" s="10">
        <f>VALUE(Table49[[#This Row],[Price only]])</f>
        <v>50</v>
      </c>
      <c r="N19" s="10" t="str">
        <f>TRIM(Table49[[#This Row],[Quantity]])</f>
        <v>54 NOS</v>
      </c>
      <c r="O19" s="10" t="str">
        <f>SUBSTITUTE(Table49[[#This Row],[Quantity (Trimmed)]],"NOS","")</f>
        <v xml:space="preserve">54 </v>
      </c>
    </row>
    <row r="20" spans="1:15" ht="17.25" x14ac:dyDescent="0.35">
      <c r="A20" s="2" t="s">
        <v>80</v>
      </c>
      <c r="B20" s="2" t="s">
        <v>83</v>
      </c>
      <c r="C20" s="2" t="s">
        <v>84</v>
      </c>
      <c r="D20" s="2" t="s">
        <v>45</v>
      </c>
      <c r="F20" s="2" t="s">
        <v>80</v>
      </c>
      <c r="G20" s="2" t="s">
        <v>83</v>
      </c>
      <c r="H20" s="2" t="s">
        <v>84</v>
      </c>
      <c r="I20" s="2" t="s">
        <v>45</v>
      </c>
      <c r="J20" s="2" t="str">
        <f>CLEAN(Table49[[#This Row],[Product Name]])</f>
        <v>Bo​ok</v>
      </c>
      <c r="K20" s="2" t="str">
        <f>SUBSTITUTE(Table49[[#This Row],[Brand Name]],"#","")</f>
        <v>Penguin</v>
      </c>
      <c r="L20" s="2" t="str">
        <f>LEFT(Table49[[#This Row],[Price]],LEN(Table49[[#This Row],[Price]])-8)</f>
        <v>60</v>
      </c>
      <c r="M20" s="10">
        <f>VALUE(Table49[[#This Row],[Price only]])</f>
        <v>60</v>
      </c>
      <c r="N20" s="10" t="str">
        <f>TRIM(Table49[[#This Row],[Quantity]])</f>
        <v>32 NOS</v>
      </c>
      <c r="O20" s="10" t="str">
        <f>SUBSTITUTE(Table49[[#This Row],[Quantity (Trimmed)]],"NOS","")</f>
        <v xml:space="preserve">32 </v>
      </c>
    </row>
    <row r="21" spans="1:15" ht="17.25" x14ac:dyDescent="0.35">
      <c r="A21" s="4" t="str">
        <f>"Book"&amp;CHAR(12)</f>
        <v>Book_x000C_</v>
      </c>
      <c r="B21" s="4" t="s">
        <v>85</v>
      </c>
      <c r="C21" s="4" t="s">
        <v>86</v>
      </c>
      <c r="D21" s="4" t="s">
        <v>87</v>
      </c>
      <c r="F21" s="4" t="str">
        <f>"Book"&amp;CHAR(12)</f>
        <v>Book_x000C_</v>
      </c>
      <c r="G21" s="4" t="s">
        <v>85</v>
      </c>
      <c r="H21" s="4" t="s">
        <v>86</v>
      </c>
      <c r="I21" s="4" t="s">
        <v>87</v>
      </c>
      <c r="J21" s="2" t="str">
        <f>CLEAN(Table49[[#This Row],[Product Name]])</f>
        <v>Book</v>
      </c>
      <c r="K21" s="2" t="str">
        <f>SUBSTITUTE(Table49[[#This Row],[Brand Name]],"#","")</f>
        <v>Scholastic</v>
      </c>
      <c r="L21" s="2" t="str">
        <f>LEFT(Table49[[#This Row],[Price]],LEN(Table49[[#This Row],[Price]])-8)</f>
        <v>40</v>
      </c>
      <c r="M21" s="10">
        <f>VALUE(Table49[[#This Row],[Price only]])</f>
        <v>40</v>
      </c>
      <c r="N21" s="10" t="str">
        <f>TRIM(Table49[[#This Row],[Quantity]])</f>
        <v>48 NOS</v>
      </c>
      <c r="O21" s="10" t="str">
        <f>SUBSTITUTE(Table49[[#This Row],[Quantity (Trimmed)]],"NOS","")</f>
        <v xml:space="preserve">48 </v>
      </c>
    </row>
    <row r="22" spans="1:15" ht="17.25" x14ac:dyDescent="0.35">
      <c r="A22" s="2" t="s">
        <v>9</v>
      </c>
      <c r="B22" s="2" t="s">
        <v>88</v>
      </c>
      <c r="C22" s="2" t="s">
        <v>28</v>
      </c>
      <c r="D22" s="2" t="s">
        <v>229</v>
      </c>
      <c r="F22" s="2" t="s">
        <v>9</v>
      </c>
      <c r="G22" s="2" t="s">
        <v>88</v>
      </c>
      <c r="H22" s="2" t="s">
        <v>28</v>
      </c>
      <c r="I22" s="2" t="s">
        <v>229</v>
      </c>
      <c r="J22" s="2" t="str">
        <f>CLEAN(Table49[[#This Row],[Product Name]])</f>
        <v>Book</v>
      </c>
      <c r="K22" s="2" t="str">
        <f>SUBSTITUTE(Table49[[#This Row],[Brand Name]],"#","")</f>
        <v>Cambridge</v>
      </c>
      <c r="L22" s="2" t="str">
        <f>LEFT(Table49[[#This Row],[Price]],LEN(Table49[[#This Row],[Price]])-8)</f>
        <v>45</v>
      </c>
      <c r="M22" s="10">
        <f>VALUE(Table49[[#This Row],[Price only]])</f>
        <v>45</v>
      </c>
      <c r="N22" s="10" t="str">
        <f>TRIM(Table49[[#This Row],[Quantity]])</f>
        <v>19 NOS</v>
      </c>
      <c r="O22" s="10" t="str">
        <f>SUBSTITUTE(Table49[[#This Row],[Quantity (Trimmed)]],"NOS","")</f>
        <v xml:space="preserve">19 </v>
      </c>
    </row>
    <row r="23" spans="1:15" ht="34.5" x14ac:dyDescent="0.35">
      <c r="A23" s="4" t="s">
        <v>9</v>
      </c>
      <c r="B23" s="4" t="s">
        <v>89</v>
      </c>
      <c r="C23" s="4" t="s">
        <v>38</v>
      </c>
      <c r="D23" s="4" t="s">
        <v>90</v>
      </c>
      <c r="F23" s="4" t="s">
        <v>9</v>
      </c>
      <c r="G23" s="4" t="s">
        <v>89</v>
      </c>
      <c r="H23" s="4" t="s">
        <v>38</v>
      </c>
      <c r="I23" s="4" t="s">
        <v>90</v>
      </c>
      <c r="J23" s="2" t="str">
        <f>CLEAN(Table49[[#This Row],[Product Name]])</f>
        <v>Book</v>
      </c>
      <c r="K23" s="2" t="str">
        <f>SUBSTITUTE(Table49[[#This Row],[Brand Name]],"#","")</f>
        <v>McGraw Hill</v>
      </c>
      <c r="L23" s="2" t="str">
        <f>LEFT(Table49[[#This Row],[Price]],LEN(Table49[[#This Row],[Price]])-8)</f>
        <v>100</v>
      </c>
      <c r="M23" s="10">
        <f>VALUE(Table49[[#This Row],[Price only]])</f>
        <v>100</v>
      </c>
      <c r="N23" s="10" t="str">
        <f>TRIM(Table49[[#This Row],[Quantity]])</f>
        <v>14 NOS</v>
      </c>
      <c r="O23" s="10" t="str">
        <f>SUBSTITUTE(Table49[[#This Row],[Quantity (Trimmed)]],"NOS","")</f>
        <v xml:space="preserve">14 </v>
      </c>
    </row>
    <row r="24" spans="1:15" ht="17.25" x14ac:dyDescent="0.35">
      <c r="A24" s="2" t="s">
        <v>82</v>
      </c>
      <c r="B24" s="2" t="s">
        <v>91</v>
      </c>
      <c r="C24" s="2" t="s">
        <v>92</v>
      </c>
      <c r="D24" s="2" t="s">
        <v>93</v>
      </c>
      <c r="F24" s="2" t="s">
        <v>82</v>
      </c>
      <c r="G24" s="2" t="s">
        <v>91</v>
      </c>
      <c r="H24" s="2" t="s">
        <v>92</v>
      </c>
      <c r="I24" s="2" t="s">
        <v>93</v>
      </c>
      <c r="J24" s="2" t="str">
        <f>CLEAN(Table49[[#This Row],[Product Name]])</f>
        <v>Bo⁠ok</v>
      </c>
      <c r="K24" s="2" t="str">
        <f>SUBSTITUTE(Table49[[#This Row],[Brand Name]],"#","")</f>
        <v>Oxford</v>
      </c>
      <c r="L24" s="2" t="str">
        <f>LEFT(Table49[[#This Row],[Price]],LEN(Table49[[#This Row],[Price]])-8)</f>
        <v>42</v>
      </c>
      <c r="M24" s="10">
        <f>VALUE(Table49[[#This Row],[Price only]])</f>
        <v>42</v>
      </c>
      <c r="N24" s="10" t="str">
        <f>TRIM(Table49[[#This Row],[Quantity]])</f>
        <v>30 NOS</v>
      </c>
      <c r="O24" s="10" t="str">
        <f>SUBSTITUTE(Table49[[#This Row],[Quantity (Trimmed)]],"NOS","")</f>
        <v xml:space="preserve">30 </v>
      </c>
    </row>
    <row r="25" spans="1:15" ht="17.25" x14ac:dyDescent="0.35">
      <c r="A25" s="4" t="s">
        <v>9</v>
      </c>
      <c r="B25" s="4" t="s">
        <v>94</v>
      </c>
      <c r="C25" s="4" t="s">
        <v>95</v>
      </c>
      <c r="D25" s="4" t="s">
        <v>67</v>
      </c>
      <c r="F25" s="4" t="s">
        <v>9</v>
      </c>
      <c r="G25" s="4" t="s">
        <v>94</v>
      </c>
      <c r="H25" s="4" t="s">
        <v>95</v>
      </c>
      <c r="I25" s="4" t="s">
        <v>67</v>
      </c>
      <c r="J25" s="2" t="str">
        <f>CLEAN(Table49[[#This Row],[Product Name]])</f>
        <v>Book</v>
      </c>
      <c r="K25" s="2" t="str">
        <f>SUBSTITUTE(Table49[[#This Row],[Brand Name]],"#","")</f>
        <v>S.Chand</v>
      </c>
      <c r="L25" s="2" t="str">
        <f>LEFT(Table49[[#This Row],[Price]],LEN(Table49[[#This Row],[Price]])-8)</f>
        <v>35</v>
      </c>
      <c r="M25" s="10">
        <f>VALUE(Table49[[#This Row],[Price only]])</f>
        <v>35</v>
      </c>
      <c r="N25" s="10" t="str">
        <f>TRIM(Table49[[#This Row],[Quantity]])</f>
        <v>45 NOS</v>
      </c>
      <c r="O25" s="10" t="str">
        <f>SUBSTITUTE(Table49[[#This Row],[Quantity (Trimmed)]],"NOS","")</f>
        <v xml:space="preserve">45 </v>
      </c>
    </row>
    <row r="26" spans="1:15" ht="17.25" x14ac:dyDescent="0.35">
      <c r="A26" s="2" t="str">
        <f>"Bo"&amp;CHAR(12)&amp;"ok"</f>
        <v>Bo_x000C_ok</v>
      </c>
      <c r="B26" s="2" t="s">
        <v>96</v>
      </c>
      <c r="C26" s="2" t="s">
        <v>97</v>
      </c>
      <c r="D26" s="2" t="s">
        <v>232</v>
      </c>
      <c r="F26" s="2" t="str">
        <f>"Bo"&amp;CHAR(12)&amp;"ok"</f>
        <v>Bo_x000C_ok</v>
      </c>
      <c r="G26" s="2" t="s">
        <v>96</v>
      </c>
      <c r="H26" s="2" t="s">
        <v>97</v>
      </c>
      <c r="I26" s="2" t="s">
        <v>232</v>
      </c>
      <c r="J26" s="2" t="str">
        <f>CLEAN(Table49[[#This Row],[Product Name]])</f>
        <v>Book</v>
      </c>
      <c r="K26" s="2" t="str">
        <f>SUBSTITUTE(Table49[[#This Row],[Brand Name]],"#","")</f>
        <v>Arihant</v>
      </c>
      <c r="L26" s="2" t="str">
        <f>LEFT(Table49[[#This Row],[Price]],LEN(Table49[[#This Row],[Price]])-8)</f>
        <v>55</v>
      </c>
      <c r="M26" s="10">
        <f>VALUE(Table49[[#This Row],[Price only]])</f>
        <v>55</v>
      </c>
      <c r="N26" s="10" t="str">
        <f>TRIM(Table49[[#This Row],[Quantity]])</f>
        <v>40 NOS</v>
      </c>
      <c r="O26" s="10" t="str">
        <f>SUBSTITUTE(Table49[[#This Row],[Quantity (Trimmed)]],"NOS","")</f>
        <v xml:space="preserve">40 </v>
      </c>
    </row>
    <row r="27" spans="1:15" ht="17.25" x14ac:dyDescent="0.35">
      <c r="A27" s="4" t="s">
        <v>9</v>
      </c>
      <c r="B27" s="4" t="s">
        <v>98</v>
      </c>
      <c r="C27" s="4" t="s">
        <v>99</v>
      </c>
      <c r="D27" s="4" t="s">
        <v>100</v>
      </c>
      <c r="F27" s="4" t="s">
        <v>9</v>
      </c>
      <c r="G27" s="4" t="s">
        <v>98</v>
      </c>
      <c r="H27" s="4" t="s">
        <v>99</v>
      </c>
      <c r="I27" s="4" t="s">
        <v>100</v>
      </c>
      <c r="J27" s="2" t="str">
        <f>CLEAN(Table49[[#This Row],[Product Name]])</f>
        <v>Book</v>
      </c>
      <c r="K27" s="2" t="str">
        <f>SUBSTITUTE(Table49[[#This Row],[Brand Name]],"#","")</f>
        <v>Pearson</v>
      </c>
      <c r="L27" s="2" t="str">
        <f>LEFT(Table49[[#This Row],[Price]],LEN(Table49[[#This Row],[Price]])-8)</f>
        <v>120</v>
      </c>
      <c r="M27" s="10">
        <f>VALUE(Table49[[#This Row],[Price only]])</f>
        <v>120</v>
      </c>
      <c r="N27" s="10" t="str">
        <f>TRIM(Table49[[#This Row],[Quantity]])</f>
        <v>10 NOS</v>
      </c>
      <c r="O27" s="10" t="str">
        <f>SUBSTITUTE(Table49[[#This Row],[Quantity (Trimmed)]],"NOS","")</f>
        <v xml:space="preserve">10 </v>
      </c>
    </row>
    <row r="28" spans="1:15" ht="17.25" x14ac:dyDescent="0.35">
      <c r="A28" s="2" t="s">
        <v>9</v>
      </c>
      <c r="B28" s="2" t="s">
        <v>101</v>
      </c>
      <c r="C28" s="2" t="s">
        <v>102</v>
      </c>
      <c r="D28" s="2" t="s">
        <v>54</v>
      </c>
      <c r="F28" s="2" t="s">
        <v>9</v>
      </c>
      <c r="G28" s="2" t="s">
        <v>101</v>
      </c>
      <c r="H28" s="2" t="s">
        <v>102</v>
      </c>
      <c r="I28" s="2" t="s">
        <v>54</v>
      </c>
      <c r="J28" s="2" t="str">
        <f>CLEAN(Table49[[#This Row],[Product Name]])</f>
        <v>Book</v>
      </c>
      <c r="K28" s="2" t="str">
        <f>SUBSTITUTE(Table49[[#This Row],[Brand Name]],"#","")</f>
        <v>DK</v>
      </c>
      <c r="L28" s="2" t="str">
        <f>LEFT(Table49[[#This Row],[Price]],LEN(Table49[[#This Row],[Price]])-8)</f>
        <v>65</v>
      </c>
      <c r="M28" s="10">
        <f>VALUE(Table49[[#This Row],[Price only]])</f>
        <v>65</v>
      </c>
      <c r="N28" s="10" t="str">
        <f>TRIM(Table49[[#This Row],[Quantity]])</f>
        <v>35 NOS</v>
      </c>
      <c r="O28" s="10" t="str">
        <f>SUBSTITUTE(Table49[[#This Row],[Quantity (Trimmed)]],"NOS","")</f>
        <v xml:space="preserve">35 </v>
      </c>
    </row>
    <row r="29" spans="1:15" ht="17.25" x14ac:dyDescent="0.35">
      <c r="A29" s="4" t="s">
        <v>9</v>
      </c>
      <c r="B29" s="4" t="s">
        <v>103</v>
      </c>
      <c r="C29" s="4" t="s">
        <v>104</v>
      </c>
      <c r="D29" s="4" t="s">
        <v>105</v>
      </c>
      <c r="F29" s="4" t="s">
        <v>9</v>
      </c>
      <c r="G29" s="4" t="s">
        <v>103</v>
      </c>
      <c r="H29" s="4" t="s">
        <v>104</v>
      </c>
      <c r="I29" s="4" t="s">
        <v>105</v>
      </c>
      <c r="J29" s="2" t="str">
        <f>CLEAN(Table49[[#This Row],[Product Name]])</f>
        <v>Book</v>
      </c>
      <c r="K29" s="2" t="str">
        <f>SUBSTITUTE(Table49[[#This Row],[Brand Name]],"#","")</f>
        <v>Britannica</v>
      </c>
      <c r="L29" s="2" t="str">
        <f>LEFT(Table49[[#This Row],[Price]],LEN(Table49[[#This Row],[Price]])-8)</f>
        <v>75</v>
      </c>
      <c r="M29" s="10">
        <f>VALUE(Table49[[#This Row],[Price only]])</f>
        <v>75</v>
      </c>
      <c r="N29" s="10" t="str">
        <f>TRIM(Table49[[#This Row],[Quantity]])</f>
        <v>20 NOS</v>
      </c>
      <c r="O29" s="10" t="str">
        <f>SUBSTITUTE(Table49[[#This Row],[Quantity (Trimmed)]],"NOS","")</f>
        <v xml:space="preserve">20 </v>
      </c>
    </row>
    <row r="30" spans="1:15" ht="17.25" x14ac:dyDescent="0.35">
      <c r="A30" s="2" t="s">
        <v>106</v>
      </c>
      <c r="B30" s="2" t="s">
        <v>107</v>
      </c>
      <c r="C30" s="2" t="s">
        <v>23</v>
      </c>
      <c r="D30" s="2" t="s">
        <v>233</v>
      </c>
      <c r="F30" s="2" t="s">
        <v>106</v>
      </c>
      <c r="G30" s="2" t="s">
        <v>107</v>
      </c>
      <c r="H30" s="2" t="s">
        <v>23</v>
      </c>
      <c r="I30" s="2" t="s">
        <v>233</v>
      </c>
      <c r="J30" s="2" t="str">
        <f>CLEAN(Table49[[#This Row],[Product Name]])</f>
        <v>Lap​top</v>
      </c>
      <c r="K30" s="2" t="str">
        <f>SUBSTITUTE(Table49[[#This Row],[Brand Name]],"#","")</f>
        <v>HP</v>
      </c>
      <c r="L30" s="2" t="str">
        <f>LEFT(Table49[[#This Row],[Price]],LEN(Table49[[#This Row],[Price]])-8)</f>
        <v>890</v>
      </c>
      <c r="M30" s="10">
        <f>VALUE(Table49[[#This Row],[Price only]])</f>
        <v>890</v>
      </c>
      <c r="N30" s="10" t="str">
        <f>TRIM(Table49[[#This Row],[Quantity]])</f>
        <v>16 NOS</v>
      </c>
      <c r="O30" s="10" t="str">
        <f>SUBSTITUTE(Table49[[#This Row],[Quantity (Trimmed)]],"NOS","")</f>
        <v xml:space="preserve">16 </v>
      </c>
    </row>
    <row r="31" spans="1:15" ht="17.25" x14ac:dyDescent="0.35">
      <c r="A31" s="4" t="str">
        <f>CHAR(11)&amp;"Laptop"</f>
        <v>_x000B_Laptop</v>
      </c>
      <c r="B31" s="4" t="s">
        <v>5</v>
      </c>
      <c r="C31" s="4" t="s">
        <v>24</v>
      </c>
      <c r="D31" s="4" t="s">
        <v>45</v>
      </c>
      <c r="F31" s="4" t="str">
        <f>CHAR(11)&amp;"Laptop"</f>
        <v>_x000B_Laptop</v>
      </c>
      <c r="G31" s="4" t="s">
        <v>5</v>
      </c>
      <c r="H31" s="4" t="s">
        <v>24</v>
      </c>
      <c r="I31" s="4" t="s">
        <v>45</v>
      </c>
      <c r="J31" s="2" t="str">
        <f>CLEAN(Table49[[#This Row],[Product Name]])</f>
        <v>Laptop</v>
      </c>
      <c r="K31" s="2" t="str">
        <f>SUBSTITUTE(Table49[[#This Row],[Brand Name]],"#","")</f>
        <v>Dell</v>
      </c>
      <c r="L31" s="2" t="str">
        <f>LEFT(Table49[[#This Row],[Price]],LEN(Table49[[#This Row],[Price]])-8)</f>
        <v>900</v>
      </c>
      <c r="M31" s="10">
        <f>VALUE(Table49[[#This Row],[Price only]])</f>
        <v>900</v>
      </c>
      <c r="N31" s="10" t="str">
        <f>TRIM(Table49[[#This Row],[Quantity]])</f>
        <v>32 NOS</v>
      </c>
      <c r="O31" s="10" t="str">
        <f>SUBSTITUTE(Table49[[#This Row],[Quantity (Trimmed)]],"NOS","")</f>
        <v xml:space="preserve">32 </v>
      </c>
    </row>
    <row r="32" spans="1:15" ht="17.25" x14ac:dyDescent="0.35">
      <c r="A32" s="2" t="s">
        <v>108</v>
      </c>
      <c r="B32" s="2" t="s">
        <v>109</v>
      </c>
      <c r="C32" s="2" t="s">
        <v>37</v>
      </c>
      <c r="D32" s="2" t="s">
        <v>46</v>
      </c>
      <c r="F32" s="2" t="s">
        <v>108</v>
      </c>
      <c r="G32" s="2" t="s">
        <v>109</v>
      </c>
      <c r="H32" s="2" t="s">
        <v>37</v>
      </c>
      <c r="I32" s="2" t="s">
        <v>46</v>
      </c>
      <c r="J32" s="2" t="str">
        <f>CLEAN(Table49[[#This Row],[Product Name]])</f>
        <v>Lap⁠top</v>
      </c>
      <c r="K32" s="2" t="str">
        <f>SUBSTITUTE(Table49[[#This Row],[Brand Name]],"#","")</f>
        <v>Dell</v>
      </c>
      <c r="L32" s="2" t="str">
        <f>LEFT(Table49[[#This Row],[Price]],LEN(Table49[[#This Row],[Price]])-8)</f>
        <v>105</v>
      </c>
      <c r="M32" s="10">
        <f>VALUE(Table49[[#This Row],[Price only]])</f>
        <v>105</v>
      </c>
      <c r="N32" s="10" t="str">
        <f>TRIM(Table49[[#This Row],[Quantity]])</f>
        <v>88 NOS</v>
      </c>
      <c r="O32" s="10" t="str">
        <f>SUBSTITUTE(Table49[[#This Row],[Quantity (Trimmed)]],"NOS","")</f>
        <v xml:space="preserve">88 </v>
      </c>
    </row>
    <row r="33" spans="1:15" ht="17.25" x14ac:dyDescent="0.35">
      <c r="A33" s="4" t="s">
        <v>110</v>
      </c>
      <c r="B33" s="4" t="s">
        <v>4</v>
      </c>
      <c r="C33" s="4" t="s">
        <v>25</v>
      </c>
      <c r="D33" s="4" t="s">
        <v>47</v>
      </c>
      <c r="F33" s="4" t="s">
        <v>110</v>
      </c>
      <c r="G33" s="4" t="s">
        <v>4</v>
      </c>
      <c r="H33" s="4" t="s">
        <v>25</v>
      </c>
      <c r="I33" s="4" t="s">
        <v>47</v>
      </c>
      <c r="J33" s="2" t="str">
        <f>CLEAN(Table49[[#This Row],[Product Name]])</f>
        <v>La​ptop</v>
      </c>
      <c r="K33" s="2" t="str">
        <f>SUBSTITUTE(Table49[[#This Row],[Brand Name]],"#","")</f>
        <v>HP</v>
      </c>
      <c r="L33" s="2" t="str">
        <f>LEFT(Table49[[#This Row],[Price]],LEN(Table49[[#This Row],[Price]])-8)</f>
        <v>790</v>
      </c>
      <c r="M33" s="10">
        <f>VALUE(Table49[[#This Row],[Price only]])</f>
        <v>790</v>
      </c>
      <c r="N33" s="10" t="str">
        <f>TRIM(Table49[[#This Row],[Quantity]])</f>
        <v>65 NOS</v>
      </c>
      <c r="O33" s="10" t="str">
        <f>SUBSTITUTE(Table49[[#This Row],[Quantity (Trimmed)]],"NOS","")</f>
        <v xml:space="preserve">65 </v>
      </c>
    </row>
    <row r="34" spans="1:15" ht="17.25" x14ac:dyDescent="0.35">
      <c r="A34" s="2" t="s">
        <v>108</v>
      </c>
      <c r="B34" s="2" t="s">
        <v>111</v>
      </c>
      <c r="C34" s="2" t="s">
        <v>112</v>
      </c>
      <c r="D34" s="2" t="s">
        <v>234</v>
      </c>
      <c r="F34" s="2" t="s">
        <v>108</v>
      </c>
      <c r="G34" s="2" t="s">
        <v>111</v>
      </c>
      <c r="H34" s="2" t="s">
        <v>112</v>
      </c>
      <c r="I34" s="2" t="s">
        <v>234</v>
      </c>
      <c r="J34" s="2" t="str">
        <f>CLEAN(Table49[[#This Row],[Product Name]])</f>
        <v>Lap⁠top</v>
      </c>
      <c r="K34" s="2" t="str">
        <f>SUBSTITUTE(Table49[[#This Row],[Brand Name]],"#","")</f>
        <v>Lenovo</v>
      </c>
      <c r="L34" s="2" t="str">
        <f>LEFT(Table49[[#This Row],[Price]],LEN(Table49[[#This Row],[Price]])-8)</f>
        <v>850</v>
      </c>
      <c r="M34" s="10">
        <f>VALUE(Table49[[#This Row],[Price only]])</f>
        <v>850</v>
      </c>
      <c r="N34" s="10" t="str">
        <f>TRIM(Table49[[#This Row],[Quantity]])</f>
        <v>40 NOS</v>
      </c>
      <c r="O34" s="10" t="str">
        <f>SUBSTITUTE(Table49[[#This Row],[Quantity (Trimmed)]],"NOS","")</f>
        <v xml:space="preserve">40 </v>
      </c>
    </row>
    <row r="35" spans="1:15" ht="17.25" x14ac:dyDescent="0.35">
      <c r="A35" s="4" t="s">
        <v>106</v>
      </c>
      <c r="B35" s="4" t="s">
        <v>113</v>
      </c>
      <c r="C35" s="4" t="s">
        <v>114</v>
      </c>
      <c r="D35" s="4" t="s">
        <v>115</v>
      </c>
      <c r="F35" s="4" t="s">
        <v>106</v>
      </c>
      <c r="G35" s="4" t="s">
        <v>113</v>
      </c>
      <c r="H35" s="4" t="s">
        <v>114</v>
      </c>
      <c r="I35" s="4" t="s">
        <v>115</v>
      </c>
      <c r="J35" s="2" t="str">
        <f>CLEAN(Table49[[#This Row],[Product Name]])</f>
        <v>Lap​top</v>
      </c>
      <c r="K35" s="2" t="str">
        <f>SUBSTITUTE(Table49[[#This Row],[Brand Name]],"#","")</f>
        <v>Acer</v>
      </c>
      <c r="L35" s="2" t="str">
        <f>LEFT(Table49[[#This Row],[Price]],LEN(Table49[[#This Row],[Price]])-8)</f>
        <v>950</v>
      </c>
      <c r="M35" s="10">
        <f>VALUE(Table49[[#This Row],[Price only]])</f>
        <v>950</v>
      </c>
      <c r="N35" s="10" t="str">
        <f>TRIM(Table49[[#This Row],[Quantity]])</f>
        <v>12 NOS</v>
      </c>
      <c r="O35" s="10" t="str">
        <f>SUBSTITUTE(Table49[[#This Row],[Quantity (Trimmed)]],"NOS","")</f>
        <v xml:space="preserve">12 </v>
      </c>
    </row>
    <row r="36" spans="1:15" ht="17.25" x14ac:dyDescent="0.35">
      <c r="A36" s="2" t="str">
        <f>"Laptop"&amp;CHAR(12)</f>
        <v>Laptop_x000C_</v>
      </c>
      <c r="B36" s="2" t="s">
        <v>116</v>
      </c>
      <c r="C36" s="2" t="s">
        <v>117</v>
      </c>
      <c r="D36" s="2" t="s">
        <v>51</v>
      </c>
      <c r="F36" s="2" t="str">
        <f>"Laptop"&amp;CHAR(12)</f>
        <v>Laptop_x000C_</v>
      </c>
      <c r="G36" s="2" t="s">
        <v>116</v>
      </c>
      <c r="H36" s="2" t="s">
        <v>117</v>
      </c>
      <c r="I36" s="2" t="s">
        <v>51</v>
      </c>
      <c r="J36" s="2" t="str">
        <f>CLEAN(Table49[[#This Row],[Product Name]])</f>
        <v>Laptop</v>
      </c>
      <c r="K36" s="2" t="str">
        <f>SUBSTITUTE(Table49[[#This Row],[Brand Name]],"#","")</f>
        <v>Asus</v>
      </c>
      <c r="L36" s="2" t="str">
        <f>LEFT(Table49[[#This Row],[Price]],LEN(Table49[[#This Row],[Price]])-8)</f>
        <v>780</v>
      </c>
      <c r="M36" s="10">
        <f>VALUE(Table49[[#This Row],[Price only]])</f>
        <v>780</v>
      </c>
      <c r="N36" s="10" t="str">
        <f>TRIM(Table49[[#This Row],[Quantity]])</f>
        <v>22 NOS</v>
      </c>
      <c r="O36" s="10" t="str">
        <f>SUBSTITUTE(Table49[[#This Row],[Quantity (Trimmed)]],"NOS","")</f>
        <v xml:space="preserve">22 </v>
      </c>
    </row>
    <row r="37" spans="1:15" ht="17.25" x14ac:dyDescent="0.35">
      <c r="A37" s="4" t="str">
        <f>"Lap⁠t"&amp;CHAR(11)&amp;"op"</f>
        <v>Lap⁠t_x000B_op</v>
      </c>
      <c r="B37" s="4" t="s">
        <v>118</v>
      </c>
      <c r="C37" s="4" t="s">
        <v>119</v>
      </c>
      <c r="D37" s="4" t="s">
        <v>120</v>
      </c>
      <c r="F37" s="4" t="str">
        <f>"Lap⁠t"&amp;CHAR(11)&amp;"op"</f>
        <v>Lap⁠t_x000B_op</v>
      </c>
      <c r="G37" s="4" t="s">
        <v>118</v>
      </c>
      <c r="H37" s="4" t="s">
        <v>119</v>
      </c>
      <c r="I37" s="4" t="s">
        <v>120</v>
      </c>
      <c r="J37" s="2" t="str">
        <f>CLEAN(Table49[[#This Row],[Product Name]])</f>
        <v>Lap⁠top</v>
      </c>
      <c r="K37" s="2" t="str">
        <f>SUBSTITUTE(Table49[[#This Row],[Brand Name]],"#","")</f>
        <v>MSI</v>
      </c>
      <c r="L37" s="2" t="str">
        <f>LEFT(Table49[[#This Row],[Price]],LEN(Table49[[#This Row],[Price]])-8)</f>
        <v>1020</v>
      </c>
      <c r="M37" s="10">
        <f>VALUE(Table49[[#This Row],[Price only]])</f>
        <v>1020</v>
      </c>
      <c r="N37" s="10" t="str">
        <f>TRIM(Table49[[#This Row],[Quantity]])</f>
        <v>11 NOS</v>
      </c>
      <c r="O37" s="10" t="str">
        <f>SUBSTITUTE(Table49[[#This Row],[Quantity (Trimmed)]],"NOS","")</f>
        <v xml:space="preserve">11 </v>
      </c>
    </row>
    <row r="38" spans="1:15" ht="17.25" x14ac:dyDescent="0.35">
      <c r="A38" s="2" t="s">
        <v>3</v>
      </c>
      <c r="B38" s="2" t="s">
        <v>121</v>
      </c>
      <c r="C38" s="2" t="s">
        <v>122</v>
      </c>
      <c r="D38" s="2" t="s">
        <v>100</v>
      </c>
      <c r="F38" s="2" t="s">
        <v>3</v>
      </c>
      <c r="G38" s="2" t="s">
        <v>121</v>
      </c>
      <c r="H38" s="2" t="s">
        <v>122</v>
      </c>
      <c r="I38" s="2" t="s">
        <v>100</v>
      </c>
      <c r="J38" s="2" t="str">
        <f>CLEAN(Table49[[#This Row],[Product Name]])</f>
        <v>Laptop</v>
      </c>
      <c r="K38" s="2" t="str">
        <f>SUBSTITUTE(Table49[[#This Row],[Brand Name]],"#","")</f>
        <v>Microsoft</v>
      </c>
      <c r="L38" s="2" t="str">
        <f>LEFT(Table49[[#This Row],[Price]],LEN(Table49[[#This Row],[Price]])-8)</f>
        <v>1100</v>
      </c>
      <c r="M38" s="10">
        <f>VALUE(Table49[[#This Row],[Price only]])</f>
        <v>1100</v>
      </c>
      <c r="N38" s="10" t="str">
        <f>TRIM(Table49[[#This Row],[Quantity]])</f>
        <v>10 NOS</v>
      </c>
      <c r="O38" s="10" t="str">
        <f>SUBSTITUTE(Table49[[#This Row],[Quantity (Trimmed)]],"NOS","")</f>
        <v xml:space="preserve">10 </v>
      </c>
    </row>
    <row r="39" spans="1:15" ht="17.25" x14ac:dyDescent="0.35">
      <c r="A39" s="4" t="s">
        <v>106</v>
      </c>
      <c r="B39" s="4" t="s">
        <v>7</v>
      </c>
      <c r="C39" s="4" t="s">
        <v>123</v>
      </c>
      <c r="D39" s="4" t="s">
        <v>124</v>
      </c>
      <c r="F39" s="4" t="s">
        <v>106</v>
      </c>
      <c r="G39" s="4" t="s">
        <v>7</v>
      </c>
      <c r="H39" s="4" t="s">
        <v>123</v>
      </c>
      <c r="I39" s="4" t="s">
        <v>124</v>
      </c>
      <c r="J39" s="2" t="str">
        <f>CLEAN(Table49[[#This Row],[Product Name]])</f>
        <v>Lap​top</v>
      </c>
      <c r="K39" s="2" t="str">
        <f>SUBSTITUTE(Table49[[#This Row],[Brand Name]],"#","")</f>
        <v>Samsung</v>
      </c>
      <c r="L39" s="2" t="str">
        <f>LEFT(Table49[[#This Row],[Price]],LEN(Table49[[#This Row],[Price]])-8)</f>
        <v>700</v>
      </c>
      <c r="M39" s="10">
        <f>VALUE(Table49[[#This Row],[Price only]])</f>
        <v>700</v>
      </c>
      <c r="N39" s="10" t="str">
        <f>TRIM(Table49[[#This Row],[Quantity]])</f>
        <v>25 NOS</v>
      </c>
      <c r="O39" s="10" t="str">
        <f>SUBSTITUTE(Table49[[#This Row],[Quantity (Trimmed)]],"NOS","")</f>
        <v xml:space="preserve">25 </v>
      </c>
    </row>
    <row r="40" spans="1:15" ht="17.25" x14ac:dyDescent="0.35">
      <c r="A40" s="2" t="s">
        <v>108</v>
      </c>
      <c r="B40" s="2" t="s">
        <v>125</v>
      </c>
      <c r="C40" s="2" t="s">
        <v>126</v>
      </c>
      <c r="D40" s="2" t="s">
        <v>90</v>
      </c>
      <c r="F40" s="2" t="s">
        <v>108</v>
      </c>
      <c r="G40" s="2" t="s">
        <v>125</v>
      </c>
      <c r="H40" s="2" t="s">
        <v>126</v>
      </c>
      <c r="I40" s="2" t="s">
        <v>90</v>
      </c>
      <c r="J40" s="2" t="str">
        <f>CLEAN(Table49[[#This Row],[Product Name]])</f>
        <v>Lap⁠top</v>
      </c>
      <c r="K40" s="2" t="str">
        <f>SUBSTITUTE(Table49[[#This Row],[Brand Name]],"#","")</f>
        <v>Fujitsu</v>
      </c>
      <c r="L40" s="2" t="str">
        <f>LEFT(Table49[[#This Row],[Price]],LEN(Table49[[#This Row],[Price]])-8)</f>
        <v>720</v>
      </c>
      <c r="M40" s="10">
        <f>VALUE(Table49[[#This Row],[Price only]])</f>
        <v>720</v>
      </c>
      <c r="N40" s="10" t="str">
        <f>TRIM(Table49[[#This Row],[Quantity]])</f>
        <v>14 NOS</v>
      </c>
      <c r="O40" s="10" t="str">
        <f>SUBSTITUTE(Table49[[#This Row],[Quantity (Trimmed)]],"NOS","")</f>
        <v xml:space="preserve">14 </v>
      </c>
    </row>
    <row r="41" spans="1:15" ht="17.25" x14ac:dyDescent="0.35">
      <c r="A41" s="4" t="s">
        <v>3</v>
      </c>
      <c r="B41" s="4" t="s">
        <v>127</v>
      </c>
      <c r="C41" s="4" t="s">
        <v>128</v>
      </c>
      <c r="D41" s="4" t="s">
        <v>105</v>
      </c>
      <c r="F41" s="4" t="s">
        <v>3</v>
      </c>
      <c r="G41" s="4" t="s">
        <v>127</v>
      </c>
      <c r="H41" s="4" t="s">
        <v>128</v>
      </c>
      <c r="I41" s="4" t="s">
        <v>105</v>
      </c>
      <c r="J41" s="2" t="str">
        <f>CLEAN(Table49[[#This Row],[Product Name]])</f>
        <v>Laptop</v>
      </c>
      <c r="K41" s="2" t="str">
        <f>SUBSTITUTE(Table49[[#This Row],[Brand Name]],"#","")</f>
        <v>Huawei</v>
      </c>
      <c r="L41" s="2" t="str">
        <f>LEFT(Table49[[#This Row],[Price]],LEN(Table49[[#This Row],[Price]])-8)</f>
        <v>880</v>
      </c>
      <c r="M41" s="10">
        <f>VALUE(Table49[[#This Row],[Price only]])</f>
        <v>880</v>
      </c>
      <c r="N41" s="10" t="str">
        <f>TRIM(Table49[[#This Row],[Quantity]])</f>
        <v>20 NOS</v>
      </c>
      <c r="O41" s="10" t="str">
        <f>SUBSTITUTE(Table49[[#This Row],[Quantity (Trimmed)]],"NOS","")</f>
        <v xml:space="preserve">20 </v>
      </c>
    </row>
    <row r="42" spans="1:15" ht="17.25" x14ac:dyDescent="0.35">
      <c r="A42" s="2" t="s">
        <v>106</v>
      </c>
      <c r="B42" s="2" t="s">
        <v>129</v>
      </c>
      <c r="C42" s="2" t="s">
        <v>130</v>
      </c>
      <c r="D42" s="2" t="s">
        <v>131</v>
      </c>
      <c r="F42" s="2" t="s">
        <v>106</v>
      </c>
      <c r="G42" s="2" t="s">
        <v>129</v>
      </c>
      <c r="H42" s="2" t="s">
        <v>130</v>
      </c>
      <c r="I42" s="2" t="s">
        <v>131</v>
      </c>
      <c r="J42" s="2" t="str">
        <f>CLEAN(Table49[[#This Row],[Product Name]])</f>
        <v>Lap​top</v>
      </c>
      <c r="K42" s="2" t="str">
        <f>SUBSTITUTE(Table49[[#This Row],[Brand Name]],"#","")</f>
        <v>Razer</v>
      </c>
      <c r="L42" s="2" t="str">
        <f>LEFT(Table49[[#This Row],[Price]],LEN(Table49[[#This Row],[Price]])-8)</f>
        <v>1500</v>
      </c>
      <c r="M42" s="10">
        <f>VALUE(Table49[[#This Row],[Price only]])</f>
        <v>1500</v>
      </c>
      <c r="N42" s="10" t="str">
        <f>TRIM(Table49[[#This Row],[Quantity]])</f>
        <v>8 NOS</v>
      </c>
      <c r="O42" s="10" t="str">
        <f>SUBSTITUTE(Table49[[#This Row],[Quantity (Trimmed)]],"NOS","")</f>
        <v xml:space="preserve">8 </v>
      </c>
    </row>
    <row r="43" spans="1:15" ht="17.25" x14ac:dyDescent="0.35">
      <c r="A43" s="4" t="s">
        <v>3</v>
      </c>
      <c r="B43" s="4" t="s">
        <v>132</v>
      </c>
      <c r="C43" s="4" t="s">
        <v>133</v>
      </c>
      <c r="D43" s="4" t="s">
        <v>134</v>
      </c>
      <c r="F43" s="4" t="s">
        <v>3</v>
      </c>
      <c r="G43" s="4" t="s">
        <v>132</v>
      </c>
      <c r="H43" s="4" t="s">
        <v>133</v>
      </c>
      <c r="I43" s="4" t="s">
        <v>134</v>
      </c>
      <c r="J43" s="2" t="str">
        <f>CLEAN(Table49[[#This Row],[Product Name]])</f>
        <v>Laptop</v>
      </c>
      <c r="K43" s="2" t="str">
        <f>SUBSTITUTE(Table49[[#This Row],[Brand Name]],"#","")</f>
        <v>Toshiba</v>
      </c>
      <c r="L43" s="2" t="str">
        <f>LEFT(Table49[[#This Row],[Price]],LEN(Table49[[#This Row],[Price]])-8)</f>
        <v>920</v>
      </c>
      <c r="M43" s="10">
        <f>VALUE(Table49[[#This Row],[Price only]])</f>
        <v>920</v>
      </c>
      <c r="N43" s="10" t="str">
        <f>TRIM(Table49[[#This Row],[Quantity]])</f>
        <v>5 NOS</v>
      </c>
      <c r="O43" s="10" t="str">
        <f>SUBSTITUTE(Table49[[#This Row],[Quantity (Trimmed)]],"NOS","")</f>
        <v xml:space="preserve">5 </v>
      </c>
    </row>
    <row r="44" spans="1:15" ht="17.25" x14ac:dyDescent="0.35">
      <c r="A44" s="2" t="s">
        <v>135</v>
      </c>
      <c r="B44" s="2" t="s">
        <v>17</v>
      </c>
      <c r="C44" s="2" t="s">
        <v>35</v>
      </c>
      <c r="D44" s="2" t="s">
        <v>55</v>
      </c>
      <c r="F44" s="2" t="s">
        <v>135</v>
      </c>
      <c r="G44" s="2" t="s">
        <v>17</v>
      </c>
      <c r="H44" s="2" t="s">
        <v>35</v>
      </c>
      <c r="I44" s="2" t="s">
        <v>55</v>
      </c>
      <c r="J44" s="2" t="str">
        <f>CLEAN(Table49[[#This Row],[Product Name]])</f>
        <v>Mo​use</v>
      </c>
      <c r="K44" s="2" t="str">
        <f>SUBSTITUTE(Table49[[#This Row],[Brand Name]],"#","")</f>
        <v>Logitech</v>
      </c>
      <c r="L44" s="2" t="str">
        <f>LEFT(Table49[[#This Row],[Price]],LEN(Table49[[#This Row],[Price]])-8)</f>
        <v>14</v>
      </c>
      <c r="M44" s="10">
        <f>VALUE(Table49[[#This Row],[Price only]])</f>
        <v>14</v>
      </c>
      <c r="N44" s="10" t="str">
        <f>TRIM(Table49[[#This Row],[Quantity]])</f>
        <v>99 NOS</v>
      </c>
      <c r="O44" s="10" t="str">
        <f>SUBSTITUTE(Table49[[#This Row],[Quantity (Trimmed)]],"NOS","")</f>
        <v xml:space="preserve">99 </v>
      </c>
    </row>
    <row r="45" spans="1:15" ht="17.25" x14ac:dyDescent="0.35">
      <c r="A45" s="4" t="s">
        <v>136</v>
      </c>
      <c r="B45" s="4" t="s">
        <v>137</v>
      </c>
      <c r="C45" s="4" t="s">
        <v>34</v>
      </c>
      <c r="D45" s="4" t="s">
        <v>56</v>
      </c>
      <c r="F45" s="4" t="s">
        <v>136</v>
      </c>
      <c r="G45" s="4" t="s">
        <v>137</v>
      </c>
      <c r="H45" s="4" t="s">
        <v>34</v>
      </c>
      <c r="I45" s="4" t="s">
        <v>56</v>
      </c>
      <c r="J45" s="2" t="str">
        <f>CLEAN(Table49[[#This Row],[Product Name]])</f>
        <v>Mo⁠use</v>
      </c>
      <c r="K45" s="2" t="str">
        <f>SUBSTITUTE(Table49[[#This Row],[Brand Name]],"#","")</f>
        <v>Zebronics</v>
      </c>
      <c r="L45" s="2" t="str">
        <f>LEFT(Table49[[#This Row],[Price]],LEN(Table49[[#This Row],[Price]])-8)</f>
        <v>19</v>
      </c>
      <c r="M45" s="10">
        <f>VALUE(Table49[[#This Row],[Price only]])</f>
        <v>19</v>
      </c>
      <c r="N45" s="10" t="str">
        <f>TRIM(Table49[[#This Row],[Quantity]])</f>
        <v>87 NOS</v>
      </c>
      <c r="O45" s="10" t="str">
        <f>SUBSTITUTE(Table49[[#This Row],[Quantity (Trimmed)]],"NOS","")</f>
        <v xml:space="preserve">87 </v>
      </c>
    </row>
    <row r="46" spans="1:15" ht="17.25" x14ac:dyDescent="0.35">
      <c r="A46" s="2" t="s">
        <v>16</v>
      </c>
      <c r="B46" s="2" t="s">
        <v>4</v>
      </c>
      <c r="C46" s="2" t="s">
        <v>33</v>
      </c>
      <c r="D46" s="2" t="s">
        <v>235</v>
      </c>
      <c r="F46" s="2" t="s">
        <v>16</v>
      </c>
      <c r="G46" s="2" t="s">
        <v>4</v>
      </c>
      <c r="H46" s="2" t="s">
        <v>33</v>
      </c>
      <c r="I46" s="2" t="s">
        <v>235</v>
      </c>
      <c r="J46" s="2" t="str">
        <f>CLEAN(Table49[[#This Row],[Product Name]])</f>
        <v>Mouse</v>
      </c>
      <c r="K46" s="2" t="str">
        <f>SUBSTITUTE(Table49[[#This Row],[Brand Name]],"#","")</f>
        <v>HP</v>
      </c>
      <c r="L46" s="2" t="str">
        <f>LEFT(Table49[[#This Row],[Price]],LEN(Table49[[#This Row],[Price]])-8)</f>
        <v>27</v>
      </c>
      <c r="M46" s="10">
        <f>VALUE(Table49[[#This Row],[Price only]])</f>
        <v>27</v>
      </c>
      <c r="N46" s="10" t="str">
        <f>TRIM(Table49[[#This Row],[Quantity]])</f>
        <v>65 NOS</v>
      </c>
      <c r="O46" s="10" t="str">
        <f>SUBSTITUTE(Table49[[#This Row],[Quantity (Trimmed)]],"NOS","")</f>
        <v xml:space="preserve">65 </v>
      </c>
    </row>
    <row r="47" spans="1:15" ht="17.25" x14ac:dyDescent="0.35">
      <c r="A47" s="4" t="s">
        <v>136</v>
      </c>
      <c r="B47" s="4" t="s">
        <v>18</v>
      </c>
      <c r="C47" s="4" t="s">
        <v>32</v>
      </c>
      <c r="D47" s="4" t="s">
        <v>51</v>
      </c>
      <c r="F47" s="4" t="s">
        <v>136</v>
      </c>
      <c r="G47" s="4" t="s">
        <v>18</v>
      </c>
      <c r="H47" s="4" t="s">
        <v>32</v>
      </c>
      <c r="I47" s="4" t="s">
        <v>51</v>
      </c>
      <c r="J47" s="2" t="str">
        <f>CLEAN(Table49[[#This Row],[Product Name]])</f>
        <v>Mo⁠use</v>
      </c>
      <c r="K47" s="2" t="str">
        <f>SUBSTITUTE(Table49[[#This Row],[Brand Name]],"#","")</f>
        <v>Potronics</v>
      </c>
      <c r="L47" s="2" t="str">
        <f>LEFT(Table49[[#This Row],[Price]],LEN(Table49[[#This Row],[Price]])-8)</f>
        <v>53</v>
      </c>
      <c r="M47" s="10">
        <f>VALUE(Table49[[#This Row],[Price only]])</f>
        <v>53</v>
      </c>
      <c r="N47" s="10" t="str">
        <f>TRIM(Table49[[#This Row],[Quantity]])</f>
        <v>22 NOS</v>
      </c>
      <c r="O47" s="10" t="str">
        <f>SUBSTITUTE(Table49[[#This Row],[Quantity (Trimmed)]],"NOS","")</f>
        <v xml:space="preserve">22 </v>
      </c>
    </row>
    <row r="48" spans="1:15" ht="17.25" x14ac:dyDescent="0.35">
      <c r="A48" s="2" t="s">
        <v>135</v>
      </c>
      <c r="B48" s="2" t="s">
        <v>5</v>
      </c>
      <c r="C48" s="2" t="s">
        <v>71</v>
      </c>
      <c r="D48" s="2" t="s">
        <v>76</v>
      </c>
      <c r="F48" s="2" t="s">
        <v>135</v>
      </c>
      <c r="G48" s="2" t="s">
        <v>5</v>
      </c>
      <c r="H48" s="2" t="s">
        <v>71</v>
      </c>
      <c r="I48" s="2" t="s">
        <v>76</v>
      </c>
      <c r="J48" s="2" t="str">
        <f>CLEAN(Table49[[#This Row],[Product Name]])</f>
        <v>Mo​use</v>
      </c>
      <c r="K48" s="2" t="str">
        <f>SUBSTITUTE(Table49[[#This Row],[Brand Name]],"#","")</f>
        <v>Dell</v>
      </c>
      <c r="L48" s="2" t="str">
        <f>LEFT(Table49[[#This Row],[Price]],LEN(Table49[[#This Row],[Price]])-8)</f>
        <v>22</v>
      </c>
      <c r="M48" s="10">
        <f>VALUE(Table49[[#This Row],[Price only]])</f>
        <v>22</v>
      </c>
      <c r="N48" s="10" t="str">
        <f>TRIM(Table49[[#This Row],[Quantity]])</f>
        <v>50 NOS</v>
      </c>
      <c r="O48" s="10" t="str">
        <f>SUBSTITUTE(Table49[[#This Row],[Quantity (Trimmed)]],"NOS","")</f>
        <v xml:space="preserve">50 </v>
      </c>
    </row>
    <row r="49" spans="1:15" ht="17.25" x14ac:dyDescent="0.35">
      <c r="A49" s="4" t="str">
        <f>"Mo⁠us"&amp;CHAR(12)&amp;"e"</f>
        <v>Mo⁠us_x000C_e</v>
      </c>
      <c r="B49" s="4" t="s">
        <v>129</v>
      </c>
      <c r="C49" s="4" t="s">
        <v>138</v>
      </c>
      <c r="D49" s="4" t="s">
        <v>115</v>
      </c>
      <c r="F49" s="4" t="str">
        <f>"Mo⁠us"&amp;CHAR(12)&amp;"e"</f>
        <v>Mo⁠us_x000C_e</v>
      </c>
      <c r="G49" s="4" t="s">
        <v>129</v>
      </c>
      <c r="H49" s="4" t="s">
        <v>138</v>
      </c>
      <c r="I49" s="4" t="s">
        <v>115</v>
      </c>
      <c r="J49" s="2" t="str">
        <f>CLEAN(Table49[[#This Row],[Product Name]])</f>
        <v>Mo⁠use</v>
      </c>
      <c r="K49" s="2" t="str">
        <f>SUBSTITUTE(Table49[[#This Row],[Brand Name]],"#","")</f>
        <v>Razer</v>
      </c>
      <c r="L49" s="2" t="str">
        <f>LEFT(Table49[[#This Row],[Price]],LEN(Table49[[#This Row],[Price]])-8)</f>
        <v>80</v>
      </c>
      <c r="M49" s="10">
        <f>VALUE(Table49[[#This Row],[Price only]])</f>
        <v>80</v>
      </c>
      <c r="N49" s="10" t="str">
        <f>TRIM(Table49[[#This Row],[Quantity]])</f>
        <v>12 NOS</v>
      </c>
      <c r="O49" s="10" t="str">
        <f>SUBSTITUTE(Table49[[#This Row],[Quantity (Trimmed)]],"NOS","")</f>
        <v xml:space="preserve">12 </v>
      </c>
    </row>
    <row r="50" spans="1:15" ht="17.25" x14ac:dyDescent="0.35">
      <c r="A50" s="2" t="s">
        <v>16</v>
      </c>
      <c r="B50" s="2" t="s">
        <v>139</v>
      </c>
      <c r="C50" s="2" t="s">
        <v>140</v>
      </c>
      <c r="D50" s="2" t="s">
        <v>236</v>
      </c>
      <c r="F50" s="2" t="s">
        <v>16</v>
      </c>
      <c r="G50" s="2" t="s">
        <v>139</v>
      </c>
      <c r="H50" s="2" t="s">
        <v>140</v>
      </c>
      <c r="I50" s="2" t="s">
        <v>236</v>
      </c>
      <c r="J50" s="2" t="str">
        <f>CLEAN(Table49[[#This Row],[Product Name]])</f>
        <v>Mouse</v>
      </c>
      <c r="K50" s="2" t="str">
        <f>SUBSTITUTE(Table49[[#This Row],[Brand Name]],"#","")</f>
        <v>Redragon</v>
      </c>
      <c r="L50" s="2" t="str">
        <f>LEFT(Table49[[#This Row],[Price]],LEN(Table49[[#This Row],[Price]])-8)</f>
        <v>25</v>
      </c>
      <c r="M50" s="10">
        <f>VALUE(Table49[[#This Row],[Price only]])</f>
        <v>25</v>
      </c>
      <c r="N50" s="10" t="str">
        <f>TRIM(Table49[[#This Row],[Quantity]])</f>
        <v>66 NOS</v>
      </c>
      <c r="O50" s="10" t="str">
        <f>SUBSTITUTE(Table49[[#This Row],[Quantity (Trimmed)]],"NOS","")</f>
        <v xml:space="preserve">66 </v>
      </c>
    </row>
    <row r="51" spans="1:15" ht="17.25" x14ac:dyDescent="0.35">
      <c r="A51" s="4" t="s">
        <v>136</v>
      </c>
      <c r="B51" s="4" t="s">
        <v>141</v>
      </c>
      <c r="C51" s="4" t="s">
        <v>142</v>
      </c>
      <c r="D51" s="4" t="s">
        <v>79</v>
      </c>
      <c r="F51" s="4" t="s">
        <v>136</v>
      </c>
      <c r="G51" s="4" t="s">
        <v>141</v>
      </c>
      <c r="H51" s="4" t="s">
        <v>142</v>
      </c>
      <c r="I51" s="4" t="s">
        <v>79</v>
      </c>
      <c r="J51" s="2" t="str">
        <f>CLEAN(Table49[[#This Row],[Product Name]])</f>
        <v>Mo⁠use</v>
      </c>
      <c r="K51" s="2" t="str">
        <f>SUBSTITUTE(Table49[[#This Row],[Brand Name]],"#","")</f>
        <v>Anker</v>
      </c>
      <c r="L51" s="2" t="str">
        <f>LEFT(Table49[[#This Row],[Price]],LEN(Table49[[#This Row],[Price]])-8)</f>
        <v>30</v>
      </c>
      <c r="M51" s="10">
        <f>VALUE(Table49[[#This Row],[Price only]])</f>
        <v>30</v>
      </c>
      <c r="N51" s="10" t="str">
        <f>TRIM(Table49[[#This Row],[Quantity]])</f>
        <v>40 NOS</v>
      </c>
      <c r="O51" s="10" t="str">
        <f>SUBSTITUTE(Table49[[#This Row],[Quantity (Trimmed)]],"NOS","")</f>
        <v xml:space="preserve">40 </v>
      </c>
    </row>
    <row r="52" spans="1:15" ht="34.5" x14ac:dyDescent="0.35">
      <c r="A52" s="2" t="str">
        <f>CHAR(12)&amp;"Mouse"</f>
        <v>_x000C_Mouse</v>
      </c>
      <c r="B52" s="2" t="s">
        <v>143</v>
      </c>
      <c r="C52" s="2" t="s">
        <v>95</v>
      </c>
      <c r="D52" s="2" t="s">
        <v>144</v>
      </c>
      <c r="F52" s="2" t="str">
        <f>CHAR(12)&amp;"Mouse"</f>
        <v>_x000C_Mouse</v>
      </c>
      <c r="G52" s="2" t="s">
        <v>143</v>
      </c>
      <c r="H52" s="2" t="s">
        <v>95</v>
      </c>
      <c r="I52" s="2" t="s">
        <v>144</v>
      </c>
      <c r="J52" s="2" t="str">
        <f>CLEAN(Table49[[#This Row],[Product Name]])</f>
        <v>Mouse</v>
      </c>
      <c r="K52" s="2" t="str">
        <f>SUBSTITUTE(Table49[[#This Row],[Brand Name]],"#","")</f>
        <v>Cooler Master</v>
      </c>
      <c r="L52" s="2" t="str">
        <f>LEFT(Table49[[#This Row],[Price]],LEN(Table49[[#This Row],[Price]])-8)</f>
        <v>35</v>
      </c>
      <c r="M52" s="10">
        <f>VALUE(Table49[[#This Row],[Price only]])</f>
        <v>35</v>
      </c>
      <c r="N52" s="10" t="str">
        <f>TRIM(Table49[[#This Row],[Quantity]])</f>
        <v>36 NOS</v>
      </c>
      <c r="O52" s="10" t="str">
        <f>SUBSTITUTE(Table49[[#This Row],[Quantity (Trimmed)]],"NOS","")</f>
        <v xml:space="preserve">36 </v>
      </c>
    </row>
    <row r="53" spans="1:15" ht="17.25" x14ac:dyDescent="0.35">
      <c r="A53" s="4" t="s">
        <v>16</v>
      </c>
      <c r="B53" s="4" t="s">
        <v>116</v>
      </c>
      <c r="C53" s="4" t="s">
        <v>145</v>
      </c>
      <c r="D53" s="4" t="s">
        <v>237</v>
      </c>
      <c r="F53" s="4" t="s">
        <v>16</v>
      </c>
      <c r="G53" s="4" t="s">
        <v>116</v>
      </c>
      <c r="H53" s="4" t="s">
        <v>145</v>
      </c>
      <c r="I53" s="4" t="s">
        <v>237</v>
      </c>
      <c r="J53" s="2" t="str">
        <f>CLEAN(Table49[[#This Row],[Product Name]])</f>
        <v>Mouse</v>
      </c>
      <c r="K53" s="2" t="str">
        <f>SUBSTITUTE(Table49[[#This Row],[Brand Name]],"#","")</f>
        <v>Asus</v>
      </c>
      <c r="L53" s="2" t="str">
        <f>LEFT(Table49[[#This Row],[Price]],LEN(Table49[[#This Row],[Price]])-8)</f>
        <v>26</v>
      </c>
      <c r="M53" s="10">
        <f>VALUE(Table49[[#This Row],[Price only]])</f>
        <v>26</v>
      </c>
      <c r="N53" s="10" t="str">
        <f>TRIM(Table49[[#This Row],[Quantity]])</f>
        <v>45 NOS</v>
      </c>
      <c r="O53" s="10" t="str">
        <f>SUBSTITUTE(Table49[[#This Row],[Quantity (Trimmed)]],"NOS","")</f>
        <v xml:space="preserve">45 </v>
      </c>
    </row>
    <row r="54" spans="1:15" ht="17.25" x14ac:dyDescent="0.35">
      <c r="A54" s="2" t="s">
        <v>136</v>
      </c>
      <c r="B54" s="2" t="s">
        <v>8</v>
      </c>
      <c r="C54" s="2" t="s">
        <v>39</v>
      </c>
      <c r="D54" s="2" t="s">
        <v>146</v>
      </c>
      <c r="F54" s="2" t="s">
        <v>136</v>
      </c>
      <c r="G54" s="2" t="s">
        <v>8</v>
      </c>
      <c r="H54" s="2" t="s">
        <v>39</v>
      </c>
      <c r="I54" s="2" t="s">
        <v>146</v>
      </c>
      <c r="J54" s="2" t="str">
        <f>CLEAN(Table49[[#This Row],[Product Name]])</f>
        <v>Mo⁠use</v>
      </c>
      <c r="K54" s="2" t="str">
        <f>SUBSTITUTE(Table49[[#This Row],[Brand Name]],"#","")</f>
        <v>Apple</v>
      </c>
      <c r="L54" s="2" t="str">
        <f>LEFT(Table49[[#This Row],[Price]],LEN(Table49[[#This Row],[Price]])-8)</f>
        <v>90</v>
      </c>
      <c r="M54" s="10">
        <f>VALUE(Table49[[#This Row],[Price only]])</f>
        <v>90</v>
      </c>
      <c r="N54" s="10" t="str">
        <f>TRIM(Table49[[#This Row],[Quantity]])</f>
        <v>15 NOS</v>
      </c>
      <c r="O54" s="10" t="str">
        <f>SUBSTITUTE(Table49[[#This Row],[Quantity (Trimmed)]],"NOS","")</f>
        <v xml:space="preserve">15 </v>
      </c>
    </row>
    <row r="55" spans="1:15" ht="17.25" x14ac:dyDescent="0.35">
      <c r="A55" s="4" t="s">
        <v>16</v>
      </c>
      <c r="B55" s="4" t="s">
        <v>147</v>
      </c>
      <c r="C55" s="4" t="s">
        <v>97</v>
      </c>
      <c r="D55" s="4" t="s">
        <v>93</v>
      </c>
      <c r="F55" s="4" t="s">
        <v>16</v>
      </c>
      <c r="G55" s="4" t="s">
        <v>147</v>
      </c>
      <c r="H55" s="4" t="s">
        <v>97</v>
      </c>
      <c r="I55" s="4" t="s">
        <v>93</v>
      </c>
      <c r="J55" s="2" t="str">
        <f>CLEAN(Table49[[#This Row],[Product Name]])</f>
        <v>Mouse</v>
      </c>
      <c r="K55" s="2" t="str">
        <f>SUBSTITUTE(Table49[[#This Row],[Brand Name]],"#","")</f>
        <v>Corsair</v>
      </c>
      <c r="L55" s="2" t="str">
        <f>LEFT(Table49[[#This Row],[Price]],LEN(Table49[[#This Row],[Price]])-8)</f>
        <v>55</v>
      </c>
      <c r="M55" s="10">
        <f>VALUE(Table49[[#This Row],[Price only]])</f>
        <v>55</v>
      </c>
      <c r="N55" s="10" t="str">
        <f>TRIM(Table49[[#This Row],[Quantity]])</f>
        <v>30 NOS</v>
      </c>
      <c r="O55" s="10" t="str">
        <f>SUBSTITUTE(Table49[[#This Row],[Quantity (Trimmed)]],"NOS","")</f>
        <v xml:space="preserve">30 </v>
      </c>
    </row>
    <row r="56" spans="1:15" ht="17.25" x14ac:dyDescent="0.35">
      <c r="A56" s="2" t="s">
        <v>148</v>
      </c>
      <c r="B56" s="2" t="s">
        <v>149</v>
      </c>
      <c r="C56" s="2" t="s">
        <v>27</v>
      </c>
      <c r="D56" s="2" t="s">
        <v>238</v>
      </c>
      <c r="F56" s="2" t="s">
        <v>148</v>
      </c>
      <c r="G56" s="2" t="s">
        <v>149</v>
      </c>
      <c r="H56" s="2" t="s">
        <v>27</v>
      </c>
      <c r="I56" s="2" t="s">
        <v>238</v>
      </c>
      <c r="J56" s="2" t="str">
        <f>CLEAN(Table49[[#This Row],[Product Name]])</f>
        <v>P​en</v>
      </c>
      <c r="K56" s="2" t="str">
        <f>SUBSTITUTE(Table49[[#This Row],[Brand Name]],"#","")</f>
        <v>Parker</v>
      </c>
      <c r="L56" s="2" t="str">
        <f>LEFT(Table49[[#This Row],[Price]],LEN(Table49[[#This Row],[Price]])-8)</f>
        <v>150</v>
      </c>
      <c r="M56" s="10">
        <f>VALUE(Table49[[#This Row],[Price only]])</f>
        <v>150</v>
      </c>
      <c r="N56" s="10" t="str">
        <f>TRIM(Table49[[#This Row],[Quantity]])</f>
        <v>100 NOS</v>
      </c>
      <c r="O56" s="10" t="str">
        <f>SUBSTITUTE(Table49[[#This Row],[Quantity (Trimmed)]],"NOS","")</f>
        <v xml:space="preserve">100 </v>
      </c>
    </row>
    <row r="57" spans="1:15" ht="17.25" x14ac:dyDescent="0.35">
      <c r="A57" s="4" t="s">
        <v>150</v>
      </c>
      <c r="B57" s="4" t="s">
        <v>13</v>
      </c>
      <c r="C57" s="4" t="s">
        <v>28</v>
      </c>
      <c r="D57" s="4" t="s">
        <v>52</v>
      </c>
      <c r="F57" s="4" t="s">
        <v>150</v>
      </c>
      <c r="G57" s="4" t="s">
        <v>13</v>
      </c>
      <c r="H57" s="4" t="s">
        <v>28</v>
      </c>
      <c r="I57" s="4" t="s">
        <v>52</v>
      </c>
      <c r="J57" s="2" t="str">
        <f>CLEAN(Table49[[#This Row],[Product Name]])</f>
        <v>Pe​n</v>
      </c>
      <c r="K57" s="2" t="str">
        <f>SUBSTITUTE(Table49[[#This Row],[Brand Name]],"#","")</f>
        <v>Pilot</v>
      </c>
      <c r="L57" s="2" t="str">
        <f>LEFT(Table49[[#This Row],[Price]],LEN(Table49[[#This Row],[Price]])-8)</f>
        <v>45</v>
      </c>
      <c r="M57" s="10">
        <f>VALUE(Table49[[#This Row],[Price only]])</f>
        <v>45</v>
      </c>
      <c r="N57" s="10" t="str">
        <f>TRIM(Table49[[#This Row],[Quantity]])</f>
        <v>100 NOS</v>
      </c>
      <c r="O57" s="10" t="str">
        <f>SUBSTITUTE(Table49[[#This Row],[Quantity (Trimmed)]],"NOS","")</f>
        <v xml:space="preserve">100 </v>
      </c>
    </row>
    <row r="58" spans="1:15" ht="17.25" x14ac:dyDescent="0.35">
      <c r="A58" s="2" t="s">
        <v>12</v>
      </c>
      <c r="B58" s="2" t="s">
        <v>14</v>
      </c>
      <c r="C58" s="2" t="s">
        <v>42</v>
      </c>
      <c r="D58" s="2" t="s">
        <v>52</v>
      </c>
      <c r="F58" s="2" t="s">
        <v>12</v>
      </c>
      <c r="G58" s="2" t="s">
        <v>14</v>
      </c>
      <c r="H58" s="2" t="s">
        <v>42</v>
      </c>
      <c r="I58" s="2" t="s">
        <v>52</v>
      </c>
      <c r="J58" s="2" t="str">
        <f>CLEAN(Table49[[#This Row],[Product Name]])</f>
        <v>Pen</v>
      </c>
      <c r="K58" s="2" t="str">
        <f>SUBSTITUTE(Table49[[#This Row],[Brand Name]],"#","")</f>
        <v>Lexi</v>
      </c>
      <c r="L58" s="2" t="str">
        <f>LEFT(Table49[[#This Row],[Price]],LEN(Table49[[#This Row],[Price]])-8)</f>
        <v>0.8</v>
      </c>
      <c r="M58" s="10">
        <f>VALUE(Table49[[#This Row],[Price only]])</f>
        <v>0.8</v>
      </c>
      <c r="N58" s="10" t="str">
        <f>TRIM(Table49[[#This Row],[Quantity]])</f>
        <v>100 NOS</v>
      </c>
      <c r="O58" s="10" t="str">
        <f>SUBSTITUTE(Table49[[#This Row],[Quantity (Trimmed)]],"NOS","")</f>
        <v xml:space="preserve">100 </v>
      </c>
    </row>
    <row r="59" spans="1:15" ht="17.25" x14ac:dyDescent="0.35">
      <c r="A59" s="4" t="s">
        <v>151</v>
      </c>
      <c r="B59" s="4" t="s">
        <v>152</v>
      </c>
      <c r="C59" s="4" t="s">
        <v>153</v>
      </c>
      <c r="D59" s="4" t="s">
        <v>154</v>
      </c>
      <c r="F59" s="4" t="s">
        <v>151</v>
      </c>
      <c r="G59" s="4" t="s">
        <v>152</v>
      </c>
      <c r="H59" s="4" t="s">
        <v>224</v>
      </c>
      <c r="I59" s="4" t="s">
        <v>154</v>
      </c>
      <c r="J59" s="2" t="str">
        <f>CLEAN(Table49[[#This Row],[Product Name]])</f>
        <v>Pe⁠n</v>
      </c>
      <c r="K59" s="2" t="str">
        <f>SUBSTITUTE(Table49[[#This Row],[Brand Name]],"#","")</f>
        <v>Reynolds</v>
      </c>
      <c r="L59" s="2" t="str">
        <f>LEFT(Table49[[#This Row],[Price]],LEN(Table49[[#This Row],[Price]])-8)</f>
        <v>1</v>
      </c>
      <c r="M59" s="10">
        <f>VALUE(Table49[[#This Row],[Price only]])</f>
        <v>1</v>
      </c>
      <c r="N59" s="10" t="str">
        <f>TRIM(Table49[[#This Row],[Quantity]])</f>
        <v>120 NOS</v>
      </c>
      <c r="O59" s="10" t="str">
        <f>SUBSTITUTE(Table49[[#This Row],[Quantity (Trimmed)]],"NOS","")</f>
        <v xml:space="preserve">120 </v>
      </c>
    </row>
    <row r="60" spans="1:15" ht="17.25" x14ac:dyDescent="0.35">
      <c r="A60" s="2" t="s">
        <v>150</v>
      </c>
      <c r="B60" s="2" t="s">
        <v>155</v>
      </c>
      <c r="C60" s="2" t="s">
        <v>156</v>
      </c>
      <c r="D60" s="2" t="s">
        <v>239</v>
      </c>
      <c r="F60" s="2" t="s">
        <v>150</v>
      </c>
      <c r="G60" s="2" t="s">
        <v>155</v>
      </c>
      <c r="H60" s="2" t="s">
        <v>156</v>
      </c>
      <c r="I60" s="2" t="s">
        <v>239</v>
      </c>
      <c r="J60" s="2" t="str">
        <f>CLEAN(Table49[[#This Row],[Product Name]])</f>
        <v>Pe​n</v>
      </c>
      <c r="K60" s="2" t="str">
        <f>SUBSTITUTE(Table49[[#This Row],[Brand Name]],"#","")</f>
        <v>Cello</v>
      </c>
      <c r="L60" s="2" t="str">
        <f>LEFT(Table49[[#This Row],[Price]],LEN(Table49[[#This Row],[Price]])-8)</f>
        <v>0.5</v>
      </c>
      <c r="M60" s="10">
        <f>VALUE(Table49[[#This Row],[Price only]])</f>
        <v>0.5</v>
      </c>
      <c r="N60" s="10" t="str">
        <f>TRIM(Table49[[#This Row],[Quantity]])</f>
        <v>150 NOS</v>
      </c>
      <c r="O60" s="10" t="str">
        <f>SUBSTITUTE(Table49[[#This Row],[Quantity (Trimmed)]],"NOS","")</f>
        <v xml:space="preserve">150 </v>
      </c>
    </row>
    <row r="61" spans="1:15" ht="17.25" x14ac:dyDescent="0.35">
      <c r="A61" s="4" t="str">
        <f>CHAR(12)&amp;"Pe⁠n"</f>
        <v>_x000C_Pe⁠n</v>
      </c>
      <c r="B61" s="4" t="s">
        <v>157</v>
      </c>
      <c r="C61" s="4" t="s">
        <v>158</v>
      </c>
      <c r="D61" s="4" t="s">
        <v>159</v>
      </c>
      <c r="F61" s="4" t="str">
        <f>CHAR(12)&amp;"Pe⁠n"</f>
        <v>_x000C_Pe⁠n</v>
      </c>
      <c r="G61" s="4" t="s">
        <v>157</v>
      </c>
      <c r="H61" s="4" t="s">
        <v>158</v>
      </c>
      <c r="I61" s="4" t="s">
        <v>159</v>
      </c>
      <c r="J61" s="2" t="str">
        <f>CLEAN(Table49[[#This Row],[Product Name]])</f>
        <v>Pe⁠n</v>
      </c>
      <c r="K61" s="2" t="str">
        <f>SUBSTITUTE(Table49[[#This Row],[Brand Name]],"#","")</f>
        <v>Bic</v>
      </c>
      <c r="L61" s="2" t="str">
        <f>LEFT(Table49[[#This Row],[Price]],LEN(Table49[[#This Row],[Price]])-8)</f>
        <v>0.6</v>
      </c>
      <c r="M61" s="10">
        <f>VALUE(Table49[[#This Row],[Price only]])</f>
        <v>0.6</v>
      </c>
      <c r="N61" s="10" t="str">
        <f>TRIM(Table49[[#This Row],[Quantity]])</f>
        <v>200 NOS</v>
      </c>
      <c r="O61" s="10" t="str">
        <f>SUBSTITUTE(Table49[[#This Row],[Quantity (Trimmed)]],"NOS","")</f>
        <v xml:space="preserve">200 </v>
      </c>
    </row>
    <row r="62" spans="1:15" ht="17.25" x14ac:dyDescent="0.35">
      <c r="A62" s="2" t="s">
        <v>12</v>
      </c>
      <c r="B62" s="2" t="s">
        <v>160</v>
      </c>
      <c r="C62" s="2" t="s">
        <v>97</v>
      </c>
      <c r="D62" s="2" t="s">
        <v>240</v>
      </c>
      <c r="F62" s="2" t="s">
        <v>12</v>
      </c>
      <c r="G62" s="2" t="s">
        <v>160</v>
      </c>
      <c r="H62" s="2" t="s">
        <v>97</v>
      </c>
      <c r="I62" s="2" t="s">
        <v>240</v>
      </c>
      <c r="J62" s="2" t="str">
        <f>CLEAN(Table49[[#This Row],[Product Name]])</f>
        <v>Pen</v>
      </c>
      <c r="K62" s="2" t="str">
        <f>SUBSTITUTE(Table49[[#This Row],[Brand Name]],"#","")</f>
        <v>Lamy</v>
      </c>
      <c r="L62" s="2" t="str">
        <f>LEFT(Table49[[#This Row],[Price]],LEN(Table49[[#This Row],[Price]])-8)</f>
        <v>55</v>
      </c>
      <c r="M62" s="10">
        <f>VALUE(Table49[[#This Row],[Price only]])</f>
        <v>55</v>
      </c>
      <c r="N62" s="10" t="str">
        <f>TRIM(Table49[[#This Row],[Quantity]])</f>
        <v>80 NOS</v>
      </c>
      <c r="O62" s="10" t="str">
        <f>SUBSTITUTE(Table49[[#This Row],[Quantity (Trimmed)]],"NOS","")</f>
        <v xml:space="preserve">80 </v>
      </c>
    </row>
    <row r="63" spans="1:15" ht="17.25" x14ac:dyDescent="0.35">
      <c r="A63" s="4" t="s">
        <v>12</v>
      </c>
      <c r="B63" s="4" t="s">
        <v>161</v>
      </c>
      <c r="C63" s="4" t="s">
        <v>84</v>
      </c>
      <c r="D63" s="4" t="s">
        <v>162</v>
      </c>
      <c r="F63" s="4" t="s">
        <v>12</v>
      </c>
      <c r="G63" s="4" t="s">
        <v>161</v>
      </c>
      <c r="H63" s="4" t="s">
        <v>84</v>
      </c>
      <c r="I63" s="4" t="s">
        <v>162</v>
      </c>
      <c r="J63" s="2" t="str">
        <f>CLEAN(Table49[[#This Row],[Product Name]])</f>
        <v>Pen</v>
      </c>
      <c r="K63" s="2" t="str">
        <f>SUBSTITUTE(Table49[[#This Row],[Brand Name]],"#","")</f>
        <v>Cross</v>
      </c>
      <c r="L63" s="2" t="str">
        <f>LEFT(Table49[[#This Row],[Price]],LEN(Table49[[#This Row],[Price]])-8)</f>
        <v>60</v>
      </c>
      <c r="M63" s="10">
        <f>VALUE(Table49[[#This Row],[Price only]])</f>
        <v>60</v>
      </c>
      <c r="N63" s="10" t="str">
        <f>TRIM(Table49[[#This Row],[Quantity]])</f>
        <v>70 NOS</v>
      </c>
      <c r="O63" s="10" t="str">
        <f>SUBSTITUTE(Table49[[#This Row],[Quantity (Trimmed)]],"NOS","")</f>
        <v xml:space="preserve">70 </v>
      </c>
    </row>
    <row r="64" spans="1:15" ht="17.25" x14ac:dyDescent="0.35">
      <c r="A64" s="2" t="s">
        <v>151</v>
      </c>
      <c r="B64" s="2" t="s">
        <v>163</v>
      </c>
      <c r="C64" s="2" t="s">
        <v>164</v>
      </c>
      <c r="D64" s="2" t="s">
        <v>165</v>
      </c>
      <c r="F64" s="2" t="s">
        <v>151</v>
      </c>
      <c r="G64" s="2" t="s">
        <v>163</v>
      </c>
      <c r="H64" s="2" t="s">
        <v>164</v>
      </c>
      <c r="I64" s="2" t="s">
        <v>165</v>
      </c>
      <c r="J64" s="2" t="str">
        <f>CLEAN(Table49[[#This Row],[Product Name]])</f>
        <v>Pe⁠n</v>
      </c>
      <c r="K64" s="2" t="str">
        <f>SUBSTITUTE(Table49[[#This Row],[Brand Name]],"#","")</f>
        <v>Montex</v>
      </c>
      <c r="L64" s="2" t="str">
        <f>LEFT(Table49[[#This Row],[Price]],LEN(Table49[[#This Row],[Price]])-8)</f>
        <v>0.3</v>
      </c>
      <c r="M64" s="10">
        <f>VALUE(Table49[[#This Row],[Price only]])</f>
        <v>0.3</v>
      </c>
      <c r="N64" s="10" t="str">
        <f>TRIM(Table49[[#This Row],[Quantity]])</f>
        <v>220 NOS</v>
      </c>
      <c r="O64" s="10" t="str">
        <f>SUBSTITUTE(Table49[[#This Row],[Quantity (Trimmed)]],"NOS","")</f>
        <v xml:space="preserve">220 </v>
      </c>
    </row>
    <row r="65" spans="1:15" ht="34.5" x14ac:dyDescent="0.35">
      <c r="A65" s="4" t="str">
        <f>"Pen"&amp;(CHAR(17))</f>
        <v>Pen_x0011_</v>
      </c>
      <c r="B65" s="4" t="s">
        <v>166</v>
      </c>
      <c r="C65" s="4" t="s">
        <v>95</v>
      </c>
      <c r="D65" s="4" t="s">
        <v>62</v>
      </c>
      <c r="F65" s="4" t="str">
        <f>"Pen"&amp;(CHAR(17))</f>
        <v>Pen_x0011_</v>
      </c>
      <c r="G65" s="4" t="s">
        <v>166</v>
      </c>
      <c r="H65" s="4" t="s">
        <v>95</v>
      </c>
      <c r="I65" s="4" t="s">
        <v>62</v>
      </c>
      <c r="J65" s="2" t="str">
        <f>CLEAN(Table49[[#This Row],[Product Name]])</f>
        <v>Pen</v>
      </c>
      <c r="K65" s="2" t="str">
        <f>SUBSTITUTE(Table49[[#This Row],[Brand Name]],"#","")</f>
        <v>Faber-Castell</v>
      </c>
      <c r="L65" s="2" t="str">
        <f>LEFT(Table49[[#This Row],[Price]],LEN(Table49[[#This Row],[Price]])-8)</f>
        <v>35</v>
      </c>
      <c r="M65" s="10">
        <f>VALUE(Table49[[#This Row],[Price only]])</f>
        <v>35</v>
      </c>
      <c r="N65" s="10" t="str">
        <f>TRIM(Table49[[#This Row],[Quantity]])</f>
        <v>60 NOS</v>
      </c>
      <c r="O65" s="10" t="str">
        <f>SUBSTITUTE(Table49[[#This Row],[Quantity (Trimmed)]],"NOS","")</f>
        <v xml:space="preserve">60 </v>
      </c>
    </row>
    <row r="66" spans="1:15" ht="17.25" x14ac:dyDescent="0.35">
      <c r="A66" s="2" t="s">
        <v>12</v>
      </c>
      <c r="B66" s="2" t="s">
        <v>167</v>
      </c>
      <c r="C66" s="2" t="s">
        <v>168</v>
      </c>
      <c r="D66" s="2" t="s">
        <v>241</v>
      </c>
      <c r="F66" s="2" t="s">
        <v>12</v>
      </c>
      <c r="G66" s="2" t="s">
        <v>167</v>
      </c>
      <c r="H66" s="2" t="s">
        <v>168</v>
      </c>
      <c r="I66" s="2" t="s">
        <v>241</v>
      </c>
      <c r="J66" s="2" t="str">
        <f>CLEAN(Table49[[#This Row],[Product Name]])</f>
        <v>Pen</v>
      </c>
      <c r="K66" s="2" t="str">
        <f>SUBSTITUTE(Table49[[#This Row],[Brand Name]],"#","")</f>
        <v>Staedtler</v>
      </c>
      <c r="L66" s="2" t="str">
        <f>LEFT(Table49[[#This Row],[Price]],LEN(Table49[[#This Row],[Price]])-8)</f>
        <v>2</v>
      </c>
      <c r="M66" s="10">
        <f>VALUE(Table49[[#This Row],[Price only]])</f>
        <v>2</v>
      </c>
      <c r="N66" s="10" t="str">
        <f>TRIM(Table49[[#This Row],[Quantity]])</f>
        <v>180 NOS</v>
      </c>
      <c r="O66" s="10" t="str">
        <f>SUBSTITUTE(Table49[[#This Row],[Quantity (Trimmed)]],"NOS","")</f>
        <v xml:space="preserve">180 </v>
      </c>
    </row>
    <row r="67" spans="1:15" ht="17.25" x14ac:dyDescent="0.35">
      <c r="A67" s="4" t="s">
        <v>12</v>
      </c>
      <c r="B67" s="4" t="s">
        <v>169</v>
      </c>
      <c r="C67" s="4" t="s">
        <v>170</v>
      </c>
      <c r="D67" s="4" t="s">
        <v>171</v>
      </c>
      <c r="F67" s="4" t="s">
        <v>12</v>
      </c>
      <c r="G67" s="4" t="s">
        <v>169</v>
      </c>
      <c r="H67" s="4" t="s">
        <v>170</v>
      </c>
      <c r="I67" s="4" t="s">
        <v>171</v>
      </c>
      <c r="J67" s="2" t="str">
        <f>CLEAN(Table49[[#This Row],[Product Name]])</f>
        <v>Pen</v>
      </c>
      <c r="K67" s="2" t="str">
        <f>SUBSTITUTE(Table49[[#This Row],[Brand Name]],"#","")</f>
        <v>Hero</v>
      </c>
      <c r="L67" s="2" t="str">
        <f>LEFT(Table49[[#This Row],[Price]],LEN(Table49[[#This Row],[Price]])-8)</f>
        <v>1.5</v>
      </c>
      <c r="M67" s="10">
        <f>VALUE(Table49[[#This Row],[Price only]])</f>
        <v>1.5</v>
      </c>
      <c r="N67" s="10" t="str">
        <f>TRIM(Table49[[#This Row],[Quantity]])</f>
        <v>110 NOS</v>
      </c>
      <c r="O67" s="10" t="str">
        <f>SUBSTITUTE(Table49[[#This Row],[Quantity (Trimmed)]],"NOS","")</f>
        <v xml:space="preserve">110 </v>
      </c>
    </row>
    <row r="68" spans="1:15" ht="17.25" x14ac:dyDescent="0.35">
      <c r="A68" s="2" t="s">
        <v>172</v>
      </c>
      <c r="B68" s="2" t="s">
        <v>173</v>
      </c>
      <c r="C68" s="2" t="s">
        <v>26</v>
      </c>
      <c r="D68" s="2" t="s">
        <v>48</v>
      </c>
      <c r="F68" s="2" t="s">
        <v>172</v>
      </c>
      <c r="G68" s="2" t="s">
        <v>173</v>
      </c>
      <c r="H68" s="2" t="s">
        <v>26</v>
      </c>
      <c r="I68" s="2" t="s">
        <v>48</v>
      </c>
      <c r="J68" s="2" t="str">
        <f>CLEAN(Table49[[#This Row],[Product Name]])</f>
        <v>Ph⁠one</v>
      </c>
      <c r="K68" s="2" t="str">
        <f>SUBSTITUTE(Table49[[#This Row],[Brand Name]],"#","")</f>
        <v>Vivo</v>
      </c>
      <c r="L68" s="2" t="str">
        <f>LEFT(Table49[[#This Row],[Price]],LEN(Table49[[#This Row],[Price]])-8)</f>
        <v>450</v>
      </c>
      <c r="M68" s="10">
        <f>VALUE(Table49[[#This Row],[Price only]])</f>
        <v>450</v>
      </c>
      <c r="N68" s="10" t="str">
        <f>TRIM(Table49[[#This Row],[Quantity]])</f>
        <v>23 NOS</v>
      </c>
      <c r="O68" s="10" t="str">
        <f>SUBSTITUTE(Table49[[#This Row],[Quantity (Trimmed)]],"NOS","")</f>
        <v xml:space="preserve">23 </v>
      </c>
    </row>
    <row r="69" spans="1:15" ht="17.25" x14ac:dyDescent="0.35">
      <c r="A69" s="4" t="s">
        <v>174</v>
      </c>
      <c r="B69" s="4" t="s">
        <v>7</v>
      </c>
      <c r="C69" s="4" t="s">
        <v>39</v>
      </c>
      <c r="D69" s="4" t="s">
        <v>49</v>
      </c>
      <c r="F69" s="4" t="s">
        <v>174</v>
      </c>
      <c r="G69" s="4" t="s">
        <v>7</v>
      </c>
      <c r="H69" s="4" t="s">
        <v>39</v>
      </c>
      <c r="I69" s="4" t="s">
        <v>49</v>
      </c>
      <c r="J69" s="2" t="str">
        <f>CLEAN(Table49[[#This Row],[Product Name]])</f>
        <v>Pho​ne</v>
      </c>
      <c r="K69" s="2" t="str">
        <f>SUBSTITUTE(Table49[[#This Row],[Brand Name]],"#","")</f>
        <v>Samsung</v>
      </c>
      <c r="L69" s="2" t="str">
        <f>LEFT(Table49[[#This Row],[Price]],LEN(Table49[[#This Row],[Price]])-8)</f>
        <v>90</v>
      </c>
      <c r="M69" s="10">
        <f>VALUE(Table49[[#This Row],[Price only]])</f>
        <v>90</v>
      </c>
      <c r="N69" s="10" t="str">
        <f>TRIM(Table49[[#This Row],[Quantity]])</f>
        <v>7 NOS</v>
      </c>
      <c r="O69" s="10" t="str">
        <f>SUBSTITUTE(Table49[[#This Row],[Quantity (Trimmed)]],"NOS","")</f>
        <v xml:space="preserve">7 </v>
      </c>
    </row>
    <row r="70" spans="1:15" ht="17.25" x14ac:dyDescent="0.35">
      <c r="A70" s="2" t="s">
        <v>6</v>
      </c>
      <c r="B70" s="2" t="s">
        <v>8</v>
      </c>
      <c r="C70" s="2" t="s">
        <v>38</v>
      </c>
      <c r="D70" s="2" t="s">
        <v>50</v>
      </c>
      <c r="F70" s="2" t="s">
        <v>6</v>
      </c>
      <c r="G70" s="2" t="s">
        <v>8</v>
      </c>
      <c r="H70" s="2" t="s">
        <v>38</v>
      </c>
      <c r="I70" s="2" t="s">
        <v>50</v>
      </c>
      <c r="J70" s="2" t="str">
        <f>CLEAN(Table49[[#This Row],[Product Name]])</f>
        <v>Phone</v>
      </c>
      <c r="K70" s="2" t="str">
        <f>SUBSTITUTE(Table49[[#This Row],[Brand Name]],"#","")</f>
        <v>Apple</v>
      </c>
      <c r="L70" s="2" t="str">
        <f>LEFT(Table49[[#This Row],[Price]],LEN(Table49[[#This Row],[Price]])-8)</f>
        <v>100</v>
      </c>
      <c r="M70" s="10">
        <f>VALUE(Table49[[#This Row],[Price only]])</f>
        <v>100</v>
      </c>
      <c r="N70" s="10" t="str">
        <f>TRIM(Table49[[#This Row],[Quantity]])</f>
        <v>54 NOS</v>
      </c>
      <c r="O70" s="10" t="str">
        <f>SUBSTITUTE(Table49[[#This Row],[Quantity (Trimmed)]],"NOS","")</f>
        <v xml:space="preserve">54 </v>
      </c>
    </row>
    <row r="71" spans="1:15" ht="17.25" x14ac:dyDescent="0.35">
      <c r="A71" s="4" t="s">
        <v>175</v>
      </c>
      <c r="B71" s="4" t="s">
        <v>176</v>
      </c>
      <c r="C71" s="4" t="s">
        <v>177</v>
      </c>
      <c r="D71" s="4" t="s">
        <v>146</v>
      </c>
      <c r="F71" s="4" t="s">
        <v>175</v>
      </c>
      <c r="G71" s="4" t="s">
        <v>176</v>
      </c>
      <c r="H71" s="4" t="s">
        <v>177</v>
      </c>
      <c r="I71" s="4" t="s">
        <v>146</v>
      </c>
      <c r="J71" s="2" t="str">
        <f>CLEAN(Table49[[#This Row],[Product Name]])</f>
        <v>Ph​one</v>
      </c>
      <c r="K71" s="2" t="str">
        <f>SUBSTITUTE(Table49[[#This Row],[Brand Name]],"#","")</f>
        <v>Oppo</v>
      </c>
      <c r="L71" s="2" t="str">
        <f>LEFT(Table49[[#This Row],[Price]],LEN(Table49[[#This Row],[Price]])-8)</f>
        <v>380</v>
      </c>
      <c r="M71" s="10">
        <f>VALUE(Table49[[#This Row],[Price only]])</f>
        <v>380</v>
      </c>
      <c r="N71" s="10" t="str">
        <f>TRIM(Table49[[#This Row],[Quantity]])</f>
        <v>15 NOS</v>
      </c>
      <c r="O71" s="10" t="str">
        <f>SUBSTITUTE(Table49[[#This Row],[Quantity (Trimmed)]],"NOS","")</f>
        <v xml:space="preserve">15 </v>
      </c>
    </row>
    <row r="72" spans="1:15" ht="17.25" x14ac:dyDescent="0.35">
      <c r="A72" s="2" t="str">
        <f>"Ph​"&amp;CHAR(12)&amp;"one"</f>
        <v>Ph​_x000C_one</v>
      </c>
      <c r="B72" s="2" t="s">
        <v>178</v>
      </c>
      <c r="C72" s="2" t="s">
        <v>179</v>
      </c>
      <c r="D72" s="2" t="s">
        <v>93</v>
      </c>
      <c r="F72" s="2" t="str">
        <f>"Ph​"&amp;CHAR(12)&amp;"one"</f>
        <v>Ph​_x000C_one</v>
      </c>
      <c r="G72" s="2" t="s">
        <v>178</v>
      </c>
      <c r="H72" s="2" t="s">
        <v>179</v>
      </c>
      <c r="I72" s="2" t="s">
        <v>93</v>
      </c>
      <c r="J72" s="2" t="str">
        <f>CLEAN(Table49[[#This Row],[Product Name]])</f>
        <v>Ph​one</v>
      </c>
      <c r="K72" s="2" t="str">
        <f>SUBSTITUTE(Table49[[#This Row],[Brand Name]],"#","")</f>
        <v>Xiaomi</v>
      </c>
      <c r="L72" s="2" t="str">
        <f>LEFT(Table49[[#This Row],[Price]],LEN(Table49[[#This Row],[Price]])-8)</f>
        <v>300</v>
      </c>
      <c r="M72" s="10">
        <f>VALUE(Table49[[#This Row],[Price only]])</f>
        <v>300</v>
      </c>
      <c r="N72" s="10" t="str">
        <f>TRIM(Table49[[#This Row],[Quantity]])</f>
        <v>30 NOS</v>
      </c>
      <c r="O72" s="10" t="str">
        <f>SUBSTITUTE(Table49[[#This Row],[Quantity (Trimmed)]],"NOS","")</f>
        <v xml:space="preserve">30 </v>
      </c>
    </row>
    <row r="73" spans="1:15" ht="17.25" x14ac:dyDescent="0.35">
      <c r="A73" s="4" t="s">
        <v>6</v>
      </c>
      <c r="B73" s="4" t="s">
        <v>180</v>
      </c>
      <c r="C73" s="4" t="s">
        <v>27</v>
      </c>
      <c r="D73" s="4" t="s">
        <v>105</v>
      </c>
      <c r="F73" s="4" t="s">
        <v>6</v>
      </c>
      <c r="G73" s="4" t="s">
        <v>180</v>
      </c>
      <c r="H73" s="4" t="s">
        <v>27</v>
      </c>
      <c r="I73" s="4" t="s">
        <v>105</v>
      </c>
      <c r="J73" s="2" t="str">
        <f>CLEAN(Table49[[#This Row],[Product Name]])</f>
        <v>Phone</v>
      </c>
      <c r="K73" s="2" t="str">
        <f>SUBSTITUTE(Table49[[#This Row],[Brand Name]],"#","")</f>
        <v>Nokia</v>
      </c>
      <c r="L73" s="2" t="str">
        <f>LEFT(Table49[[#This Row],[Price]],LEN(Table49[[#This Row],[Price]])-8)</f>
        <v>150</v>
      </c>
      <c r="M73" s="10">
        <f>VALUE(Table49[[#This Row],[Price only]])</f>
        <v>150</v>
      </c>
      <c r="N73" s="10" t="str">
        <f>TRIM(Table49[[#This Row],[Quantity]])</f>
        <v>20 NOS</v>
      </c>
      <c r="O73" s="10" t="str">
        <f>SUBSTITUTE(Table49[[#This Row],[Quantity (Trimmed)]],"NOS","")</f>
        <v xml:space="preserve">20 </v>
      </c>
    </row>
    <row r="74" spans="1:15" ht="17.25" x14ac:dyDescent="0.35">
      <c r="A74" s="2" t="s">
        <v>175</v>
      </c>
      <c r="B74" s="2" t="s">
        <v>181</v>
      </c>
      <c r="C74" s="2" t="s">
        <v>182</v>
      </c>
      <c r="D74" s="2" t="s">
        <v>183</v>
      </c>
      <c r="F74" s="2" t="s">
        <v>175</v>
      </c>
      <c r="G74" s="2" t="s">
        <v>181</v>
      </c>
      <c r="H74" s="2" t="s">
        <v>182</v>
      </c>
      <c r="I74" s="2" t="s">
        <v>183</v>
      </c>
      <c r="J74" s="2" t="str">
        <f>CLEAN(Table49[[#This Row],[Product Name]])</f>
        <v>Ph​one</v>
      </c>
      <c r="K74" s="2" t="str">
        <f>SUBSTITUTE(Table49[[#This Row],[Brand Name]],"#","")</f>
        <v>Realme</v>
      </c>
      <c r="L74" s="2" t="str">
        <f>LEFT(Table49[[#This Row],[Price]],LEN(Table49[[#This Row],[Price]])-8)</f>
        <v>280</v>
      </c>
      <c r="M74" s="10">
        <f>VALUE(Table49[[#This Row],[Price only]])</f>
        <v>280</v>
      </c>
      <c r="N74" s="10" t="str">
        <f>TRIM(Table49[[#This Row],[Quantity]])</f>
        <v>21 NOS</v>
      </c>
      <c r="O74" s="10" t="str">
        <f>SUBSTITUTE(Table49[[#This Row],[Quantity (Trimmed)]],"NOS","")</f>
        <v xml:space="preserve">21 </v>
      </c>
    </row>
    <row r="75" spans="1:15" ht="17.25" x14ac:dyDescent="0.35">
      <c r="A75" s="4" t="s">
        <v>172</v>
      </c>
      <c r="B75" s="4" t="s">
        <v>184</v>
      </c>
      <c r="C75" s="4" t="s">
        <v>185</v>
      </c>
      <c r="D75" s="4" t="s">
        <v>227</v>
      </c>
      <c r="F75" s="4" t="s">
        <v>172</v>
      </c>
      <c r="G75" s="4" t="s">
        <v>184</v>
      </c>
      <c r="H75" s="4" t="s">
        <v>185</v>
      </c>
      <c r="I75" s="4" t="s">
        <v>227</v>
      </c>
      <c r="J75" s="2" t="str">
        <f>CLEAN(Table49[[#This Row],[Product Name]])</f>
        <v>Ph⁠one</v>
      </c>
      <c r="K75" s="2" t="str">
        <f>SUBSTITUTE(Table49[[#This Row],[Brand Name]],"#","")</f>
        <v>OnePlus</v>
      </c>
      <c r="L75" s="2" t="str">
        <f>LEFT(Table49[[#This Row],[Price]],LEN(Table49[[#This Row],[Price]])-8)</f>
        <v>400</v>
      </c>
      <c r="M75" s="10">
        <f>VALUE(Table49[[#This Row],[Price only]])</f>
        <v>400</v>
      </c>
      <c r="N75" s="10" t="str">
        <f>TRIM(Table49[[#This Row],[Quantity]])</f>
        <v>35 NOS</v>
      </c>
      <c r="O75" s="10" t="str">
        <f>SUBSTITUTE(Table49[[#This Row],[Quantity (Trimmed)]],"NOS","")</f>
        <v xml:space="preserve">35 </v>
      </c>
    </row>
    <row r="76" spans="1:15" ht="17.25" x14ac:dyDescent="0.35">
      <c r="A76" s="2" t="str">
        <f>"Phon"&amp;CHAR(12)&amp;"e"</f>
        <v>Phon_x000C_e</v>
      </c>
      <c r="B76" s="2" t="s">
        <v>186</v>
      </c>
      <c r="C76" s="2" t="s">
        <v>26</v>
      </c>
      <c r="D76" s="2" t="s">
        <v>187</v>
      </c>
      <c r="F76" s="2" t="str">
        <f>"Phon"&amp;CHAR(12)&amp;"e"</f>
        <v>Phon_x000C_e</v>
      </c>
      <c r="G76" s="2" t="s">
        <v>186</v>
      </c>
      <c r="H76" s="2" t="s">
        <v>26</v>
      </c>
      <c r="I76" s="2" t="s">
        <v>187</v>
      </c>
      <c r="J76" s="2" t="str">
        <f>CLEAN(Table49[[#This Row],[Product Name]])</f>
        <v>Phone</v>
      </c>
      <c r="K76" s="2" t="str">
        <f>SUBSTITUTE(Table49[[#This Row],[Brand Name]],"#","")</f>
        <v>Sony</v>
      </c>
      <c r="L76" s="2" t="str">
        <f>LEFT(Table49[[#This Row],[Price]],LEN(Table49[[#This Row],[Price]])-8)</f>
        <v>450</v>
      </c>
      <c r="M76" s="10">
        <f>VALUE(Table49[[#This Row],[Price only]])</f>
        <v>450</v>
      </c>
      <c r="N76" s="10" t="str">
        <f>TRIM(Table49[[#This Row],[Quantity]])</f>
        <v>17 NOS</v>
      </c>
      <c r="O76" s="10" t="str">
        <f>SUBSTITUTE(Table49[[#This Row],[Quantity (Trimmed)]],"NOS","")</f>
        <v xml:space="preserve">17 </v>
      </c>
    </row>
    <row r="77" spans="1:15" ht="17.25" x14ac:dyDescent="0.35">
      <c r="A77" s="4" t="s">
        <v>175</v>
      </c>
      <c r="B77" s="4" t="s">
        <v>188</v>
      </c>
      <c r="C77" s="4" t="s">
        <v>189</v>
      </c>
      <c r="D77" s="4" t="s">
        <v>190</v>
      </c>
      <c r="F77" s="4" t="s">
        <v>175</v>
      </c>
      <c r="G77" s="4" t="s">
        <v>188</v>
      </c>
      <c r="H77" s="4" t="s">
        <v>189</v>
      </c>
      <c r="I77" s="4" t="s">
        <v>190</v>
      </c>
      <c r="J77" s="2" t="str">
        <f>CLEAN(Table49[[#This Row],[Product Name]])</f>
        <v>Ph​one</v>
      </c>
      <c r="K77" s="2" t="str">
        <f>SUBSTITUTE(Table49[[#This Row],[Brand Name]],"#","")</f>
        <v>Motorola</v>
      </c>
      <c r="L77" s="2" t="str">
        <f>LEFT(Table49[[#This Row],[Price]],LEN(Table49[[#This Row],[Price]])-8)</f>
        <v>320</v>
      </c>
      <c r="M77" s="10">
        <f>VALUE(Table49[[#This Row],[Price only]])</f>
        <v>320</v>
      </c>
      <c r="N77" s="10" t="str">
        <f>TRIM(Table49[[#This Row],[Quantity]])</f>
        <v>18 NOS</v>
      </c>
      <c r="O77" s="10" t="str">
        <f>SUBSTITUTE(Table49[[#This Row],[Quantity (Trimmed)]],"NOS","")</f>
        <v xml:space="preserve">18 </v>
      </c>
    </row>
    <row r="78" spans="1:15" ht="17.25" x14ac:dyDescent="0.35">
      <c r="A78" s="2" t="s">
        <v>6</v>
      </c>
      <c r="B78" s="2" t="s">
        <v>191</v>
      </c>
      <c r="C78" s="2" t="s">
        <v>38</v>
      </c>
      <c r="D78" s="2" t="s">
        <v>231</v>
      </c>
      <c r="F78" s="2" t="s">
        <v>6</v>
      </c>
      <c r="G78" s="2" t="s">
        <v>191</v>
      </c>
      <c r="H78" s="2" t="s">
        <v>38</v>
      </c>
      <c r="I78" s="2" t="s">
        <v>231</v>
      </c>
      <c r="J78" s="2" t="str">
        <f>CLEAN(Table49[[#This Row],[Product Name]])</f>
        <v>Phone</v>
      </c>
      <c r="K78" s="2" t="str">
        <f>SUBSTITUTE(Table49[[#This Row],[Brand Name]],"#","")</f>
        <v>Lava</v>
      </c>
      <c r="L78" s="2" t="str">
        <f>LEFT(Table49[[#This Row],[Price]],LEN(Table49[[#This Row],[Price]])-8)</f>
        <v>100</v>
      </c>
      <c r="M78" s="10">
        <f>VALUE(Table49[[#This Row],[Price only]])</f>
        <v>100</v>
      </c>
      <c r="N78" s="10" t="str">
        <f>TRIM(Table49[[#This Row],[Quantity]])</f>
        <v>12 NOS</v>
      </c>
      <c r="O78" s="10" t="str">
        <f>SUBSTITUTE(Table49[[#This Row],[Quantity (Trimmed)]],"NOS","")</f>
        <v xml:space="preserve">12 </v>
      </c>
    </row>
    <row r="79" spans="1:15" ht="17.25" x14ac:dyDescent="0.35">
      <c r="A79" s="4" t="s">
        <v>6</v>
      </c>
      <c r="B79" s="4" t="s">
        <v>192</v>
      </c>
      <c r="C79" s="4" t="s">
        <v>193</v>
      </c>
      <c r="D79" s="4" t="s">
        <v>194</v>
      </c>
      <c r="F79" s="4" t="s">
        <v>6</v>
      </c>
      <c r="G79" s="4" t="s">
        <v>192</v>
      </c>
      <c r="H79" s="4" t="s">
        <v>193</v>
      </c>
      <c r="I79" s="4" t="s">
        <v>194</v>
      </c>
      <c r="J79" s="2" t="str">
        <f>CLEAN(Table49[[#This Row],[Product Name]])</f>
        <v>Phone</v>
      </c>
      <c r="K79" s="2" t="str">
        <f>SUBSTITUTE(Table49[[#This Row],[Brand Name]],"#","")</f>
        <v>HTC</v>
      </c>
      <c r="L79" s="2" t="str">
        <f>LEFT(Table49[[#This Row],[Price]],LEN(Table49[[#This Row],[Price]])-8)</f>
        <v>210</v>
      </c>
      <c r="M79" s="10">
        <f>VALUE(Table49[[#This Row],[Price only]])</f>
        <v>210</v>
      </c>
      <c r="N79" s="10" t="str">
        <f>TRIM(Table49[[#This Row],[Quantity]])</f>
        <v>9 NOS</v>
      </c>
      <c r="O79" s="10" t="str">
        <f>SUBSTITUTE(Table49[[#This Row],[Quantity (Trimmed)]],"NOS","")</f>
        <v xml:space="preserve">9 </v>
      </c>
    </row>
    <row r="80" spans="1:15" ht="17.25" x14ac:dyDescent="0.35">
      <c r="A80" s="2" t="s">
        <v>6</v>
      </c>
      <c r="B80" s="2" t="s">
        <v>195</v>
      </c>
      <c r="C80" s="2" t="s">
        <v>123</v>
      </c>
      <c r="D80" s="2" t="s">
        <v>100</v>
      </c>
      <c r="F80" s="2" t="s">
        <v>6</v>
      </c>
      <c r="G80" s="2" t="s">
        <v>195</v>
      </c>
      <c r="H80" s="2" t="s">
        <v>123</v>
      </c>
      <c r="I80" s="2" t="s">
        <v>100</v>
      </c>
      <c r="J80" s="2" t="str">
        <f>CLEAN(Table49[[#This Row],[Product Name]])</f>
        <v>Phone</v>
      </c>
      <c r="K80" s="2" t="str">
        <f>SUBSTITUTE(Table49[[#This Row],[Brand Name]],"#","")</f>
        <v>Google</v>
      </c>
      <c r="L80" s="2" t="str">
        <f>LEFT(Table49[[#This Row],[Price]],LEN(Table49[[#This Row],[Price]])-8)</f>
        <v>700</v>
      </c>
      <c r="M80" s="10">
        <f>VALUE(Table49[[#This Row],[Price only]])</f>
        <v>700</v>
      </c>
      <c r="N80" s="10" t="str">
        <f>TRIM(Table49[[#This Row],[Quantity]])</f>
        <v>10 NOS</v>
      </c>
      <c r="O80" s="10" t="str">
        <f>SUBSTITUTE(Table49[[#This Row],[Quantity (Trimmed)]],"NOS","")</f>
        <v xml:space="preserve">10 </v>
      </c>
    </row>
    <row r="81" spans="1:15" ht="17.25" x14ac:dyDescent="0.35">
      <c r="A81" s="4" t="s">
        <v>196</v>
      </c>
      <c r="B81" s="4" t="s">
        <v>197</v>
      </c>
      <c r="C81" s="4" t="s">
        <v>29</v>
      </c>
      <c r="D81" s="4" t="s">
        <v>53</v>
      </c>
      <c r="F81" s="4" t="s">
        <v>196</v>
      </c>
      <c r="G81" s="4" t="s">
        <v>197</v>
      </c>
      <c r="H81" s="4" t="s">
        <v>29</v>
      </c>
      <c r="I81" s="4" t="s">
        <v>53</v>
      </c>
      <c r="J81" s="2" t="str">
        <f>CLEAN(Table49[[#This Row],[Product Name]])</f>
        <v>Pri⁠nter</v>
      </c>
      <c r="K81" s="2" t="str">
        <f>SUBSTITUTE(Table49[[#This Row],[Brand Name]],"#","")</f>
        <v>Brother</v>
      </c>
      <c r="L81" s="2" t="str">
        <f>LEFT(Table49[[#This Row],[Price]],LEN(Table49[[#This Row],[Price]])-8)</f>
        <v>145</v>
      </c>
      <c r="M81" s="10">
        <f>VALUE(Table49[[#This Row],[Price only]])</f>
        <v>145</v>
      </c>
      <c r="N81" s="10" t="str">
        <f>TRIM(Table49[[#This Row],[Quantity]])</f>
        <v>34 NOS</v>
      </c>
      <c r="O81" s="10" t="str">
        <f>SUBSTITUTE(Table49[[#This Row],[Quantity (Trimmed)]],"NOS","")</f>
        <v xml:space="preserve">34 </v>
      </c>
    </row>
    <row r="82" spans="1:15" ht="17.25" x14ac:dyDescent="0.35">
      <c r="A82" s="2" t="str">
        <f>CHAR(11)&amp;"Pr"&amp;CHAR(12)&amp;"i​nter"</f>
        <v>_x000B_Pr_x000C_i​nter</v>
      </c>
      <c r="B82" s="2" t="s">
        <v>4</v>
      </c>
      <c r="C82" s="2" t="s">
        <v>30</v>
      </c>
      <c r="D82" s="2" t="s">
        <v>53</v>
      </c>
      <c r="F82" s="2" t="str">
        <f>CHAR(11)&amp;"Pr"&amp;CHAR(12)&amp;"i​nter"</f>
        <v>_x000B_Pr_x000C_i​nter</v>
      </c>
      <c r="G82" s="2" t="s">
        <v>4</v>
      </c>
      <c r="H82" s="2" t="s">
        <v>30</v>
      </c>
      <c r="I82" s="2" t="s">
        <v>53</v>
      </c>
      <c r="J82" s="2" t="str">
        <f>CLEAN(Table49[[#This Row],[Product Name]])</f>
        <v>Pri​nter</v>
      </c>
      <c r="K82" s="2" t="str">
        <f>SUBSTITUTE(Table49[[#This Row],[Brand Name]],"#","")</f>
        <v>HP</v>
      </c>
      <c r="L82" s="2" t="str">
        <f>LEFT(Table49[[#This Row],[Price]],LEN(Table49[[#This Row],[Price]])-8)</f>
        <v>200</v>
      </c>
      <c r="M82" s="10">
        <f>VALUE(Table49[[#This Row],[Price only]])</f>
        <v>200</v>
      </c>
      <c r="N82" s="10" t="str">
        <f>TRIM(Table49[[#This Row],[Quantity]])</f>
        <v>34 NOS</v>
      </c>
      <c r="O82" s="10" t="str">
        <f>SUBSTITUTE(Table49[[#This Row],[Quantity (Trimmed)]],"NOS","")</f>
        <v xml:space="preserve">34 </v>
      </c>
    </row>
    <row r="83" spans="1:15" ht="17.25" x14ac:dyDescent="0.35">
      <c r="A83" s="4" t="s">
        <v>199</v>
      </c>
      <c r="B83" s="4" t="s">
        <v>5</v>
      </c>
      <c r="C83" s="4" t="s">
        <v>31</v>
      </c>
      <c r="D83" s="4" t="s">
        <v>54</v>
      </c>
      <c r="F83" s="4" t="s">
        <v>199</v>
      </c>
      <c r="G83" s="4" t="s">
        <v>5</v>
      </c>
      <c r="H83" s="4" t="s">
        <v>31</v>
      </c>
      <c r="I83" s="4" t="s">
        <v>54</v>
      </c>
      <c r="J83" s="2" t="str">
        <f>CLEAN(Table49[[#This Row],[Product Name]])</f>
        <v>Pr​inter</v>
      </c>
      <c r="K83" s="2" t="str">
        <f>SUBSTITUTE(Table49[[#This Row],[Brand Name]],"#","")</f>
        <v>Dell</v>
      </c>
      <c r="L83" s="2" t="str">
        <f>LEFT(Table49[[#This Row],[Price]],LEN(Table49[[#This Row],[Price]])-8)</f>
        <v>195</v>
      </c>
      <c r="M83" s="10">
        <f>VALUE(Table49[[#This Row],[Price only]])</f>
        <v>195</v>
      </c>
      <c r="N83" s="10" t="str">
        <f>TRIM(Table49[[#This Row],[Quantity]])</f>
        <v>35 NOS</v>
      </c>
      <c r="O83" s="10" t="str">
        <f>SUBSTITUTE(Table49[[#This Row],[Quantity (Trimmed)]],"NOS","")</f>
        <v xml:space="preserve">35 </v>
      </c>
    </row>
    <row r="84" spans="1:15" ht="17.25" x14ac:dyDescent="0.35">
      <c r="A84" s="2" t="s">
        <v>198</v>
      </c>
      <c r="B84" s="2" t="s">
        <v>200</v>
      </c>
      <c r="C84" s="2" t="s">
        <v>201</v>
      </c>
      <c r="D84" s="2" t="s">
        <v>124</v>
      </c>
      <c r="F84" s="2" t="s">
        <v>198</v>
      </c>
      <c r="G84" s="2" t="s">
        <v>200</v>
      </c>
      <c r="H84" s="2" t="s">
        <v>201</v>
      </c>
      <c r="I84" s="2" t="s">
        <v>124</v>
      </c>
      <c r="J84" s="2" t="str">
        <f>CLEAN(Table49[[#This Row],[Product Name]])</f>
        <v>Pri​nter</v>
      </c>
      <c r="K84" s="2" t="str">
        <f>SUBSTITUTE(Table49[[#This Row],[Brand Name]],"#","")</f>
        <v>Canon</v>
      </c>
      <c r="L84" s="2" t="str">
        <f>LEFT(Table49[[#This Row],[Price]],LEN(Table49[[#This Row],[Price]])-8)</f>
        <v>175</v>
      </c>
      <c r="M84" s="10">
        <f>VALUE(Table49[[#This Row],[Price only]])</f>
        <v>175</v>
      </c>
      <c r="N84" s="10" t="str">
        <f>TRIM(Table49[[#This Row],[Quantity]])</f>
        <v>25 NOS</v>
      </c>
      <c r="O84" s="10" t="str">
        <f>SUBSTITUTE(Table49[[#This Row],[Quantity (Trimmed)]],"NOS","")</f>
        <v xml:space="preserve">25 </v>
      </c>
    </row>
    <row r="85" spans="1:15" ht="17.25" x14ac:dyDescent="0.35">
      <c r="A85" s="4" t="s">
        <v>15</v>
      </c>
      <c r="B85" s="4" t="s">
        <v>202</v>
      </c>
      <c r="C85" s="4" t="s">
        <v>203</v>
      </c>
      <c r="D85" s="4" t="s">
        <v>230</v>
      </c>
      <c r="F85" s="4" t="s">
        <v>15</v>
      </c>
      <c r="G85" s="4" t="s">
        <v>202</v>
      </c>
      <c r="H85" s="4" t="s">
        <v>203</v>
      </c>
      <c r="I85" s="4" t="s">
        <v>230</v>
      </c>
      <c r="J85" s="2" t="str">
        <f>CLEAN(Table49[[#This Row],[Product Name]])</f>
        <v>Printer</v>
      </c>
      <c r="K85" s="2" t="str">
        <f>SUBSTITUTE(Table49[[#This Row],[Brand Name]],"#","")</f>
        <v>Epson</v>
      </c>
      <c r="L85" s="2" t="str">
        <f>LEFT(Table49[[#This Row],[Price]],LEN(Table49[[#This Row],[Price]])-8)</f>
        <v>160</v>
      </c>
      <c r="M85" s="10">
        <f>VALUE(Table49[[#This Row],[Price only]])</f>
        <v>160</v>
      </c>
      <c r="N85" s="10" t="str">
        <f>TRIM(Table49[[#This Row],[Quantity]])</f>
        <v>28 NOS</v>
      </c>
      <c r="O85" s="10" t="str">
        <f>SUBSTITUTE(Table49[[#This Row],[Quantity (Trimmed)]],"NOS","")</f>
        <v xml:space="preserve">28 </v>
      </c>
    </row>
    <row r="86" spans="1:15" ht="17.25" x14ac:dyDescent="0.35">
      <c r="A86" s="2" t="s">
        <v>15</v>
      </c>
      <c r="B86" s="2" t="s">
        <v>204</v>
      </c>
      <c r="C86" s="2" t="s">
        <v>205</v>
      </c>
      <c r="D86" s="2" t="s">
        <v>206</v>
      </c>
      <c r="F86" s="2" t="s">
        <v>15</v>
      </c>
      <c r="G86" s="2" t="s">
        <v>204</v>
      </c>
      <c r="H86" s="2" t="s">
        <v>205</v>
      </c>
      <c r="I86" s="2" t="s">
        <v>206</v>
      </c>
      <c r="J86" s="2" t="str">
        <f>CLEAN(Table49[[#This Row],[Product Name]])</f>
        <v>Printer</v>
      </c>
      <c r="K86" s="2" t="str">
        <f>SUBSTITUTE(Table49[[#This Row],[Brand Name]],"#","")</f>
        <v>Samsung</v>
      </c>
      <c r="L86" s="2" t="str">
        <f>LEFT(Table49[[#This Row],[Price]],LEN(Table49[[#This Row],[Price]])-8)</f>
        <v>190</v>
      </c>
      <c r="M86" s="10">
        <f>VALUE(Table49[[#This Row],[Price only]])</f>
        <v>190</v>
      </c>
      <c r="N86" s="10" t="str">
        <f>TRIM(Table49[[#This Row],[Quantity]])</f>
        <v>29 NOS</v>
      </c>
      <c r="O86" s="10" t="str">
        <f>SUBSTITUTE(Table49[[#This Row],[Quantity (Trimmed)]],"NOS","")</f>
        <v xml:space="preserve">29 </v>
      </c>
    </row>
    <row r="87" spans="1:15" ht="17.25" x14ac:dyDescent="0.35">
      <c r="A87" s="4" t="s">
        <v>15</v>
      </c>
      <c r="B87" s="4" t="s">
        <v>207</v>
      </c>
      <c r="C87" s="4" t="s">
        <v>30</v>
      </c>
      <c r="D87" s="4" t="s">
        <v>105</v>
      </c>
      <c r="F87" s="4" t="s">
        <v>15</v>
      </c>
      <c r="G87" s="4" t="s">
        <v>207</v>
      </c>
      <c r="H87" s="4" t="s">
        <v>30</v>
      </c>
      <c r="I87" s="4" t="s">
        <v>105</v>
      </c>
      <c r="J87" s="2" t="str">
        <f>CLEAN(Table49[[#This Row],[Product Name]])</f>
        <v>Printer</v>
      </c>
      <c r="K87" s="2" t="str">
        <f>SUBSTITUTE(Table49[[#This Row],[Brand Name]],"#","")</f>
        <v>Lexmark</v>
      </c>
      <c r="L87" s="2" t="str">
        <f>LEFT(Table49[[#This Row],[Price]],LEN(Table49[[#This Row],[Price]])-8)</f>
        <v>200</v>
      </c>
      <c r="M87" s="10">
        <f>VALUE(Table49[[#This Row],[Price only]])</f>
        <v>200</v>
      </c>
      <c r="N87" s="10" t="str">
        <f>TRIM(Table49[[#This Row],[Quantity]])</f>
        <v>20 NOS</v>
      </c>
      <c r="O87" s="10" t="str">
        <f>SUBSTITUTE(Table49[[#This Row],[Quantity (Trimmed)]],"NOS","")</f>
        <v xml:space="preserve">20 </v>
      </c>
    </row>
    <row r="88" spans="1:15" ht="17.25" x14ac:dyDescent="0.35">
      <c r="A88" s="2" t="s">
        <v>15</v>
      </c>
      <c r="B88" s="2" t="s">
        <v>208</v>
      </c>
      <c r="C88" s="2" t="s">
        <v>209</v>
      </c>
      <c r="D88" s="2" t="s">
        <v>242</v>
      </c>
      <c r="F88" s="2" t="s">
        <v>15</v>
      </c>
      <c r="G88" s="2" t="s">
        <v>208</v>
      </c>
      <c r="H88" s="2" t="s">
        <v>209</v>
      </c>
      <c r="I88" s="2" t="s">
        <v>242</v>
      </c>
      <c r="J88" s="2" t="str">
        <f>CLEAN(Table49[[#This Row],[Product Name]])</f>
        <v>Printer</v>
      </c>
      <c r="K88" s="2" t="str">
        <f>SUBSTITUTE(Table49[[#This Row],[Brand Name]],"#","")</f>
        <v>Ricoh</v>
      </c>
      <c r="L88" s="2" t="str">
        <f>LEFT(Table49[[#This Row],[Price]],LEN(Table49[[#This Row],[Price]])-8)</f>
        <v>180</v>
      </c>
      <c r="M88" s="10">
        <f>VALUE(Table49[[#This Row],[Price only]])</f>
        <v>180</v>
      </c>
      <c r="N88" s="10" t="str">
        <f>TRIM(Table49[[#This Row],[Quantity]])</f>
        <v>22 NOS</v>
      </c>
      <c r="O88" s="10" t="str">
        <f>SUBSTITUTE(Table49[[#This Row],[Quantity (Trimmed)]],"NOS","")</f>
        <v xml:space="preserve">22 </v>
      </c>
    </row>
    <row r="89" spans="1:15" ht="17.25" x14ac:dyDescent="0.35">
      <c r="A89" s="4" t="s">
        <v>15</v>
      </c>
      <c r="B89" s="4" t="s">
        <v>210</v>
      </c>
      <c r="C89" s="4" t="s">
        <v>193</v>
      </c>
      <c r="D89" s="4" t="s">
        <v>243</v>
      </c>
      <c r="F89" s="4" t="s">
        <v>15</v>
      </c>
      <c r="G89" s="4" t="s">
        <v>210</v>
      </c>
      <c r="H89" s="4" t="s">
        <v>193</v>
      </c>
      <c r="I89" s="4" t="s">
        <v>243</v>
      </c>
      <c r="J89" s="2" t="str">
        <f>CLEAN(Table49[[#This Row],[Product Name]])</f>
        <v>Printer</v>
      </c>
      <c r="K89" s="2" t="str">
        <f>SUBSTITUTE(Table49[[#This Row],[Brand Name]],"#","")</f>
        <v>Sharp</v>
      </c>
      <c r="L89" s="2" t="str">
        <f>LEFT(Table49[[#This Row],[Price]],LEN(Table49[[#This Row],[Price]])-8)</f>
        <v>210</v>
      </c>
      <c r="M89" s="10">
        <f>VALUE(Table49[[#This Row],[Price only]])</f>
        <v>210</v>
      </c>
      <c r="N89" s="10" t="str">
        <f>TRIM(Table49[[#This Row],[Quantity]])</f>
        <v>18 NOS</v>
      </c>
      <c r="O89" s="10" t="str">
        <f>SUBSTITUTE(Table49[[#This Row],[Quantity (Trimmed)]],"NOS","")</f>
        <v xml:space="preserve">18 </v>
      </c>
    </row>
    <row r="90" spans="1:15" ht="17.25" x14ac:dyDescent="0.35">
      <c r="A90" s="2" t="s">
        <v>15</v>
      </c>
      <c r="B90" s="2" t="s">
        <v>211</v>
      </c>
      <c r="C90" s="2" t="s">
        <v>212</v>
      </c>
      <c r="D90" s="2" t="s">
        <v>93</v>
      </c>
      <c r="F90" s="2" t="s">
        <v>15</v>
      </c>
      <c r="G90" s="2" t="s">
        <v>211</v>
      </c>
      <c r="H90" s="2" t="s">
        <v>212</v>
      </c>
      <c r="I90" s="2" t="s">
        <v>93</v>
      </c>
      <c r="J90" s="2" t="str">
        <f>CLEAN(Table49[[#This Row],[Product Name]])</f>
        <v>Printer</v>
      </c>
      <c r="K90" s="2" t="str">
        <f>SUBSTITUTE(Table49[[#This Row],[Brand Name]],"#","")</f>
        <v>Kodak</v>
      </c>
      <c r="L90" s="2" t="str">
        <f>LEFT(Table49[[#This Row],[Price]],LEN(Table49[[#This Row],[Price]])-8)</f>
        <v>170</v>
      </c>
      <c r="M90" s="10">
        <f>VALUE(Table49[[#This Row],[Price only]])</f>
        <v>170</v>
      </c>
      <c r="N90" s="10" t="str">
        <f>TRIM(Table49[[#This Row],[Quantity]])</f>
        <v>30 NOS</v>
      </c>
      <c r="O90" s="10" t="str">
        <f>SUBSTITUTE(Table49[[#This Row],[Quantity (Trimmed)]],"NOS","")</f>
        <v xml:space="preserve">30 </v>
      </c>
    </row>
    <row r="91" spans="1:15" ht="17.25" x14ac:dyDescent="0.35">
      <c r="A91" s="4" t="s">
        <v>15</v>
      </c>
      <c r="B91" s="4" t="s">
        <v>65</v>
      </c>
      <c r="C91" s="4" t="s">
        <v>31</v>
      </c>
      <c r="D91" s="4" t="s">
        <v>44</v>
      </c>
      <c r="F91" s="4" t="s">
        <v>15</v>
      </c>
      <c r="G91" s="4" t="s">
        <v>65</v>
      </c>
      <c r="H91" s="4" t="s">
        <v>31</v>
      </c>
      <c r="I91" s="4" t="s">
        <v>44</v>
      </c>
      <c r="J91" s="2" t="str">
        <f>CLEAN(Table49[[#This Row],[Product Name]])</f>
        <v>Printer</v>
      </c>
      <c r="K91" s="2" t="str">
        <f>SUBSTITUTE(Table49[[#This Row],[Brand Name]],"#","")</f>
        <v>Panasonic</v>
      </c>
      <c r="L91" s="2" t="str">
        <f>LEFT(Table49[[#This Row],[Price]],LEN(Table49[[#This Row],[Price]])-8)</f>
        <v>195</v>
      </c>
      <c r="M91" s="10">
        <f>VALUE(Table49[[#This Row],[Price only]])</f>
        <v>195</v>
      </c>
      <c r="N91" s="10" t="str">
        <f>TRIM(Table49[[#This Row],[Quantity]])</f>
        <v>16 NOS</v>
      </c>
      <c r="O91" s="10" t="str">
        <f>SUBSTITUTE(Table49[[#This Row],[Quantity (Trimmed)]],"NOS","")</f>
        <v xml:space="preserve">16 </v>
      </c>
    </row>
    <row r="92" spans="1:15" ht="17.25" x14ac:dyDescent="0.35">
      <c r="A92" s="6" t="s">
        <v>15</v>
      </c>
      <c r="B92" s="6" t="s">
        <v>213</v>
      </c>
      <c r="C92" s="6" t="s">
        <v>214</v>
      </c>
      <c r="D92" s="6" t="s">
        <v>115</v>
      </c>
      <c r="F92" s="6" t="s">
        <v>15</v>
      </c>
      <c r="G92" s="6" t="s">
        <v>213</v>
      </c>
      <c r="H92" s="6" t="s">
        <v>214</v>
      </c>
      <c r="I92" s="6" t="s">
        <v>115</v>
      </c>
      <c r="J92" s="2" t="str">
        <f>CLEAN(Table49[[#This Row],[Product Name]])</f>
        <v>Printer</v>
      </c>
      <c r="K92" s="2" t="str">
        <f>SUBSTITUTE(Table49[[#This Row],[Brand Name]],"#","")</f>
        <v>Fuji Xerox</v>
      </c>
      <c r="L92" s="2" t="str">
        <f>LEFT(Table49[[#This Row],[Price]],LEN(Table49[[#This Row],[Price]])-8)</f>
        <v>205</v>
      </c>
      <c r="M92" s="10">
        <f>VALUE(Table49[[#This Row],[Price only]])</f>
        <v>205</v>
      </c>
      <c r="N92" s="10" t="str">
        <f>TRIM(Table49[[#This Row],[Quantity]])</f>
        <v>12 NOS</v>
      </c>
      <c r="O92" s="10" t="str">
        <f>SUBSTITUTE(Table49[[#This Row],[Quantity (Trimmed)]],"NOS","")</f>
        <v xml:space="preserve">12 </v>
      </c>
    </row>
  </sheetData>
  <mergeCells count="2">
    <mergeCell ref="A1:D2"/>
    <mergeCell ref="F1:O2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Y J S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P m C U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g l J Z K I p H u A 4 A A A A R A A A A E w A c A E Z v c m 1 1 b G F z L 1 N l Y 3 R p b 2 4 x L m 0 g o h g A K K A U A A A A A A A A A A A A A A A A A A A A A A A A A A A A K 0 5 N L s n M z 1 M I h t C G 1 g B Q S w E C L Q A U A A I A C A D 5 g l J Z h q 9 k z a U A A A D 1 A A A A E g A A A A A A A A A A A A A A A A A A A A A A Q 2 9 u Z m l n L 1 B h Y 2 t h Z 2 U u e G 1 s U E s B A i 0 A F A A C A A g A + Y J S W Q / K 6 a u k A A A A 6 Q A A A B M A A A A A A A A A A A A A A A A A 8 Q A A A F t D b 2 5 0 Z W 5 0 X 1 R 5 c G V z X S 5 4 b W x Q S w E C L Q A U A A I A C A D 5 g l J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7 T y S P 8 8 K k i a v D V 1 Q 9 s q t Q A A A A A C A A A A A A A Q Z g A A A A E A A C A A A A D c d G E H w a 2 N 1 F Z i K r e D w 3 W 3 / X M b 5 s G q e S l o y 7 a f C P R K a g A A A A A O g A A A A A I A A C A A A A B w n d G Q B l 3 W 4 4 I Z 0 c f X y 3 M H m S h 5 9 t j X M J M d 6 I 4 D T y I Y W V A A A A C d r v w r C t T x Q / G y 8 9 q F c 5 + w i d w s a 1 c M 3 i 8 c + L O g U R Q V P u V T / m 8 b a 0 p j K 1 S S W b o u m a B A c b 3 3 5 9 / g 5 q 7 g V a 3 Q i q U q W Z p 0 z 2 l O f Z D q Y 0 h t Y g O W W 0 A A A A A 1 W U h W z G x p Y y g c i V l 3 h 8 w G Y J 5 m P 7 j s l L S R 1 D y V 5 L R R / e t / g 3 i K N e H o J 4 C v 8 G A p E V a a z i N d v I E N W T r Y y T x G 6 z L N < / D a t a M a s h u p > 
</file>

<file path=customXml/itemProps1.xml><?xml version="1.0" encoding="utf-8"?>
<ds:datastoreItem xmlns:ds="http://schemas.openxmlformats.org/officeDocument/2006/customXml" ds:itemID="{5943ED54-21F8-4CE3-9F19-0AD9AB0776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Wrangling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VIDYASAGAR</dc:creator>
  <cp:lastModifiedBy>ARJUN VIDYASAGAR</cp:lastModifiedBy>
  <dcterms:created xsi:type="dcterms:W3CDTF">2024-10-18T10:44:51Z</dcterms:created>
  <dcterms:modified xsi:type="dcterms:W3CDTF">2024-10-18T21:28:11Z</dcterms:modified>
</cp:coreProperties>
</file>