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655129CC-882C-4A00-AACB-D0790A985A4F}" xr6:coauthVersionLast="47" xr6:coauthVersionMax="47" xr10:uidLastSave="{00000000-0000-0000-0000-000000000000}"/>
  <bookViews>
    <workbookView xWindow="28680" yWindow="-1305" windowWidth="29040" windowHeight="17520" xr2:uid="{6DFEFB21-D769-4CB4-94F6-582490CDC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K43" i="1"/>
  <c r="G35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4" i="1"/>
  <c r="K12" i="1"/>
  <c r="K13" i="1"/>
  <c r="K14" i="1"/>
  <c r="K15" i="1"/>
  <c r="K16" i="1"/>
  <c r="K17" i="1"/>
  <c r="K18" i="1"/>
  <c r="K19" i="1"/>
  <c r="K20" i="1"/>
  <c r="K21" i="1"/>
  <c r="F11" i="1"/>
  <c r="G11" i="1"/>
  <c r="K11" i="1"/>
  <c r="J11" i="1"/>
  <c r="J74" i="1"/>
  <c r="J75" i="1"/>
  <c r="J76" i="1"/>
  <c r="J77" i="1"/>
  <c r="J78" i="1"/>
  <c r="J79" i="1"/>
  <c r="J80" i="1"/>
  <c r="J61" i="1"/>
  <c r="J62" i="1"/>
  <c r="J63" i="1"/>
  <c r="J64" i="1"/>
  <c r="J66" i="1"/>
  <c r="J67" i="1"/>
  <c r="J68" i="1"/>
  <c r="J69" i="1"/>
  <c r="J70" i="1"/>
  <c r="J60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J21" i="1" s="1"/>
  <c r="I23" i="1"/>
  <c r="I24" i="1"/>
  <c r="I25" i="1"/>
  <c r="I26" i="1"/>
  <c r="I27" i="1"/>
  <c r="J27" i="1" s="1"/>
  <c r="I28" i="1"/>
  <c r="J28" i="1" s="1"/>
  <c r="I29" i="1"/>
  <c r="I30" i="1"/>
  <c r="J30" i="1" s="1"/>
  <c r="I31" i="1"/>
  <c r="I32" i="1"/>
  <c r="I33" i="1"/>
  <c r="I35" i="1"/>
  <c r="I36" i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I11" i="1"/>
  <c r="J12" i="1"/>
  <c r="J23" i="1"/>
  <c r="J26" i="1"/>
  <c r="J31" i="1"/>
  <c r="J35" i="1"/>
  <c r="J43" i="1"/>
  <c r="J24" i="1"/>
  <c r="J25" i="1"/>
  <c r="J29" i="1"/>
  <c r="J32" i="1"/>
  <c r="J33" i="1"/>
  <c r="J36" i="1"/>
  <c r="J37" i="1"/>
  <c r="J44" i="1"/>
  <c r="J13" i="1"/>
  <c r="J19" i="1"/>
  <c r="J20" i="1"/>
  <c r="F23" i="1"/>
  <c r="L74" i="1" l="1"/>
  <c r="L75" i="1"/>
  <c r="L76" i="1"/>
  <c r="L77" i="1"/>
  <c r="L78" i="1"/>
  <c r="L79" i="1"/>
  <c r="L80" i="1"/>
  <c r="L73" i="1"/>
  <c r="L61" i="1"/>
  <c r="L62" i="1"/>
  <c r="L63" i="1"/>
  <c r="L64" i="1"/>
  <c r="L66" i="1"/>
  <c r="L67" i="1"/>
  <c r="L68" i="1"/>
  <c r="L69" i="1"/>
  <c r="L70" i="1"/>
  <c r="L60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E11" i="1"/>
  <c r="F35" i="1"/>
  <c r="E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12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23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4" i="1"/>
  <c r="E5" i="1"/>
  <c r="E6" i="1"/>
  <c r="O36" i="1"/>
  <c r="O37" i="1"/>
  <c r="O38" i="1"/>
  <c r="O39" i="1"/>
  <c r="O40" i="1"/>
  <c r="O41" i="1"/>
  <c r="O42" i="1"/>
  <c r="O43" i="1"/>
  <c r="O44" i="1"/>
  <c r="O35" i="1"/>
  <c r="P39" i="1" s="1"/>
  <c r="O33" i="1"/>
  <c r="O24" i="1"/>
  <c r="O25" i="1"/>
  <c r="O26" i="1"/>
  <c r="O27" i="1"/>
  <c r="O28" i="1"/>
  <c r="O29" i="1"/>
  <c r="O30" i="1"/>
  <c r="O31" i="1"/>
  <c r="O32" i="1"/>
  <c r="O23" i="1"/>
  <c r="P24" i="1" s="1"/>
  <c r="O11" i="1"/>
  <c r="P13" i="1" s="1"/>
  <c r="O12" i="1"/>
  <c r="O13" i="1"/>
  <c r="O14" i="1"/>
  <c r="O15" i="1"/>
  <c r="O16" i="1"/>
  <c r="O17" i="1"/>
  <c r="O18" i="1"/>
  <c r="O19" i="1"/>
  <c r="O20" i="1"/>
  <c r="O21" i="1"/>
  <c r="P12" i="1" l="1"/>
  <c r="P43" i="1"/>
  <c r="P41" i="1"/>
  <c r="P37" i="1"/>
  <c r="P42" i="1"/>
  <c r="P11" i="1"/>
  <c r="P35" i="1"/>
  <c r="P38" i="1"/>
  <c r="P44" i="1"/>
  <c r="P36" i="1"/>
  <c r="P33" i="1"/>
  <c r="P40" i="1"/>
  <c r="P32" i="1"/>
  <c r="P23" i="1"/>
  <c r="P31" i="1"/>
  <c r="P21" i="1"/>
  <c r="P30" i="1"/>
  <c r="P20" i="1"/>
  <c r="P29" i="1"/>
  <c r="P19" i="1"/>
  <c r="P28" i="1"/>
  <c r="P18" i="1"/>
  <c r="P27" i="1"/>
  <c r="P17" i="1"/>
  <c r="P26" i="1"/>
  <c r="P16" i="1"/>
  <c r="P25" i="1"/>
  <c r="P15" i="1"/>
  <c r="P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G4" authorId="0" shapeId="0" xr:uid="{627846C6-10F2-44E4-B5C3-EC9D78DCD371}">
      <text>
        <r>
          <rPr>
            <b/>
            <sz val="9"/>
            <color indexed="81"/>
            <rFont val="Tahoma"/>
            <charset val="1"/>
          </rPr>
          <t>Arjun Chakrawal:</t>
        </r>
        <r>
          <rPr>
            <sz val="9"/>
            <color indexed="81"/>
            <rFont val="Tahoma"/>
            <charset val="1"/>
          </rPr>
          <t xml:space="preserve">
CN values are taken from Fig 4 Fioretto 2005 and t hen initia C is calculated</t>
        </r>
      </text>
    </comment>
  </commentList>
</comments>
</file>

<file path=xl/sharedStrings.xml><?xml version="1.0" encoding="utf-8"?>
<sst xmlns="http://schemas.openxmlformats.org/spreadsheetml/2006/main" count="88" uniqueCount="52">
  <si>
    <t>C Incanus</t>
  </si>
  <si>
    <t>mass remaining</t>
  </si>
  <si>
    <t>M Communis</t>
  </si>
  <si>
    <t>year</t>
  </si>
  <si>
    <t>Q ilex</t>
  </si>
  <si>
    <t>N remaining (% initial N)</t>
  </si>
  <si>
    <t>lignin N  (% initial N)</t>
  </si>
  <si>
    <t xml:space="preserve">MAT </t>
  </si>
  <si>
    <t>MAP</t>
  </si>
  <si>
    <t>Lang aridity index</t>
  </si>
  <si>
    <t xml:space="preserve">intial mass of litter </t>
  </si>
  <si>
    <t>3-3.5</t>
  </si>
  <si>
    <t xml:space="preserve">g </t>
  </si>
  <si>
    <t>C remaining g</t>
  </si>
  <si>
    <t>From A. Fioretto et al 2000</t>
  </si>
  <si>
    <t>months</t>
  </si>
  <si>
    <t xml:space="preserve">Peroxidase activity </t>
  </si>
  <si>
    <t>umol o-tolidina ox g-1 dw h-1</t>
  </si>
  <si>
    <t xml:space="preserve">Laccase activity </t>
  </si>
  <si>
    <t>pH</t>
  </si>
  <si>
    <t>Water soluble substances (%)</t>
  </si>
  <si>
    <t>C (mg g−1 dry wt.)</t>
  </si>
  <si>
    <t>N (mg g−1 dry wt.)</t>
  </si>
  <si>
    <t>P (mg g−1 dry wt.)</t>
  </si>
  <si>
    <t>K (mg g−1 dry wt.)</t>
  </si>
  <si>
    <t>Mg (mg g−1 dry wt.)</t>
  </si>
  <si>
    <t>Ca (mg g−1 dry wt.)</t>
  </si>
  <si>
    <t>Na (mg g−1 dry wt.)</t>
  </si>
  <si>
    <t>Mn (mg g−1 dry wt.)</t>
  </si>
  <si>
    <t>Litter</t>
  </si>
  <si>
    <t>N remaining mg</t>
  </si>
  <si>
    <t>lignin N remaining mg</t>
  </si>
  <si>
    <t>day</t>
  </si>
  <si>
    <t xml:space="preserve">C fraction in lignin </t>
  </si>
  <si>
    <t>lignin C remaining g</t>
  </si>
  <si>
    <t>CN</t>
  </si>
  <si>
    <t>lignin (% of initial litter)</t>
  </si>
  <si>
    <t>from A. Fioretto 2000</t>
  </si>
  <si>
    <t>M Communis ( evergreen, in a Mediterranean shrubland)</t>
  </si>
  <si>
    <t>C Incanus (a summer semi deciduous species)</t>
  </si>
  <si>
    <t>Q ilex (Holm Oak  evergreen, in a Mediterranean shrubland)</t>
  </si>
  <si>
    <t>from A. Fioretto 2007</t>
  </si>
  <si>
    <t>Initial mass of litter</t>
  </si>
  <si>
    <t>g</t>
  </si>
  <si>
    <t>L/C</t>
  </si>
  <si>
    <t>cellulase</t>
  </si>
  <si>
    <t>Xylanase</t>
  </si>
  <si>
    <t>sugar enz/all enz</t>
  </si>
  <si>
    <t>cellulose  (% of initial litter)</t>
  </si>
  <si>
    <t>LCI</t>
  </si>
  <si>
    <t>cellulose C remaining g</t>
  </si>
  <si>
    <t>aromatic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</si>
</sst>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Peroxidase activity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Sheet1!$B$73:$B$80</c:f>
              <c:numCache>
                <c:formatCode>General</c:formatCode>
                <c:ptCount val="8"/>
                <c:pt idx="0">
                  <c:v>0</c:v>
                </c:pt>
                <c:pt idx="1">
                  <c:v>85.03</c:v>
                </c:pt>
                <c:pt idx="2">
                  <c:v>170.39</c:v>
                </c:pt>
                <c:pt idx="3">
                  <c:v>282.07</c:v>
                </c:pt>
                <c:pt idx="4">
                  <c:v>394.98</c:v>
                </c:pt>
                <c:pt idx="5">
                  <c:v>508.93</c:v>
                </c:pt>
                <c:pt idx="6">
                  <c:v>668.66</c:v>
                </c:pt>
                <c:pt idx="7">
                  <c:v>794.25</c:v>
                </c:pt>
              </c:numCache>
            </c:numRef>
          </c:xVal>
          <c:yVal>
            <c:numRef>
              <c:f>Sheet1!$C$73:$C$80</c:f>
              <c:numCache>
                <c:formatCode>General</c:formatCode>
                <c:ptCount val="8"/>
                <c:pt idx="0">
                  <c:v>14.17</c:v>
                </c:pt>
                <c:pt idx="1">
                  <c:v>245.08</c:v>
                </c:pt>
                <c:pt idx="2">
                  <c:v>34.68</c:v>
                </c:pt>
                <c:pt idx="3">
                  <c:v>86.88</c:v>
                </c:pt>
                <c:pt idx="4">
                  <c:v>166.05</c:v>
                </c:pt>
                <c:pt idx="5">
                  <c:v>50.99</c:v>
                </c:pt>
                <c:pt idx="6">
                  <c:v>23.61</c:v>
                </c:pt>
                <c:pt idx="7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E-44C3-82BD-0B9A5E48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5407"/>
        <c:axId val="126251231"/>
      </c:scatterChart>
      <c:valAx>
        <c:axId val="1262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1231"/>
        <c:crosses val="autoZero"/>
        <c:crossBetween val="midCat"/>
      </c:valAx>
      <c:valAx>
        <c:axId val="126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M Communis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Sheet1!$I$60:$I$70</c:f>
              <c:numCache>
                <c:formatCode>General</c:formatCode>
                <c:ptCount val="11"/>
                <c:pt idx="0">
                  <c:v>5.583126550868487E-2</c:v>
                </c:pt>
                <c:pt idx="1">
                  <c:v>4.9650920360941403E-2</c:v>
                </c:pt>
                <c:pt idx="2">
                  <c:v>6.2578248598977121E-2</c:v>
                </c:pt>
                <c:pt idx="3">
                  <c:v>6.4379904226055329E-2</c:v>
                </c:pt>
                <c:pt idx="4">
                  <c:v>6.8043648067749388E-2</c:v>
                </c:pt>
                <c:pt idx="6">
                  <c:v>3.5611188462293449E-2</c:v>
                </c:pt>
                <c:pt idx="7">
                  <c:v>3.8118244531513946E-2</c:v>
                </c:pt>
                <c:pt idx="8">
                  <c:v>4.1903591839988985E-2</c:v>
                </c:pt>
                <c:pt idx="9">
                  <c:v>4.3159117202519227E-2</c:v>
                </c:pt>
                <c:pt idx="10">
                  <c:v>7.5324958326277128E-2</c:v>
                </c:pt>
              </c:numCache>
            </c:numRef>
          </c:xVal>
          <c:yVal>
            <c:numRef>
              <c:f>Sheet1!$J$60:$J$70</c:f>
              <c:numCache>
                <c:formatCode>General</c:formatCode>
                <c:ptCount val="11"/>
                <c:pt idx="0">
                  <c:v>0.69034213945430922</c:v>
                </c:pt>
                <c:pt idx="1">
                  <c:v>0.53423507182916952</c:v>
                </c:pt>
                <c:pt idx="2">
                  <c:v>0.4135948895042863</c:v>
                </c:pt>
                <c:pt idx="3">
                  <c:v>0.59426980463079737</c:v>
                </c:pt>
                <c:pt idx="4">
                  <c:v>0.7715632288936447</c:v>
                </c:pt>
                <c:pt idx="6">
                  <c:v>0.48143105578692047</c:v>
                </c:pt>
                <c:pt idx="7">
                  <c:v>0.37943758036562869</c:v>
                </c:pt>
                <c:pt idx="8">
                  <c:v>0.28889224854754758</c:v>
                </c:pt>
                <c:pt idx="9">
                  <c:v>0.28371833786501371</c:v>
                </c:pt>
                <c:pt idx="10">
                  <c:v>0.22451952709138787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2-4AEA-A89F-BFD2881B95E0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Q ilex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Sheet1!$I$73:$I$80</c:f>
              <c:numCache>
                <c:formatCode>General</c:formatCode>
                <c:ptCount val="8"/>
                <c:pt idx="0">
                  <c:v>4.4065804935370149E-2</c:v>
                </c:pt>
                <c:pt idx="1">
                  <c:v>4.7470862322098878E-2</c:v>
                </c:pt>
                <c:pt idx="2">
                  <c:v>4.897309302655227E-2</c:v>
                </c:pt>
                <c:pt idx="3">
                  <c:v>4.9941761901694963E-2</c:v>
                </c:pt>
                <c:pt idx="4">
                  <c:v>7.0505287896592245E-2</c:v>
                </c:pt>
                <c:pt idx="5">
                  <c:v>7.0666828423343681E-2</c:v>
                </c:pt>
                <c:pt idx="6">
                  <c:v>6.4375301288231046E-2</c:v>
                </c:pt>
                <c:pt idx="7">
                  <c:v>8.5125128875900652E-2</c:v>
                </c:pt>
              </c:numCache>
            </c:numRef>
          </c:xVal>
          <c:yVal>
            <c:numRef>
              <c:f>Sheet1!$J$73:$J$80</c:f>
              <c:numCache>
                <c:formatCode>General</c:formatCode>
                <c:ptCount val="8"/>
                <c:pt idx="0">
                  <c:v>0.34983298461990237</c:v>
                </c:pt>
                <c:pt idx="1">
                  <c:v>8.5654763414848886E-2</c:v>
                </c:pt>
                <c:pt idx="2">
                  <c:v>0.24854714781606307</c:v>
                </c:pt>
                <c:pt idx="3">
                  <c:v>6.9525348687021871E-2</c:v>
                </c:pt>
                <c:pt idx="4">
                  <c:v>0.16683851719834963</c:v>
                </c:pt>
                <c:pt idx="5">
                  <c:v>0.26559864728427052</c:v>
                </c:pt>
                <c:pt idx="6">
                  <c:v>0.34922822491730982</c:v>
                </c:pt>
                <c:pt idx="7">
                  <c:v>0.33316861266893444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AC2-4AEA-A89F-BFD2881B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82495"/>
        <c:axId val="267997471"/>
      </c:scatterChart>
      <c:valAx>
        <c:axId val="2679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97471"/>
        <c:crosses val="autoZero"/>
        <c:crossBetween val="midCat"/>
      </c:valAx>
      <c:valAx>
        <c:axId val="2679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L/C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Sheet1!$B$11:$B$21</c:f>
              <c:numCache>
                <c:formatCode>0.0000</c:formatCode>
                <c:ptCount val="11"/>
                <c:pt idx="0">
                  <c:v>0</c:v>
                </c:pt>
                <c:pt idx="1">
                  <c:v>0.16478999999999999</c:v>
                </c:pt>
                <c:pt idx="2">
                  <c:v>0.37079000000000001</c:v>
                </c:pt>
                <c:pt idx="3">
                  <c:v>0.46816000000000002</c:v>
                </c:pt>
                <c:pt idx="4">
                  <c:v>0.66666999999999998</c:v>
                </c:pt>
                <c:pt idx="5">
                  <c:v>0.82772000000000001</c:v>
                </c:pt>
                <c:pt idx="6">
                  <c:v>1.0187299999999999</c:v>
                </c:pt>
                <c:pt idx="7">
                  <c:v>1.2659199999999999</c:v>
                </c:pt>
                <c:pt idx="8">
                  <c:v>1.4681599999999999</c:v>
                </c:pt>
                <c:pt idx="9">
                  <c:v>2.2322099999999998</c:v>
                </c:pt>
                <c:pt idx="10">
                  <c:v>3.1236000000000002</c:v>
                </c:pt>
              </c:numCache>
            </c:numRef>
          </c:xVal>
          <c:yVal>
            <c:numRef>
              <c:f>Sheet1!$G$11:$G$21</c:f>
              <c:numCache>
                <c:formatCode>General</c:formatCode>
                <c:ptCount val="11"/>
                <c:pt idx="0">
                  <c:v>0.39351851851851849</c:v>
                </c:pt>
                <c:pt idx="1">
                  <c:v>0.41540553601353086</c:v>
                </c:pt>
                <c:pt idx="2">
                  <c:v>0.46779419338960804</c:v>
                </c:pt>
                <c:pt idx="3">
                  <c:v>0.42545819597087836</c:v>
                </c:pt>
                <c:pt idx="4">
                  <c:v>0.41653209334153307</c:v>
                </c:pt>
                <c:pt idx="5">
                  <c:v>0.38559217848176613</c:v>
                </c:pt>
                <c:pt idx="6">
                  <c:v>0.37212638019089628</c:v>
                </c:pt>
                <c:pt idx="7">
                  <c:v>0.38969363104068422</c:v>
                </c:pt>
                <c:pt idx="8">
                  <c:v>0.3687823977059666</c:v>
                </c:pt>
                <c:pt idx="9">
                  <c:v>0.43677123262170092</c:v>
                </c:pt>
                <c:pt idx="10">
                  <c:v>0.50446300963114621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C-4355-BF91-511AEBF5AC78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LCI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Sheet1!$B$11:$B$21</c:f>
              <c:numCache>
                <c:formatCode>0.0000</c:formatCode>
                <c:ptCount val="11"/>
                <c:pt idx="0">
                  <c:v>0</c:v>
                </c:pt>
                <c:pt idx="1">
                  <c:v>0.16478999999999999</c:v>
                </c:pt>
                <c:pt idx="2">
                  <c:v>0.37079000000000001</c:v>
                </c:pt>
                <c:pt idx="3">
                  <c:v>0.46816000000000002</c:v>
                </c:pt>
                <c:pt idx="4">
                  <c:v>0.66666999999999998</c:v>
                </c:pt>
                <c:pt idx="5">
                  <c:v>0.82772000000000001</c:v>
                </c:pt>
                <c:pt idx="6">
                  <c:v>1.0187299999999999</c:v>
                </c:pt>
                <c:pt idx="7">
                  <c:v>1.2659199999999999</c:v>
                </c:pt>
                <c:pt idx="8">
                  <c:v>1.4681599999999999</c:v>
                </c:pt>
                <c:pt idx="9">
                  <c:v>2.2322099999999998</c:v>
                </c:pt>
                <c:pt idx="10">
                  <c:v>3.1236000000000002</c:v>
                </c:pt>
              </c:numCache>
            </c:numRef>
          </c:xVal>
          <c:yVal>
            <c:numRef>
              <c:f>Sheet1!$J$11:$J$21</c:f>
              <c:numCache>
                <c:formatCode>General</c:formatCode>
                <c:ptCount val="11"/>
                <c:pt idx="0">
                  <c:v>0.53514513188441915</c:v>
                </c:pt>
                <c:pt idx="1">
                  <c:v>0.51999666157208657</c:v>
                </c:pt>
                <c:pt idx="2">
                  <c:v>0.54410615705813792</c:v>
                </c:pt>
                <c:pt idx="3">
                  <c:v>0.50418679417047341</c:v>
                </c:pt>
                <c:pt idx="4">
                  <c:v>0.49134548881150347</c:v>
                </c:pt>
                <c:pt idx="5">
                  <c:v>0.45428759286846432</c:v>
                </c:pt>
                <c:pt idx="6">
                  <c:v>0.40953824156202207</c:v>
                </c:pt>
                <c:pt idx="7">
                  <c:v>0.44734869741743283</c:v>
                </c:pt>
                <c:pt idx="8">
                  <c:v>0.4246655887108628</c:v>
                </c:pt>
                <c:pt idx="9">
                  <c:v>0.52838739345147256</c:v>
                </c:pt>
                <c:pt idx="10">
                  <c:v>0.62180153357863099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EC-4355-BF91-511AEBF5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2015"/>
        <c:axId val="383226607"/>
      </c:scatterChart>
      <c:valAx>
        <c:axId val="383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6607"/>
        <c:crosses val="autoZero"/>
        <c:crossBetween val="midCat"/>
      </c:valAx>
      <c:valAx>
        <c:axId val="3832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708232</xdr:colOff>
      <xdr:row>43</xdr:row>
      <xdr:rowOff>104711</xdr:rowOff>
    </xdr:from>
    <xdr:to>
      <xdr:col>22</xdr:col>
      <xdr:colOff>208636</xdr:colOff>
      <xdr:row>57</xdr:row>
      <xdr:rowOff>112052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2AB49-7106-43E5-BD92-0CFBAEB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84046</xdr:colOff>
      <xdr:row>84</xdr:row>
      <xdr:rowOff>135593</xdr:rowOff>
    </xdr:from>
    <xdr:to>
      <xdr:col>5</xdr:col>
      <xdr:colOff>621928</xdr:colOff>
      <xdr:row>99</xdr:row>
      <xdr:rowOff>21293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54EAE-7E7D-452B-B8D2-EA2C4E23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1193426</xdr:colOff>
      <xdr:row>7</xdr:row>
      <xdr:rowOff>89648</xdr:rowOff>
    </xdr:from>
    <xdr:to>
      <xdr:col>24</xdr:col>
      <xdr:colOff>274544</xdr:colOff>
      <xdr:row>21</xdr:row>
      <xdr:rowOff>165848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5C5A08-0418-4FDF-8A1A-2F56D8E7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7A3D-8AD4-401D-9FCF-288AF6E6293F}">
  <dimension ref="A1:Q82"/>
  <sheetViews>
    <sheetView tabSelected="1" topLeftCell="A61" zoomScale="85" zoomScaleNormal="85" workbookViewId="0">
      <selection activeCell="J87" sqref="J87"/>
    </sheetView>
  </sheetViews>
  <sheetFormatPr defaultRowHeight="15" x14ac:dyDescent="0.25"/>
  <cols>
    <col min="1" max="1" width="25.28515625" bestFit="1" customWidth="1"/>
    <col min="2" max="2" width="28.85546875" customWidth="1"/>
    <col min="3" max="3" width="19.140625" customWidth="1"/>
    <col min="4" max="4" width="24" bestFit="1" customWidth="1"/>
    <col min="5" max="5" width="17.28515625" bestFit="1" customWidth="1"/>
    <col min="6" max="6" width="19.85546875" bestFit="1" customWidth="1"/>
    <col min="7" max="7" width="8.5703125" customWidth="1"/>
    <col min="8" max="8" width="27.85546875" bestFit="1" customWidth="1"/>
    <col min="9" max="9" width="23.140625" bestFit="1" customWidth="1"/>
    <col min="10" max="10" width="17.42578125" bestFit="1" customWidth="1"/>
    <col min="11" max="11" width="24.28515625" bestFit="1" customWidth="1"/>
    <col min="12" max="12" width="20.7109375" bestFit="1" customWidth="1"/>
    <col min="13" max="13" width="17.42578125" bestFit="1" customWidth="1"/>
    <col min="14" max="14" width="20.140625" bestFit="1" customWidth="1"/>
    <col min="15" max="16" width="18.7109375" bestFit="1" customWidth="1"/>
    <col min="17" max="17" width="18.85546875" bestFit="1" customWidth="1"/>
  </cols>
  <sheetData>
    <row r="1" spans="1:17" x14ac:dyDescent="0.25">
      <c r="B1" s="4" t="s">
        <v>43</v>
      </c>
      <c r="C1" s="4"/>
      <c r="D1" s="4"/>
      <c r="E1" s="4"/>
      <c r="P1" t="s">
        <v>7</v>
      </c>
      <c r="Q1" t="s">
        <v>8</v>
      </c>
    </row>
    <row r="2" spans="1:17" x14ac:dyDescent="0.25">
      <c r="A2" t="s">
        <v>42</v>
      </c>
      <c r="B2">
        <v>3</v>
      </c>
      <c r="P2">
        <v>18.600000000000001</v>
      </c>
      <c r="Q2">
        <v>680</v>
      </c>
    </row>
    <row r="3" spans="1:17" ht="30" x14ac:dyDescent="0.25">
      <c r="B3" t="s">
        <v>29</v>
      </c>
      <c r="C3" t="s">
        <v>19</v>
      </c>
      <c r="D3" s="3" t="s">
        <v>20</v>
      </c>
      <c r="E3" t="s">
        <v>21</v>
      </c>
      <c r="F3" t="s">
        <v>22</v>
      </c>
      <c r="G3" t="s">
        <v>35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</row>
    <row r="4" spans="1:17" ht="30" x14ac:dyDescent="0.25">
      <c r="A4" s="5" t="s">
        <v>37</v>
      </c>
      <c r="B4" s="3" t="s">
        <v>39</v>
      </c>
      <c r="C4">
        <v>5.3</v>
      </c>
      <c r="D4">
        <v>10.8</v>
      </c>
      <c r="E4">
        <f>F4*G4</f>
        <v>518.40000000000009</v>
      </c>
      <c r="F4">
        <v>10.8</v>
      </c>
      <c r="G4">
        <v>48</v>
      </c>
      <c r="H4">
        <v>0.68</v>
      </c>
      <c r="I4">
        <v>5.84</v>
      </c>
      <c r="J4">
        <v>1.22</v>
      </c>
      <c r="K4">
        <v>11.7</v>
      </c>
      <c r="L4">
        <v>1.22</v>
      </c>
      <c r="M4">
        <v>0.09</v>
      </c>
      <c r="O4" t="s">
        <v>9</v>
      </c>
      <c r="P4">
        <v>37</v>
      </c>
    </row>
    <row r="5" spans="1:17" ht="30" x14ac:dyDescent="0.25">
      <c r="A5" s="6" t="s">
        <v>41</v>
      </c>
      <c r="B5" s="3" t="s">
        <v>38</v>
      </c>
      <c r="C5">
        <v>5.4</v>
      </c>
      <c r="D5">
        <v>16.8</v>
      </c>
      <c r="E5">
        <f>F5*G5</f>
        <v>483.59999999999997</v>
      </c>
      <c r="F5">
        <v>7.8</v>
      </c>
      <c r="G5">
        <v>62</v>
      </c>
      <c r="H5">
        <v>0.55000000000000004</v>
      </c>
      <c r="I5">
        <v>3.86</v>
      </c>
      <c r="J5">
        <v>2.62</v>
      </c>
      <c r="K5">
        <v>10.7</v>
      </c>
      <c r="L5">
        <v>1.35</v>
      </c>
      <c r="M5">
        <v>7.0000000000000007E-2</v>
      </c>
      <c r="O5" t="s">
        <v>10</v>
      </c>
      <c r="P5" t="s">
        <v>11</v>
      </c>
      <c r="Q5" t="s">
        <v>12</v>
      </c>
    </row>
    <row r="6" spans="1:17" ht="30" x14ac:dyDescent="0.25">
      <c r="A6" s="6"/>
      <c r="B6" s="3" t="s">
        <v>40</v>
      </c>
      <c r="C6">
        <v>5.8</v>
      </c>
      <c r="E6">
        <f>F6*G6</f>
        <v>510.59999999999997</v>
      </c>
      <c r="F6">
        <v>11.1</v>
      </c>
      <c r="G6">
        <v>46</v>
      </c>
    </row>
    <row r="7" spans="1:17" x14ac:dyDescent="0.25">
      <c r="A7" s="5"/>
    </row>
    <row r="8" spans="1:17" x14ac:dyDescent="0.25">
      <c r="A8" s="1" t="s">
        <v>33</v>
      </c>
      <c r="B8" s="1">
        <v>0.6</v>
      </c>
    </row>
    <row r="10" spans="1:17" x14ac:dyDescent="0.25">
      <c r="A10" t="s">
        <v>0</v>
      </c>
      <c r="B10" t="s">
        <v>3</v>
      </c>
      <c r="C10" t="s">
        <v>1</v>
      </c>
      <c r="D10" t="s">
        <v>36</v>
      </c>
      <c r="E10" t="s">
        <v>13</v>
      </c>
      <c r="F10" t="s">
        <v>34</v>
      </c>
      <c r="G10" t="s">
        <v>44</v>
      </c>
      <c r="H10" t="s">
        <v>48</v>
      </c>
      <c r="I10" t="s">
        <v>50</v>
      </c>
      <c r="J10" t="s">
        <v>49</v>
      </c>
      <c r="K10" t="s">
        <v>51</v>
      </c>
      <c r="L10" t="s">
        <v>3</v>
      </c>
      <c r="M10" t="s">
        <v>5</v>
      </c>
      <c r="N10" t="s">
        <v>6</v>
      </c>
      <c r="O10" t="s">
        <v>30</v>
      </c>
      <c r="P10" t="s">
        <v>31</v>
      </c>
    </row>
    <row r="11" spans="1:17" x14ac:dyDescent="0.25">
      <c r="B11" s="2">
        <v>0</v>
      </c>
      <c r="C11" s="2">
        <v>100</v>
      </c>
      <c r="D11" s="2">
        <v>34</v>
      </c>
      <c r="E11" s="2">
        <f>C11*0.01*$E$4*0.001*$B$2</f>
        <v>1.5552000000000001</v>
      </c>
      <c r="F11" s="2">
        <f>D11*0.01*$B$2*$B$8</f>
        <v>0.61199999999999999</v>
      </c>
      <c r="G11">
        <f>F11/E11</f>
        <v>0.39351851851851849</v>
      </c>
      <c r="H11">
        <v>35.441000000000003</v>
      </c>
      <c r="I11" s="2">
        <f>H11*0.01*$B$2*0.5</f>
        <v>0.53161500000000006</v>
      </c>
      <c r="J11">
        <f>F11/(F11+I11)</f>
        <v>0.53514513188441915</v>
      </c>
      <c r="K11">
        <f>G11*0.25</f>
        <v>9.8379629629629622E-2</v>
      </c>
      <c r="L11">
        <v>0</v>
      </c>
      <c r="M11">
        <v>100</v>
      </c>
      <c r="N11">
        <v>64.656000000000006</v>
      </c>
      <c r="O11">
        <f t="shared" ref="O11:O21" si="0">M11*0.01*$F$4</f>
        <v>10.8</v>
      </c>
      <c r="P11">
        <f t="shared" ref="P11:P21" si="1">N11*0.01*$O$11</f>
        <v>6.9828480000000006</v>
      </c>
    </row>
    <row r="12" spans="1:17" x14ac:dyDescent="0.25">
      <c r="B12" s="2">
        <v>0.16478999999999999</v>
      </c>
      <c r="C12" s="2">
        <v>92.582999999999998</v>
      </c>
      <c r="D12" s="2">
        <v>33.228999999999999</v>
      </c>
      <c r="E12" s="2">
        <f t="shared" ref="E12:E21" si="2">C12*0.01*$E$4*0.001*$B$2</f>
        <v>1.4398508160000003</v>
      </c>
      <c r="F12" s="2">
        <f>D12*0.01*$B$2*$B$8</f>
        <v>0.59812199999999993</v>
      </c>
      <c r="G12">
        <f t="shared" ref="G12:G44" si="3">F12/E12</f>
        <v>0.41540553601353086</v>
      </c>
      <c r="H12">
        <v>36.808</v>
      </c>
      <c r="I12" s="2">
        <f t="shared" ref="I12:I44" si="4">H12*0.01*$B$2*0.5</f>
        <v>0.55212000000000006</v>
      </c>
      <c r="J12">
        <f t="shared" ref="J12:J44" si="5">F12/(F12+I12)</f>
        <v>0.51999666157208657</v>
      </c>
      <c r="K12">
        <f t="shared" ref="K12:K44" si="6">G12*0.25</f>
        <v>0.10385138400338272</v>
      </c>
      <c r="L12">
        <v>0.1651</v>
      </c>
      <c r="M12">
        <v>94.542000000000002</v>
      </c>
      <c r="N12">
        <v>62.817</v>
      </c>
      <c r="O12">
        <f t="shared" si="0"/>
        <v>10.210536000000001</v>
      </c>
      <c r="P12">
        <f t="shared" si="1"/>
        <v>6.7842360000000008</v>
      </c>
    </row>
    <row r="13" spans="1:17" x14ac:dyDescent="0.25">
      <c r="B13" s="2">
        <v>0.37079000000000001</v>
      </c>
      <c r="C13" s="2">
        <v>87.585999999999999</v>
      </c>
      <c r="D13" s="2">
        <v>35.4</v>
      </c>
      <c r="E13" s="2">
        <f t="shared" si="2"/>
        <v>1.3621374720000001</v>
      </c>
      <c r="F13" s="2">
        <f t="shared" ref="F13:F21" si="7">D13*0.01*$B$2*$B$8</f>
        <v>0.63719999999999988</v>
      </c>
      <c r="G13">
        <f t="shared" si="3"/>
        <v>0.46779419338960804</v>
      </c>
      <c r="H13">
        <v>35.593000000000004</v>
      </c>
      <c r="I13" s="2">
        <f t="shared" si="4"/>
        <v>0.53389500000000001</v>
      </c>
      <c r="J13">
        <f t="shared" si="5"/>
        <v>0.54410615705813792</v>
      </c>
      <c r="K13">
        <f t="shared" si="6"/>
        <v>0.11694854834740201</v>
      </c>
      <c r="L13">
        <v>0.33667000000000002</v>
      </c>
      <c r="M13">
        <v>92.832999999999998</v>
      </c>
      <c r="N13">
        <v>66.034999999999997</v>
      </c>
      <c r="O13">
        <f t="shared" si="0"/>
        <v>10.025964</v>
      </c>
      <c r="P13">
        <f t="shared" si="1"/>
        <v>7.13178</v>
      </c>
    </row>
    <row r="14" spans="1:17" x14ac:dyDescent="0.25">
      <c r="B14" s="2">
        <v>0.46816000000000002</v>
      </c>
      <c r="C14" s="2">
        <v>83.619</v>
      </c>
      <c r="D14" s="2">
        <v>30.738</v>
      </c>
      <c r="E14" s="2">
        <f t="shared" si="2"/>
        <v>1.3004426880000004</v>
      </c>
      <c r="F14" s="2">
        <f t="shared" si="7"/>
        <v>0.553284</v>
      </c>
      <c r="G14">
        <f t="shared" si="3"/>
        <v>0.42545819597087836</v>
      </c>
      <c r="H14">
        <v>36.273000000000003</v>
      </c>
      <c r="I14" s="2">
        <f t="shared" si="4"/>
        <v>0.54409500000000011</v>
      </c>
      <c r="J14">
        <f t="shared" si="5"/>
        <v>0.50418679417047341</v>
      </c>
      <c r="K14">
        <f t="shared" si="6"/>
        <v>0.10636454899271959</v>
      </c>
      <c r="L14">
        <v>0.48913000000000001</v>
      </c>
      <c r="M14">
        <v>90.516000000000005</v>
      </c>
      <c r="N14">
        <v>58.679000000000002</v>
      </c>
      <c r="O14">
        <f t="shared" si="0"/>
        <v>9.7757280000000009</v>
      </c>
      <c r="P14">
        <f t="shared" si="1"/>
        <v>6.3373320000000009</v>
      </c>
    </row>
    <row r="15" spans="1:17" x14ac:dyDescent="0.25">
      <c r="B15" s="2">
        <v>0.66666999999999998</v>
      </c>
      <c r="C15" s="2">
        <v>75.340999999999994</v>
      </c>
      <c r="D15" s="2">
        <v>27.114000000000001</v>
      </c>
      <c r="E15" s="2">
        <f t="shared" si="2"/>
        <v>1.171703232</v>
      </c>
      <c r="F15" s="2">
        <f t="shared" si="7"/>
        <v>0.48805199999999999</v>
      </c>
      <c r="G15">
        <f t="shared" si="3"/>
        <v>0.41653209334153307</v>
      </c>
      <c r="H15">
        <v>33.683</v>
      </c>
      <c r="I15" s="2">
        <f t="shared" si="4"/>
        <v>0.50524500000000006</v>
      </c>
      <c r="J15">
        <f t="shared" si="5"/>
        <v>0.49134548881150347</v>
      </c>
      <c r="K15">
        <f t="shared" si="6"/>
        <v>0.10413302333538327</v>
      </c>
      <c r="L15">
        <v>0.64156999999999997</v>
      </c>
      <c r="M15">
        <v>83.853999999999999</v>
      </c>
      <c r="N15">
        <v>45.805</v>
      </c>
      <c r="O15">
        <f t="shared" si="0"/>
        <v>9.0562320000000014</v>
      </c>
      <c r="P15">
        <f t="shared" si="1"/>
        <v>4.9469400000000006</v>
      </c>
    </row>
    <row r="16" spans="1:17" x14ac:dyDescent="0.25">
      <c r="B16" s="2">
        <v>0.82772000000000001</v>
      </c>
      <c r="C16" s="2">
        <v>71.55</v>
      </c>
      <c r="D16" s="2">
        <v>23.837</v>
      </c>
      <c r="E16" s="2">
        <f t="shared" si="2"/>
        <v>1.1127456000000002</v>
      </c>
      <c r="F16" s="2">
        <f t="shared" si="7"/>
        <v>0.429066</v>
      </c>
      <c r="G16">
        <f t="shared" si="3"/>
        <v>0.38559217848176613</v>
      </c>
      <c r="H16">
        <v>34.360999999999997</v>
      </c>
      <c r="I16" s="2">
        <f t="shared" si="4"/>
        <v>0.51541499999999996</v>
      </c>
      <c r="J16">
        <f t="shared" si="5"/>
        <v>0.45428759286846432</v>
      </c>
      <c r="K16">
        <f t="shared" si="6"/>
        <v>9.6398044620441534E-2</v>
      </c>
      <c r="L16">
        <v>0.85096000000000005</v>
      </c>
      <c r="M16">
        <v>90.227000000000004</v>
      </c>
      <c r="N16">
        <v>28.128</v>
      </c>
      <c r="O16">
        <f t="shared" si="0"/>
        <v>9.7445160000000008</v>
      </c>
      <c r="P16">
        <f t="shared" si="1"/>
        <v>3.0378240000000005</v>
      </c>
    </row>
    <row r="17" spans="1:16" x14ac:dyDescent="0.25">
      <c r="B17" s="2">
        <v>1.0187299999999999</v>
      </c>
      <c r="C17" s="2">
        <v>62.061999999999998</v>
      </c>
      <c r="D17" s="2">
        <v>19.954000000000001</v>
      </c>
      <c r="E17" s="2">
        <f t="shared" si="2"/>
        <v>0.96518822400000015</v>
      </c>
      <c r="F17" s="2">
        <f t="shared" si="7"/>
        <v>0.35917199999999999</v>
      </c>
      <c r="G17">
        <f t="shared" si="3"/>
        <v>0.37212638019089628</v>
      </c>
      <c r="H17">
        <v>34.523000000000003</v>
      </c>
      <c r="I17" s="2">
        <f t="shared" si="4"/>
        <v>0.51784500000000011</v>
      </c>
      <c r="J17">
        <f t="shared" si="5"/>
        <v>0.40953824156202207</v>
      </c>
      <c r="K17">
        <f t="shared" si="6"/>
        <v>9.3031595047724069E-2</v>
      </c>
      <c r="L17">
        <v>1.00336</v>
      </c>
      <c r="M17">
        <v>78.930999999999997</v>
      </c>
      <c r="N17">
        <v>30.408999999999999</v>
      </c>
      <c r="O17">
        <f t="shared" si="0"/>
        <v>8.5245479999999993</v>
      </c>
      <c r="P17">
        <f t="shared" si="1"/>
        <v>3.2841719999999999</v>
      </c>
    </row>
    <row r="18" spans="1:16" x14ac:dyDescent="0.25">
      <c r="B18" s="2">
        <v>1.2659199999999999</v>
      </c>
      <c r="C18" s="2">
        <v>58.795000000000002</v>
      </c>
      <c r="D18" s="2">
        <v>19.795999999999999</v>
      </c>
      <c r="E18" s="2">
        <f t="shared" si="2"/>
        <v>0.91437984000000028</v>
      </c>
      <c r="F18" s="2">
        <f t="shared" si="7"/>
        <v>0.35632799999999998</v>
      </c>
      <c r="G18">
        <f t="shared" si="3"/>
        <v>0.38969363104068422</v>
      </c>
      <c r="H18">
        <v>29.347000000000001</v>
      </c>
      <c r="I18" s="2">
        <f t="shared" si="4"/>
        <v>0.44020500000000001</v>
      </c>
      <c r="J18">
        <f t="shared" si="5"/>
        <v>0.44734869741743283</v>
      </c>
      <c r="K18">
        <f t="shared" si="6"/>
        <v>9.7423407760171055E-2</v>
      </c>
      <c r="L18">
        <v>1.2515499999999999</v>
      </c>
      <c r="M18">
        <v>89.358000000000004</v>
      </c>
      <c r="N18">
        <v>20.100000000000001</v>
      </c>
      <c r="O18">
        <f t="shared" si="0"/>
        <v>9.6506640000000008</v>
      </c>
      <c r="P18">
        <f t="shared" si="1"/>
        <v>2.1708000000000003</v>
      </c>
    </row>
    <row r="19" spans="1:16" x14ac:dyDescent="0.25">
      <c r="B19" s="2">
        <v>1.4681599999999999</v>
      </c>
      <c r="C19" s="2">
        <v>45.335000000000001</v>
      </c>
      <c r="D19" s="2">
        <v>14.445</v>
      </c>
      <c r="E19" s="2">
        <f t="shared" si="2"/>
        <v>0.70504992000000022</v>
      </c>
      <c r="F19" s="2">
        <f t="shared" si="7"/>
        <v>0.26001000000000002</v>
      </c>
      <c r="G19">
        <f t="shared" si="3"/>
        <v>0.3687823977059666</v>
      </c>
      <c r="H19">
        <v>23.484000000000002</v>
      </c>
      <c r="I19" s="2">
        <f t="shared" si="4"/>
        <v>0.35226000000000002</v>
      </c>
      <c r="J19">
        <f t="shared" si="5"/>
        <v>0.4246655887108628</v>
      </c>
      <c r="K19">
        <f t="shared" si="6"/>
        <v>9.2195599426491651E-2</v>
      </c>
      <c r="L19">
        <v>1.4736499999999999</v>
      </c>
      <c r="M19">
        <v>67.055000000000007</v>
      </c>
      <c r="N19">
        <v>5.867</v>
      </c>
      <c r="O19">
        <f t="shared" si="0"/>
        <v>7.2419400000000014</v>
      </c>
      <c r="P19">
        <f t="shared" si="1"/>
        <v>0.63363600000000009</v>
      </c>
    </row>
    <row r="20" spans="1:16" x14ac:dyDescent="0.25">
      <c r="B20" s="2">
        <v>2.2322099999999998</v>
      </c>
      <c r="C20" s="2">
        <v>35.015999999999998</v>
      </c>
      <c r="D20" s="2">
        <v>13.214</v>
      </c>
      <c r="E20" s="2">
        <f t="shared" si="2"/>
        <v>0.54456883200000006</v>
      </c>
      <c r="F20" s="2">
        <f t="shared" si="7"/>
        <v>0.23785199999999998</v>
      </c>
      <c r="G20">
        <f t="shared" si="3"/>
        <v>0.43677123262170092</v>
      </c>
      <c r="H20">
        <v>14.153</v>
      </c>
      <c r="I20" s="2">
        <f t="shared" si="4"/>
        <v>0.21229500000000001</v>
      </c>
      <c r="J20">
        <f t="shared" si="5"/>
        <v>0.52838739345147256</v>
      </c>
      <c r="K20">
        <f t="shared" si="6"/>
        <v>0.10919280815542523</v>
      </c>
      <c r="L20">
        <v>2.22315</v>
      </c>
      <c r="M20">
        <v>66.477000000000004</v>
      </c>
      <c r="N20">
        <v>1.4890000000000001</v>
      </c>
      <c r="O20">
        <f t="shared" si="0"/>
        <v>7.1795160000000013</v>
      </c>
      <c r="P20">
        <f t="shared" si="1"/>
        <v>0.16081200000000001</v>
      </c>
    </row>
    <row r="21" spans="1:16" x14ac:dyDescent="0.25">
      <c r="B21" s="2">
        <v>3.1236000000000002</v>
      </c>
      <c r="C21" s="2">
        <v>25.396000000000001</v>
      </c>
      <c r="D21" s="2">
        <v>11.069000000000001</v>
      </c>
      <c r="E21" s="2">
        <f t="shared" si="2"/>
        <v>0.39495859200000011</v>
      </c>
      <c r="F21" s="2">
        <f t="shared" si="7"/>
        <v>0.199242</v>
      </c>
      <c r="G21">
        <f t="shared" si="3"/>
        <v>0.50446300963114621</v>
      </c>
      <c r="H21">
        <v>8.0790000000000006</v>
      </c>
      <c r="I21" s="2">
        <f t="shared" si="4"/>
        <v>0.12118500000000001</v>
      </c>
      <c r="J21">
        <f t="shared" si="5"/>
        <v>0.62180153357863099</v>
      </c>
      <c r="K21">
        <f t="shared" si="6"/>
        <v>0.12611575240778655</v>
      </c>
      <c r="L21">
        <v>3.10954</v>
      </c>
      <c r="M21">
        <v>53.442999999999998</v>
      </c>
      <c r="N21">
        <v>0.51</v>
      </c>
      <c r="O21">
        <f t="shared" si="0"/>
        <v>5.7718439999999998</v>
      </c>
      <c r="P21">
        <f t="shared" si="1"/>
        <v>5.5080000000000011E-2</v>
      </c>
    </row>
    <row r="22" spans="1:16" x14ac:dyDescent="0.25">
      <c r="A22" t="s">
        <v>2</v>
      </c>
      <c r="B22" t="s">
        <v>3</v>
      </c>
      <c r="C22" t="s">
        <v>1</v>
      </c>
      <c r="D22" t="s">
        <v>36</v>
      </c>
      <c r="E22" t="s">
        <v>13</v>
      </c>
      <c r="F22" t="s">
        <v>34</v>
      </c>
      <c r="H22" t="s">
        <v>48</v>
      </c>
      <c r="I22" s="2"/>
    </row>
    <row r="23" spans="1:16" x14ac:dyDescent="0.25">
      <c r="B23" s="2">
        <v>0</v>
      </c>
      <c r="C23" s="2">
        <v>100</v>
      </c>
      <c r="D23" s="2">
        <v>18</v>
      </c>
      <c r="E23" s="2">
        <f>C23*0.01*$E$5*0.001*$B$2</f>
        <v>1.4507999999999999</v>
      </c>
      <c r="F23" s="2">
        <f>D23*0.01*$B$2*$B$8</f>
        <v>0.32400000000000001</v>
      </c>
      <c r="G23">
        <f t="shared" si="3"/>
        <v>0.22332506203473948</v>
      </c>
      <c r="H23">
        <v>36.366999999999997</v>
      </c>
      <c r="I23" s="2">
        <f t="shared" si="4"/>
        <v>0.54550500000000002</v>
      </c>
      <c r="J23">
        <f t="shared" si="5"/>
        <v>0.37262580433695036</v>
      </c>
      <c r="K23">
        <f t="shared" si="6"/>
        <v>5.583126550868487E-2</v>
      </c>
      <c r="L23">
        <v>0</v>
      </c>
      <c r="M23">
        <v>100</v>
      </c>
      <c r="N23">
        <v>54.145000000000003</v>
      </c>
      <c r="O23">
        <f t="shared" ref="O23:O33" si="8">M23*0.01*$F$5</f>
        <v>7.8</v>
      </c>
      <c r="P23">
        <f t="shared" ref="P23:P33" si="9">N23*0.01*$O$23</f>
        <v>4.2233100000000006</v>
      </c>
    </row>
    <row r="24" spans="1:16" x14ac:dyDescent="0.25">
      <c r="B24" s="2">
        <v>0.16338</v>
      </c>
      <c r="C24" s="2">
        <v>93.875</v>
      </c>
      <c r="D24" s="2">
        <v>15.026999999999999</v>
      </c>
      <c r="E24" s="2">
        <f t="shared" ref="E24:E33" si="10">C24*0.01*$E$5*0.001*$B$2</f>
        <v>1.3619384999999999</v>
      </c>
      <c r="F24" s="2">
        <f t="shared" ref="F24:F33" si="11">D24*0.01*$B$2*$B$8</f>
        <v>0.27048599999999995</v>
      </c>
      <c r="G24">
        <f t="shared" si="3"/>
        <v>0.19860368144376561</v>
      </c>
      <c r="H24">
        <v>40.406999999999996</v>
      </c>
      <c r="I24" s="2">
        <f t="shared" si="4"/>
        <v>0.606105</v>
      </c>
      <c r="J24">
        <f t="shared" si="5"/>
        <v>0.30856579636341236</v>
      </c>
      <c r="K24">
        <f t="shared" si="6"/>
        <v>4.9650920360941403E-2</v>
      </c>
      <c r="L24">
        <v>0.17476</v>
      </c>
      <c r="M24">
        <v>97.369</v>
      </c>
      <c r="N24">
        <v>55.496000000000002</v>
      </c>
      <c r="O24">
        <f t="shared" si="8"/>
        <v>7.5947820000000004</v>
      </c>
      <c r="P24">
        <f t="shared" si="9"/>
        <v>4.3286879999999996</v>
      </c>
    </row>
    <row r="25" spans="1:16" x14ac:dyDescent="0.25">
      <c r="B25" s="2">
        <v>0.35059000000000001</v>
      </c>
      <c r="C25" s="2">
        <v>87.200999999999993</v>
      </c>
      <c r="D25" s="2">
        <v>17.593</v>
      </c>
      <c r="E25" s="2">
        <f t="shared" si="10"/>
        <v>1.2651121080000001</v>
      </c>
      <c r="F25" s="2">
        <f t="shared" si="11"/>
        <v>0.31667399999999996</v>
      </c>
      <c r="G25">
        <f t="shared" si="3"/>
        <v>0.25031299439590848</v>
      </c>
      <c r="H25">
        <v>38.762</v>
      </c>
      <c r="I25" s="2">
        <f t="shared" si="4"/>
        <v>0.58143</v>
      </c>
      <c r="J25">
        <f t="shared" si="5"/>
        <v>0.35260281660030457</v>
      </c>
      <c r="K25">
        <f t="shared" si="6"/>
        <v>6.2578248598977121E-2</v>
      </c>
      <c r="L25">
        <v>0.33373000000000003</v>
      </c>
      <c r="M25">
        <v>97.876000000000005</v>
      </c>
      <c r="N25">
        <v>49.356000000000002</v>
      </c>
      <c r="O25">
        <f t="shared" si="8"/>
        <v>7.634328</v>
      </c>
      <c r="P25">
        <f t="shared" si="9"/>
        <v>3.8497680000000005</v>
      </c>
    </row>
    <row r="26" spans="1:16" x14ac:dyDescent="0.25">
      <c r="B26" s="2">
        <v>0.49098000000000003</v>
      </c>
      <c r="C26" s="2">
        <v>81.605000000000004</v>
      </c>
      <c r="D26" s="2">
        <v>16.937999999999999</v>
      </c>
      <c r="E26" s="2">
        <f t="shared" si="10"/>
        <v>1.18392534</v>
      </c>
      <c r="F26" s="2">
        <f t="shared" si="11"/>
        <v>0.30488399999999999</v>
      </c>
      <c r="G26">
        <f t="shared" si="3"/>
        <v>0.25751961690422132</v>
      </c>
      <c r="H26">
        <v>36.911999999999999</v>
      </c>
      <c r="I26" s="2">
        <f t="shared" si="4"/>
        <v>0.55367999999999995</v>
      </c>
      <c r="J26">
        <f t="shared" si="5"/>
        <v>0.35510922889848634</v>
      </c>
      <c r="K26">
        <f t="shared" si="6"/>
        <v>6.4379904226055329E-2</v>
      </c>
      <c r="L26">
        <v>0.48877999999999999</v>
      </c>
      <c r="M26">
        <v>93.899000000000001</v>
      </c>
      <c r="N26">
        <v>42.082000000000001</v>
      </c>
      <c r="O26">
        <f t="shared" si="8"/>
        <v>7.324122</v>
      </c>
      <c r="P26">
        <f t="shared" si="9"/>
        <v>3.2823960000000003</v>
      </c>
    </row>
    <row r="27" spans="1:16" x14ac:dyDescent="0.25">
      <c r="B27" s="2">
        <v>0.62685000000000002</v>
      </c>
      <c r="C27" s="2">
        <v>80.091999999999999</v>
      </c>
      <c r="D27" s="2">
        <v>17.57</v>
      </c>
      <c r="E27" s="2">
        <f t="shared" si="10"/>
        <v>1.1619747359999999</v>
      </c>
      <c r="F27" s="2">
        <f t="shared" si="11"/>
        <v>0.31625999999999999</v>
      </c>
      <c r="G27">
        <f t="shared" si="3"/>
        <v>0.27217459227099755</v>
      </c>
      <c r="H27">
        <v>34.947000000000003</v>
      </c>
      <c r="I27" s="2">
        <f t="shared" si="4"/>
        <v>0.52420500000000003</v>
      </c>
      <c r="J27">
        <f t="shared" si="5"/>
        <v>0.37629169566846921</v>
      </c>
      <c r="K27">
        <f t="shared" si="6"/>
        <v>6.8043648067749388E-2</v>
      </c>
      <c r="L27">
        <v>0.67205000000000004</v>
      </c>
      <c r="M27">
        <v>99.13</v>
      </c>
      <c r="N27">
        <v>29.576000000000001</v>
      </c>
      <c r="O27">
        <f t="shared" si="8"/>
        <v>7.7321399999999993</v>
      </c>
      <c r="P27">
        <f t="shared" si="9"/>
        <v>2.3069280000000001</v>
      </c>
    </row>
    <row r="28" spans="1:16" x14ac:dyDescent="0.25">
      <c r="B28" s="2">
        <v>0.84175</v>
      </c>
      <c r="C28" s="2">
        <v>63.103999999999999</v>
      </c>
      <c r="D28" s="2">
        <v>7.2450000000000001</v>
      </c>
      <c r="E28" s="2">
        <f t="shared" si="10"/>
        <v>0.915512832</v>
      </c>
      <c r="F28" s="2">
        <f t="shared" si="11"/>
        <v>0.13041</v>
      </c>
      <c r="G28">
        <f t="shared" si="3"/>
        <v>0.14244475384917379</v>
      </c>
      <c r="H28">
        <v>34.909999999999997</v>
      </c>
      <c r="I28" s="2">
        <f t="shared" si="4"/>
        <v>0.52364999999999995</v>
      </c>
      <c r="J28">
        <f t="shared" si="5"/>
        <v>0.19938537748830382</v>
      </c>
      <c r="K28">
        <f t="shared" si="6"/>
        <v>3.5611188462293449E-2</v>
      </c>
      <c r="L28">
        <v>0.84362000000000004</v>
      </c>
      <c r="M28">
        <v>88.787000000000006</v>
      </c>
      <c r="N28">
        <v>11.824</v>
      </c>
      <c r="O28">
        <f t="shared" si="8"/>
        <v>6.9253860000000005</v>
      </c>
      <c r="P28">
        <f t="shared" si="9"/>
        <v>0.92227199999999998</v>
      </c>
    </row>
    <row r="29" spans="1:16" x14ac:dyDescent="0.25">
      <c r="B29" s="2">
        <v>1.01017</v>
      </c>
      <c r="C29" s="2">
        <v>55.356999999999999</v>
      </c>
      <c r="D29" s="2">
        <v>6.8029999999999999</v>
      </c>
      <c r="E29" s="2">
        <f t="shared" si="10"/>
        <v>0.80311935599999995</v>
      </c>
      <c r="F29" s="2">
        <f t="shared" si="11"/>
        <v>0.12245400000000001</v>
      </c>
      <c r="G29">
        <f t="shared" si="3"/>
        <v>0.15247297812605579</v>
      </c>
      <c r="H29">
        <v>32.088999999999999</v>
      </c>
      <c r="I29" s="2">
        <f t="shared" si="4"/>
        <v>0.48133500000000001</v>
      </c>
      <c r="J29">
        <f t="shared" si="5"/>
        <v>0.20280925952609272</v>
      </c>
      <c r="K29">
        <f t="shared" si="6"/>
        <v>3.8118244531513946E-2</v>
      </c>
      <c r="L29">
        <v>1.01064</v>
      </c>
      <c r="M29">
        <v>92.363</v>
      </c>
      <c r="N29">
        <v>13.362</v>
      </c>
      <c r="O29">
        <f t="shared" si="8"/>
        <v>7.2043140000000001</v>
      </c>
      <c r="P29">
        <f t="shared" si="9"/>
        <v>1.0422360000000002</v>
      </c>
    </row>
    <row r="30" spans="1:16" x14ac:dyDescent="0.25">
      <c r="B30" s="2">
        <v>1.2538400000000001</v>
      </c>
      <c r="C30" s="2">
        <v>53.405999999999999</v>
      </c>
      <c r="D30" s="2">
        <v>7.2149999999999999</v>
      </c>
      <c r="E30" s="2">
        <f t="shared" si="10"/>
        <v>0.77481424799999998</v>
      </c>
      <c r="F30" s="2">
        <f t="shared" si="11"/>
        <v>0.12987000000000001</v>
      </c>
      <c r="G30">
        <f t="shared" si="3"/>
        <v>0.16761436735995594</v>
      </c>
      <c r="H30">
        <v>29.25</v>
      </c>
      <c r="I30" s="2">
        <f t="shared" si="4"/>
        <v>0.43874999999999997</v>
      </c>
      <c r="J30">
        <f t="shared" si="5"/>
        <v>0.22839506172839508</v>
      </c>
      <c r="K30">
        <f t="shared" si="6"/>
        <v>4.1903591839988985E-2</v>
      </c>
      <c r="L30">
        <v>1.25542</v>
      </c>
      <c r="M30">
        <v>86.991</v>
      </c>
      <c r="N30">
        <v>9.4849999999999994</v>
      </c>
      <c r="O30">
        <f t="shared" si="8"/>
        <v>6.7852979999999992</v>
      </c>
      <c r="P30">
        <f t="shared" si="9"/>
        <v>0.73982999999999988</v>
      </c>
    </row>
    <row r="31" spans="1:16" x14ac:dyDescent="0.25">
      <c r="B31" s="2">
        <v>1.5019100000000001</v>
      </c>
      <c r="C31" s="2">
        <v>44.795000000000002</v>
      </c>
      <c r="D31" s="2">
        <v>6.2329999999999997</v>
      </c>
      <c r="E31" s="2">
        <f t="shared" si="10"/>
        <v>0.64988585999999993</v>
      </c>
      <c r="F31" s="2">
        <f t="shared" si="11"/>
        <v>0.11219399999999999</v>
      </c>
      <c r="G31">
        <f t="shared" si="3"/>
        <v>0.17263646881007691</v>
      </c>
      <c r="H31">
        <v>24.381</v>
      </c>
      <c r="I31" s="2">
        <f t="shared" si="4"/>
        <v>0.36571500000000001</v>
      </c>
      <c r="J31">
        <f t="shared" si="5"/>
        <v>0.2347601740080224</v>
      </c>
      <c r="K31">
        <f t="shared" si="6"/>
        <v>4.3159117202519227E-2</v>
      </c>
      <c r="L31">
        <v>1.48804</v>
      </c>
      <c r="M31">
        <v>79.257000000000005</v>
      </c>
      <c r="N31">
        <v>2.9790000000000001</v>
      </c>
      <c r="O31">
        <f t="shared" si="8"/>
        <v>6.1820460000000006</v>
      </c>
      <c r="P31">
        <f t="shared" si="9"/>
        <v>0.23236199999999999</v>
      </c>
    </row>
    <row r="32" spans="1:16" x14ac:dyDescent="0.25">
      <c r="B32" s="2">
        <v>2.2229000000000001</v>
      </c>
      <c r="C32" s="2">
        <v>24.117999999999999</v>
      </c>
      <c r="D32" s="2">
        <v>5.8570000000000002</v>
      </c>
      <c r="E32" s="2">
        <f t="shared" si="10"/>
        <v>0.34990394399999997</v>
      </c>
      <c r="F32" s="2">
        <f t="shared" si="11"/>
        <v>0.10542600000000001</v>
      </c>
      <c r="G32">
        <f t="shared" si="3"/>
        <v>0.30129983330510851</v>
      </c>
      <c r="H32">
        <v>11.153</v>
      </c>
      <c r="I32" s="2">
        <f t="shared" si="4"/>
        <v>0.167295</v>
      </c>
      <c r="J32">
        <f t="shared" si="5"/>
        <v>0.38657089113049603</v>
      </c>
      <c r="K32">
        <f t="shared" si="6"/>
        <v>7.5324958326277128E-2</v>
      </c>
      <c r="L32">
        <v>2.22675</v>
      </c>
      <c r="M32">
        <v>53.94</v>
      </c>
      <c r="N32">
        <v>0.52300000000000002</v>
      </c>
      <c r="O32">
        <f t="shared" si="8"/>
        <v>4.2073200000000002</v>
      </c>
      <c r="P32">
        <f t="shared" si="9"/>
        <v>4.0794000000000004E-2</v>
      </c>
    </row>
    <row r="33" spans="1:16" x14ac:dyDescent="0.25">
      <c r="B33" s="2">
        <v>3.1035900000000001</v>
      </c>
      <c r="C33" s="2">
        <v>10.95</v>
      </c>
      <c r="D33" s="2">
        <v>3.43</v>
      </c>
      <c r="E33" s="2">
        <f t="shared" si="10"/>
        <v>0.15886259999999996</v>
      </c>
      <c r="F33" s="2">
        <f t="shared" si="11"/>
        <v>6.174000000000001E-2</v>
      </c>
      <c r="G33">
        <f t="shared" si="3"/>
        <v>0.38863772845213423</v>
      </c>
      <c r="H33">
        <v>4.9690000000000003</v>
      </c>
      <c r="I33" s="2">
        <f t="shared" si="4"/>
        <v>7.4535000000000004E-2</v>
      </c>
      <c r="J33">
        <f t="shared" si="5"/>
        <v>0.45305448541552013</v>
      </c>
      <c r="K33">
        <f t="shared" si="6"/>
        <v>9.7159432113033559E-2</v>
      </c>
      <c r="L33">
        <v>3.1247099999999999</v>
      </c>
      <c r="M33">
        <v>20.872</v>
      </c>
      <c r="N33">
        <v>0.159</v>
      </c>
      <c r="O33">
        <f t="shared" si="8"/>
        <v>1.6280160000000001</v>
      </c>
      <c r="P33">
        <f t="shared" si="9"/>
        <v>1.2402E-2</v>
      </c>
    </row>
    <row r="34" spans="1:16" x14ac:dyDescent="0.25">
      <c r="A34" t="s">
        <v>4</v>
      </c>
      <c r="B34" t="s">
        <v>3</v>
      </c>
      <c r="C34" t="s">
        <v>1</v>
      </c>
      <c r="D34" t="s">
        <v>36</v>
      </c>
      <c r="E34" t="s">
        <v>13</v>
      </c>
      <c r="F34" t="s">
        <v>34</v>
      </c>
      <c r="H34" t="s">
        <v>48</v>
      </c>
      <c r="I34" s="2"/>
    </row>
    <row r="35" spans="1:16" x14ac:dyDescent="0.25">
      <c r="B35" s="2">
        <v>0</v>
      </c>
      <c r="C35" s="2">
        <v>100</v>
      </c>
      <c r="D35" s="2">
        <v>15</v>
      </c>
      <c r="E35" s="2">
        <f>C35*0.01*$E$6*0.001*$B$2</f>
        <v>1.5317999999999998</v>
      </c>
      <c r="F35" s="2">
        <f>D35*0.01*$B$2*$B$8</f>
        <v>0.26999999999999996</v>
      </c>
      <c r="G35">
        <f>F35/E35</f>
        <v>0.1762632197414806</v>
      </c>
      <c r="H35">
        <v>38.545999999999999</v>
      </c>
      <c r="I35" s="2">
        <f t="shared" si="4"/>
        <v>0.57818999999999998</v>
      </c>
      <c r="J35">
        <f t="shared" si="5"/>
        <v>0.31832490361829302</v>
      </c>
      <c r="K35">
        <f t="shared" si="6"/>
        <v>4.4065804935370149E-2</v>
      </c>
      <c r="L35">
        <v>0</v>
      </c>
      <c r="M35">
        <v>100</v>
      </c>
      <c r="N35">
        <v>36.917000000000002</v>
      </c>
      <c r="O35">
        <f t="shared" ref="O35:O44" si="12">M35*0.01*$F$6</f>
        <v>11.1</v>
      </c>
      <c r="P35">
        <f t="shared" ref="P35:P44" si="13">N35*0.01*$O$35</f>
        <v>4.0977870000000003</v>
      </c>
    </row>
    <row r="36" spans="1:16" x14ac:dyDescent="0.25">
      <c r="B36" s="2">
        <v>0.26773999999999998</v>
      </c>
      <c r="C36" s="2">
        <v>87.275999999999996</v>
      </c>
      <c r="D36" s="2">
        <v>14.103</v>
      </c>
      <c r="E36" s="2">
        <f t="shared" ref="E36:E44" si="14">C36*0.01*$E$6*0.001*$B$2</f>
        <v>1.3368937679999999</v>
      </c>
      <c r="F36" s="2">
        <f t="shared" ref="F36:F44" si="15">D36*0.01*$B$2*$B$8</f>
        <v>0.25385399999999997</v>
      </c>
      <c r="G36">
        <f t="shared" si="3"/>
        <v>0.18988344928839551</v>
      </c>
      <c r="H36">
        <v>35.661999999999999</v>
      </c>
      <c r="I36" s="2">
        <f t="shared" si="4"/>
        <v>0.53493000000000002</v>
      </c>
      <c r="J36">
        <f t="shared" si="5"/>
        <v>0.32182955029513782</v>
      </c>
      <c r="K36">
        <f t="shared" si="6"/>
        <v>4.7470862322098878E-2</v>
      </c>
      <c r="L36">
        <v>0.25914999999999999</v>
      </c>
      <c r="M36">
        <v>105.634</v>
      </c>
      <c r="N36">
        <v>26.98</v>
      </c>
      <c r="O36">
        <f t="shared" si="12"/>
        <v>11.725374</v>
      </c>
      <c r="P36">
        <f t="shared" si="13"/>
        <v>2.9947799999999996</v>
      </c>
    </row>
    <row r="37" spans="1:16" x14ac:dyDescent="0.25">
      <c r="B37" s="2">
        <v>0.49084</v>
      </c>
      <c r="C37" s="2">
        <v>83.903000000000006</v>
      </c>
      <c r="D37" s="2">
        <v>13.987</v>
      </c>
      <c r="E37" s="2">
        <f t="shared" si="14"/>
        <v>1.2852261540000001</v>
      </c>
      <c r="F37" s="2">
        <f t="shared" si="15"/>
        <v>0.25176599999999999</v>
      </c>
      <c r="G37">
        <f t="shared" si="3"/>
        <v>0.19589237210620908</v>
      </c>
      <c r="H37">
        <v>33.052999999999997</v>
      </c>
      <c r="I37" s="2">
        <f t="shared" si="4"/>
        <v>0.49579499999999999</v>
      </c>
      <c r="J37">
        <f t="shared" si="5"/>
        <v>0.33678321902828001</v>
      </c>
      <c r="K37">
        <f t="shared" si="6"/>
        <v>4.897309302655227E-2</v>
      </c>
      <c r="L37">
        <v>0.48951</v>
      </c>
      <c r="M37">
        <v>93.161000000000001</v>
      </c>
      <c r="N37">
        <v>25.347000000000001</v>
      </c>
      <c r="O37">
        <f t="shared" si="12"/>
        <v>10.340871</v>
      </c>
      <c r="P37">
        <f t="shared" si="13"/>
        <v>2.813517</v>
      </c>
    </row>
    <row r="38" spans="1:16" x14ac:dyDescent="0.25">
      <c r="B38" s="2">
        <v>0.79378000000000004</v>
      </c>
      <c r="C38" s="2">
        <v>79.658000000000001</v>
      </c>
      <c r="D38" s="2">
        <v>13.542</v>
      </c>
      <c r="E38" s="2">
        <f t="shared" si="14"/>
        <v>1.2202012440000001</v>
      </c>
      <c r="F38" s="2">
        <f t="shared" si="15"/>
        <v>0.24375600000000003</v>
      </c>
      <c r="G38">
        <f t="shared" si="3"/>
        <v>0.19976704760677985</v>
      </c>
      <c r="H38">
        <v>27.148</v>
      </c>
      <c r="I38" s="2">
        <f t="shared" si="4"/>
        <v>0.40722000000000003</v>
      </c>
      <c r="J38">
        <f t="shared" si="5"/>
        <v>0.37444698422061645</v>
      </c>
      <c r="K38">
        <f t="shared" si="6"/>
        <v>4.9941761901694963E-2</v>
      </c>
      <c r="L38">
        <v>0.79815000000000003</v>
      </c>
      <c r="M38">
        <v>101.212</v>
      </c>
      <c r="N38">
        <v>15.638999999999999</v>
      </c>
      <c r="O38">
        <f t="shared" si="12"/>
        <v>11.234532000000002</v>
      </c>
      <c r="P38">
        <f t="shared" si="13"/>
        <v>1.7359290000000001</v>
      </c>
    </row>
    <row r="39" spans="1:16" x14ac:dyDescent="0.25">
      <c r="B39" s="2">
        <v>1.1011599999999999</v>
      </c>
      <c r="C39" s="2">
        <v>65.424999999999997</v>
      </c>
      <c r="D39" s="2">
        <v>15.702</v>
      </c>
      <c r="E39" s="2">
        <f t="shared" si="14"/>
        <v>1.00218015</v>
      </c>
      <c r="F39" s="2">
        <f t="shared" si="15"/>
        <v>0.282636</v>
      </c>
      <c r="G39">
        <f t="shared" si="3"/>
        <v>0.28202115158636898</v>
      </c>
      <c r="H39">
        <v>24.263999999999999</v>
      </c>
      <c r="I39" s="2">
        <f t="shared" si="4"/>
        <v>0.36396000000000001</v>
      </c>
      <c r="J39">
        <f t="shared" si="5"/>
        <v>0.4371137464506431</v>
      </c>
      <c r="K39">
        <f t="shared" si="6"/>
        <v>7.0505287896592245E-2</v>
      </c>
      <c r="L39">
        <v>1.10259</v>
      </c>
      <c r="M39">
        <v>92.885999999999996</v>
      </c>
      <c r="N39">
        <v>13.54</v>
      </c>
      <c r="O39">
        <f t="shared" si="12"/>
        <v>10.310345999999999</v>
      </c>
      <c r="P39">
        <f t="shared" si="13"/>
        <v>1.5029399999999999</v>
      </c>
    </row>
    <row r="40" spans="1:16" x14ac:dyDescent="0.25">
      <c r="B40" s="2">
        <v>1.4158599999999999</v>
      </c>
      <c r="C40" s="2">
        <v>61.613</v>
      </c>
      <c r="D40" s="2">
        <v>14.821</v>
      </c>
      <c r="E40" s="2">
        <f t="shared" si="14"/>
        <v>0.94378793399999983</v>
      </c>
      <c r="F40" s="2">
        <f t="shared" si="15"/>
        <v>0.26677800000000002</v>
      </c>
      <c r="G40">
        <f t="shared" si="3"/>
        <v>0.28266731369337472</v>
      </c>
      <c r="H40">
        <v>20.007000000000001</v>
      </c>
      <c r="I40" s="2">
        <f t="shared" si="4"/>
        <v>0.30010500000000007</v>
      </c>
      <c r="J40">
        <f t="shared" si="5"/>
        <v>0.47060504548557641</v>
      </c>
      <c r="K40">
        <f t="shared" si="6"/>
        <v>7.0666828423343681E-2</v>
      </c>
      <c r="L40">
        <v>1.43597</v>
      </c>
      <c r="M40">
        <v>112.006</v>
      </c>
      <c r="N40">
        <v>11.786</v>
      </c>
      <c r="O40">
        <f t="shared" si="12"/>
        <v>12.432666000000001</v>
      </c>
      <c r="P40">
        <f t="shared" si="13"/>
        <v>1.3082459999999998</v>
      </c>
    </row>
    <row r="41" spans="1:16" x14ac:dyDescent="0.25">
      <c r="B41" s="2">
        <v>1.82928</v>
      </c>
      <c r="C41" s="2">
        <v>59.643999999999998</v>
      </c>
      <c r="D41" s="2">
        <v>13.07</v>
      </c>
      <c r="E41" s="2">
        <f t="shared" si="14"/>
        <v>0.91362679200000008</v>
      </c>
      <c r="F41" s="2">
        <f t="shared" si="15"/>
        <v>0.23526</v>
      </c>
      <c r="G41">
        <f t="shared" si="3"/>
        <v>0.25750120515292418</v>
      </c>
      <c r="H41">
        <v>26.184000000000001</v>
      </c>
      <c r="I41" s="2">
        <f t="shared" si="4"/>
        <v>0.39276</v>
      </c>
      <c r="J41">
        <f t="shared" si="5"/>
        <v>0.37460590427056462</v>
      </c>
      <c r="K41">
        <f t="shared" si="6"/>
        <v>6.4375301288231046E-2</v>
      </c>
      <c r="L41">
        <v>1.82687</v>
      </c>
      <c r="M41">
        <v>114.514</v>
      </c>
      <c r="N41">
        <v>16.138999999999999</v>
      </c>
      <c r="O41">
        <f t="shared" si="12"/>
        <v>12.711054000000001</v>
      </c>
      <c r="P41">
        <f t="shared" si="13"/>
        <v>1.7914289999999999</v>
      </c>
    </row>
    <row r="42" spans="1:16" x14ac:dyDescent="0.25">
      <c r="B42" s="2">
        <v>2.1743899999999998</v>
      </c>
      <c r="C42" s="2">
        <v>51.055</v>
      </c>
      <c r="D42" s="2">
        <v>14.794</v>
      </c>
      <c r="E42" s="2">
        <f t="shared" si="14"/>
        <v>0.78206048999999989</v>
      </c>
      <c r="F42" s="2">
        <f t="shared" si="15"/>
        <v>0.26629200000000003</v>
      </c>
      <c r="G42">
        <f t="shared" si="3"/>
        <v>0.34050051550360261</v>
      </c>
      <c r="H42">
        <v>18.219000000000001</v>
      </c>
      <c r="I42" s="2">
        <f t="shared" si="4"/>
        <v>0.273285</v>
      </c>
      <c r="J42">
        <f t="shared" si="5"/>
        <v>0.49351992394042005</v>
      </c>
      <c r="K42">
        <f t="shared" si="6"/>
        <v>8.5125128875900652E-2</v>
      </c>
      <c r="L42">
        <v>2.1930200000000002</v>
      </c>
      <c r="M42">
        <v>103.185</v>
      </c>
      <c r="N42">
        <v>7.694</v>
      </c>
      <c r="O42">
        <f t="shared" si="12"/>
        <v>11.453534999999999</v>
      </c>
      <c r="P42">
        <f t="shared" si="13"/>
        <v>0.85403399999999996</v>
      </c>
    </row>
    <row r="43" spans="1:16" x14ac:dyDescent="0.25">
      <c r="B43" s="2">
        <v>2.54068</v>
      </c>
      <c r="C43" s="2">
        <v>43.334000000000003</v>
      </c>
      <c r="D43" s="2">
        <v>12.935</v>
      </c>
      <c r="E43" s="2">
        <f t="shared" si="14"/>
        <v>0.6637902120000001</v>
      </c>
      <c r="F43" s="2">
        <f t="shared" si="15"/>
        <v>0.23283000000000004</v>
      </c>
      <c r="G43">
        <f t="shared" si="3"/>
        <v>0.35075841100230021</v>
      </c>
      <c r="H43">
        <v>13.55</v>
      </c>
      <c r="I43" s="2">
        <f t="shared" si="4"/>
        <v>0.20325000000000001</v>
      </c>
      <c r="J43">
        <f t="shared" si="5"/>
        <v>0.53391579526692357</v>
      </c>
      <c r="K43">
        <f>G43*0.25</f>
        <v>8.7689602750575052E-2</v>
      </c>
      <c r="L43">
        <v>2.53857</v>
      </c>
      <c r="M43">
        <v>86.090999999999994</v>
      </c>
      <c r="N43">
        <v>7.7839999999999998</v>
      </c>
      <c r="O43">
        <f t="shared" si="12"/>
        <v>9.556101</v>
      </c>
      <c r="P43">
        <f t="shared" si="13"/>
        <v>0.86402400000000001</v>
      </c>
    </row>
    <row r="44" spans="1:16" x14ac:dyDescent="0.25">
      <c r="B44" s="2">
        <v>3.0081199999999999</v>
      </c>
      <c r="C44" s="2">
        <v>41.146000000000001</v>
      </c>
      <c r="D44" s="2">
        <v>12.375</v>
      </c>
      <c r="E44" s="2">
        <f t="shared" si="14"/>
        <v>0.63027442799999989</v>
      </c>
      <c r="F44" s="2">
        <f t="shared" si="15"/>
        <v>0.22274999999999998</v>
      </c>
      <c r="G44">
        <f t="shared" si="3"/>
        <v>0.35341747991717665</v>
      </c>
      <c r="H44">
        <v>12.862</v>
      </c>
      <c r="I44" s="2">
        <f t="shared" si="4"/>
        <v>0.19293000000000002</v>
      </c>
      <c r="J44">
        <f t="shared" si="5"/>
        <v>0.53586893764434174</v>
      </c>
      <c r="K44">
        <f t="shared" si="6"/>
        <v>8.8354369979294162E-2</v>
      </c>
      <c r="L44">
        <v>2.99532</v>
      </c>
      <c r="M44">
        <v>91.363</v>
      </c>
      <c r="N44">
        <v>5.0979999999999999</v>
      </c>
      <c r="O44">
        <f t="shared" si="12"/>
        <v>10.141293000000001</v>
      </c>
      <c r="P44">
        <f t="shared" si="13"/>
        <v>0.56587799999999999</v>
      </c>
    </row>
    <row r="47" spans="1:16" x14ac:dyDescent="0.25">
      <c r="A47" t="s">
        <v>14</v>
      </c>
    </row>
    <row r="48" spans="1:16" x14ac:dyDescent="0.25">
      <c r="B48" t="s">
        <v>15</v>
      </c>
      <c r="C48" t="s">
        <v>17</v>
      </c>
    </row>
    <row r="49" spans="1:15" x14ac:dyDescent="0.25">
      <c r="A49" t="s">
        <v>0</v>
      </c>
      <c r="C49" t="s">
        <v>16</v>
      </c>
      <c r="D49" t="s">
        <v>18</v>
      </c>
    </row>
    <row r="50" spans="1:15" x14ac:dyDescent="0.25">
      <c r="B50">
        <v>1</v>
      </c>
      <c r="C50">
        <v>3.742</v>
      </c>
      <c r="D50">
        <v>-0.61099999999999999</v>
      </c>
    </row>
    <row r="51" spans="1:15" x14ac:dyDescent="0.25">
      <c r="B51">
        <v>3</v>
      </c>
      <c r="C51">
        <v>11.288</v>
      </c>
      <c r="D51">
        <v>1.2170000000000001</v>
      </c>
    </row>
    <row r="52" spans="1:15" x14ac:dyDescent="0.25">
      <c r="B52">
        <v>5</v>
      </c>
      <c r="C52">
        <v>0.26100000000000001</v>
      </c>
      <c r="D52">
        <v>5.8449999999999998</v>
      </c>
    </row>
    <row r="53" spans="1:15" x14ac:dyDescent="0.25">
      <c r="B53">
        <v>7</v>
      </c>
      <c r="C53">
        <v>0.377</v>
      </c>
      <c r="D53">
        <v>8.1660000000000004</v>
      </c>
    </row>
    <row r="54" spans="1:15" x14ac:dyDescent="0.25">
      <c r="B54">
        <v>9</v>
      </c>
      <c r="C54">
        <v>0.28199999999999997</v>
      </c>
      <c r="D54">
        <v>11.063000000000001</v>
      </c>
    </row>
    <row r="55" spans="1:15" x14ac:dyDescent="0.25">
      <c r="B55">
        <v>11</v>
      </c>
      <c r="C55">
        <v>0.08</v>
      </c>
      <c r="D55">
        <v>20.88</v>
      </c>
    </row>
    <row r="56" spans="1:15" x14ac:dyDescent="0.25">
      <c r="B56">
        <v>13</v>
      </c>
      <c r="C56">
        <v>2.0009999999999999</v>
      </c>
      <c r="D56">
        <v>49.146000000000001</v>
      </c>
    </row>
    <row r="57" spans="1:15" x14ac:dyDescent="0.25">
      <c r="B57">
        <v>16</v>
      </c>
      <c r="C57">
        <v>7.4290000000000003</v>
      </c>
      <c r="D57">
        <v>69.924000000000007</v>
      </c>
    </row>
    <row r="59" spans="1:15" x14ac:dyDescent="0.25">
      <c r="A59" t="s">
        <v>2</v>
      </c>
      <c r="B59" t="s">
        <v>32</v>
      </c>
      <c r="C59" t="s">
        <v>16</v>
      </c>
      <c r="D59" t="s">
        <v>18</v>
      </c>
      <c r="E59" t="s">
        <v>32</v>
      </c>
      <c r="F59" t="s">
        <v>45</v>
      </c>
      <c r="G59" t="s">
        <v>32</v>
      </c>
      <c r="H59" t="s">
        <v>46</v>
      </c>
      <c r="I59" t="s">
        <v>44</v>
      </c>
      <c r="J59" t="s">
        <v>47</v>
      </c>
      <c r="K59" t="s">
        <v>3</v>
      </c>
      <c r="L59" t="s">
        <v>32</v>
      </c>
      <c r="M59" t="s">
        <v>49</v>
      </c>
    </row>
    <row r="60" spans="1:15" x14ac:dyDescent="0.25">
      <c r="B60">
        <v>0</v>
      </c>
      <c r="C60">
        <v>1.43</v>
      </c>
      <c r="D60">
        <v>20.77</v>
      </c>
      <c r="E60">
        <v>0</v>
      </c>
      <c r="F60">
        <v>3.1880000000000002</v>
      </c>
      <c r="G60">
        <v>0</v>
      </c>
      <c r="H60">
        <v>5.2869999999999999</v>
      </c>
      <c r="I60">
        <v>5.583126550868487E-2</v>
      </c>
      <c r="J60">
        <f>(F60)/(C60+F60)</f>
        <v>0.69034213945430922</v>
      </c>
      <c r="K60">
        <v>0</v>
      </c>
      <c r="L60">
        <f>K60*365</f>
        <v>0</v>
      </c>
      <c r="M60">
        <v>0.37262580433694997</v>
      </c>
      <c r="O60" s="2"/>
    </row>
    <row r="61" spans="1:15" x14ac:dyDescent="0.25">
      <c r="B61">
        <v>61.71</v>
      </c>
      <c r="C61">
        <v>15.53</v>
      </c>
      <c r="D61">
        <v>29.01</v>
      </c>
      <c r="E61">
        <v>64.239999999999995</v>
      </c>
      <c r="F61">
        <v>17.812999999999999</v>
      </c>
      <c r="G61">
        <v>65.33</v>
      </c>
      <c r="H61">
        <v>14.146000000000001</v>
      </c>
      <c r="I61">
        <v>4.9650920360941403E-2</v>
      </c>
      <c r="J61">
        <f t="shared" ref="J61:J70" si="16">(F61)/(C61+F61)</f>
        <v>0.53423507182916952</v>
      </c>
      <c r="K61">
        <v>0.16338</v>
      </c>
      <c r="L61">
        <f t="shared" ref="L61:L64" si="17">K61*365</f>
        <v>59.633699999999997</v>
      </c>
      <c r="M61">
        <v>0.30856579636341236</v>
      </c>
      <c r="O61" s="2"/>
    </row>
    <row r="62" spans="1:15" x14ac:dyDescent="0.25">
      <c r="B62">
        <v>128.19</v>
      </c>
      <c r="C62">
        <v>21.26</v>
      </c>
      <c r="D62">
        <v>32.72</v>
      </c>
      <c r="E62">
        <v>128.71</v>
      </c>
      <c r="F62">
        <v>14.9948</v>
      </c>
      <c r="G62">
        <v>127.98</v>
      </c>
      <c r="H62">
        <v>11.798</v>
      </c>
      <c r="I62">
        <v>6.2578248598977121E-2</v>
      </c>
      <c r="J62">
        <f t="shared" si="16"/>
        <v>0.4135948895042863</v>
      </c>
      <c r="K62">
        <v>0.35059000000000001</v>
      </c>
      <c r="L62">
        <f t="shared" si="17"/>
        <v>127.96535</v>
      </c>
      <c r="M62">
        <v>0.35260281660030457</v>
      </c>
      <c r="O62" s="2"/>
    </row>
    <row r="63" spans="1:15" x14ac:dyDescent="0.25">
      <c r="B63">
        <v>180.99</v>
      </c>
      <c r="C63">
        <v>6.82</v>
      </c>
      <c r="D63">
        <v>24.76</v>
      </c>
      <c r="E63">
        <v>177.74</v>
      </c>
      <c r="F63">
        <v>9.9892000000000003</v>
      </c>
      <c r="G63">
        <v>177.7</v>
      </c>
      <c r="H63">
        <v>7.3360000000000003</v>
      </c>
      <c r="I63">
        <v>6.4379904226055329E-2</v>
      </c>
      <c r="J63">
        <f t="shared" si="16"/>
        <v>0.59426980463079737</v>
      </c>
      <c r="K63">
        <v>0.49098000000000003</v>
      </c>
      <c r="L63">
        <f t="shared" si="17"/>
        <v>179.20770000000002</v>
      </c>
      <c r="M63">
        <v>0.35510922889848634</v>
      </c>
      <c r="O63" s="2"/>
    </row>
    <row r="64" spans="1:15" x14ac:dyDescent="0.25">
      <c r="B64">
        <v>240.08</v>
      </c>
      <c r="C64">
        <v>0.95</v>
      </c>
      <c r="D64">
        <v>28.48</v>
      </c>
      <c r="E64">
        <v>241.61</v>
      </c>
      <c r="F64">
        <v>3.2086999999999999</v>
      </c>
      <c r="G64">
        <v>243.01</v>
      </c>
      <c r="H64">
        <v>17.052</v>
      </c>
      <c r="I64">
        <v>6.8043648067749388E-2</v>
      </c>
      <c r="J64">
        <f t="shared" si="16"/>
        <v>0.7715632288936447</v>
      </c>
      <c r="K64">
        <v>0.62685000000000002</v>
      </c>
      <c r="L64">
        <f t="shared" si="17"/>
        <v>228.80025000000001</v>
      </c>
      <c r="M64">
        <v>0.37629169566846921</v>
      </c>
      <c r="O64" s="2"/>
    </row>
    <row r="65" spans="1:15" x14ac:dyDescent="0.25">
      <c r="B65">
        <v>284.18</v>
      </c>
      <c r="C65">
        <v>11.68</v>
      </c>
      <c r="D65">
        <v>82.7</v>
      </c>
    </row>
    <row r="66" spans="1:15" x14ac:dyDescent="0.25">
      <c r="B66">
        <v>309.41000000000003</v>
      </c>
      <c r="C66">
        <v>18.13</v>
      </c>
      <c r="D66">
        <v>106.03</v>
      </c>
      <c r="E66">
        <v>305.89999999999998</v>
      </c>
      <c r="F66">
        <v>16.831600000000002</v>
      </c>
      <c r="G66">
        <v>306.33999999999997</v>
      </c>
      <c r="H66">
        <v>21.050999999999998</v>
      </c>
      <c r="I66">
        <v>3.5611188462293449E-2</v>
      </c>
      <c r="J66">
        <f t="shared" si="16"/>
        <v>0.48143105578692047</v>
      </c>
      <c r="K66">
        <v>0.84175</v>
      </c>
      <c r="L66">
        <f>K66*365</f>
        <v>307.23874999999998</v>
      </c>
      <c r="M66">
        <v>0.19938537748830382</v>
      </c>
      <c r="O66" s="2"/>
    </row>
    <row r="67" spans="1:15" x14ac:dyDescent="0.25">
      <c r="B67">
        <v>372.65</v>
      </c>
      <c r="C67">
        <v>48.84</v>
      </c>
      <c r="D67">
        <v>126.32</v>
      </c>
      <c r="E67">
        <v>372.77</v>
      </c>
      <c r="F67">
        <v>29.8628</v>
      </c>
      <c r="G67">
        <v>371.01</v>
      </c>
      <c r="H67">
        <v>31.568000000000001</v>
      </c>
      <c r="I67">
        <v>3.8118244531513946E-2</v>
      </c>
      <c r="J67">
        <f t="shared" si="16"/>
        <v>0.37943758036562869</v>
      </c>
      <c r="K67">
        <v>1.01017</v>
      </c>
      <c r="L67">
        <f>K67*365</f>
        <v>368.71204999999998</v>
      </c>
      <c r="M67">
        <v>0.20280925952609272</v>
      </c>
      <c r="O67" s="2"/>
    </row>
    <row r="68" spans="1:15" x14ac:dyDescent="0.25">
      <c r="B68">
        <v>457.03</v>
      </c>
      <c r="C68">
        <v>13.17</v>
      </c>
      <c r="D68">
        <v>138.68</v>
      </c>
      <c r="E68">
        <v>461.6</v>
      </c>
      <c r="F68">
        <v>5.3503999999999996</v>
      </c>
      <c r="G68">
        <v>460.02</v>
      </c>
      <c r="H68">
        <v>8.0069999999999997</v>
      </c>
      <c r="I68">
        <v>4.1903591839988985E-2</v>
      </c>
      <c r="J68">
        <f t="shared" si="16"/>
        <v>0.28889224854754758</v>
      </c>
      <c r="K68">
        <v>1.2538400000000001</v>
      </c>
      <c r="L68">
        <f>K68*365</f>
        <v>457.65160000000003</v>
      </c>
      <c r="M68">
        <v>0.22839506172839508</v>
      </c>
      <c r="O68" s="2"/>
    </row>
    <row r="69" spans="1:15" x14ac:dyDescent="0.25">
      <c r="B69">
        <v>536.16</v>
      </c>
      <c r="C69">
        <v>9.51</v>
      </c>
      <c r="D69">
        <v>146.15</v>
      </c>
      <c r="E69">
        <v>543.45000000000005</v>
      </c>
      <c r="F69">
        <v>3.7669000000000001</v>
      </c>
      <c r="G69">
        <v>542.05999999999995</v>
      </c>
      <c r="H69">
        <v>7.0309999999999997</v>
      </c>
      <c r="I69">
        <v>4.3159117202519227E-2</v>
      </c>
      <c r="J69">
        <f t="shared" si="16"/>
        <v>0.28371833786501371</v>
      </c>
      <c r="K69">
        <v>1.5019100000000001</v>
      </c>
      <c r="L69">
        <f>K69*365</f>
        <v>548.19715000000008</v>
      </c>
      <c r="M69">
        <v>0.2347601740080224</v>
      </c>
      <c r="O69" s="2"/>
    </row>
    <row r="70" spans="1:15" x14ac:dyDescent="0.25">
      <c r="B70">
        <v>812.05</v>
      </c>
      <c r="C70">
        <v>13.84</v>
      </c>
      <c r="D70">
        <v>42.31</v>
      </c>
      <c r="E70">
        <v>814.51</v>
      </c>
      <c r="F70">
        <v>4.0069999999999997</v>
      </c>
      <c r="G70">
        <v>814.7</v>
      </c>
      <c r="H70">
        <v>8.1029999999999998</v>
      </c>
      <c r="I70">
        <v>7.5324958326277128E-2</v>
      </c>
      <c r="J70">
        <f t="shared" si="16"/>
        <v>0.22451952709138787</v>
      </c>
      <c r="K70">
        <v>2.2229000000000001</v>
      </c>
      <c r="L70">
        <f>K70*365</f>
        <v>811.35850000000005</v>
      </c>
      <c r="M70">
        <v>0.38657089113049603</v>
      </c>
      <c r="O70" s="2"/>
    </row>
    <row r="71" spans="1:15" x14ac:dyDescent="0.25">
      <c r="O71" s="2"/>
    </row>
    <row r="72" spans="1:15" x14ac:dyDescent="0.25">
      <c r="A72" t="s">
        <v>4</v>
      </c>
      <c r="B72" t="s">
        <v>32</v>
      </c>
      <c r="C72" t="s">
        <v>16</v>
      </c>
      <c r="D72" t="s">
        <v>18</v>
      </c>
      <c r="E72" t="s">
        <v>32</v>
      </c>
      <c r="F72" t="s">
        <v>45</v>
      </c>
      <c r="G72" t="s">
        <v>32</v>
      </c>
      <c r="H72" t="s">
        <v>46</v>
      </c>
      <c r="I72" t="s">
        <v>44</v>
      </c>
      <c r="J72" t="s">
        <v>47</v>
      </c>
      <c r="K72" t="s">
        <v>3</v>
      </c>
      <c r="L72" t="s">
        <v>32</v>
      </c>
      <c r="M72" t="s">
        <v>49</v>
      </c>
    </row>
    <row r="73" spans="1:15" x14ac:dyDescent="0.25">
      <c r="B73">
        <v>0</v>
      </c>
      <c r="C73">
        <v>14.17</v>
      </c>
      <c r="D73">
        <v>0</v>
      </c>
      <c r="E73">
        <v>0</v>
      </c>
      <c r="F73">
        <v>7.6243999999999996</v>
      </c>
      <c r="G73">
        <v>0</v>
      </c>
      <c r="H73">
        <v>10.49</v>
      </c>
      <c r="I73">
        <v>4.4065804935370149E-2</v>
      </c>
      <c r="J73">
        <f>(F73)/(C73+F73)</f>
        <v>0.34983298461990237</v>
      </c>
      <c r="K73" s="2">
        <v>0</v>
      </c>
      <c r="L73">
        <f>K73*365</f>
        <v>0</v>
      </c>
      <c r="M73">
        <v>0.31832490361829302</v>
      </c>
      <c r="O73" s="2"/>
    </row>
    <row r="74" spans="1:15" x14ac:dyDescent="0.25">
      <c r="B74">
        <v>85.03</v>
      </c>
      <c r="C74">
        <v>245.08</v>
      </c>
      <c r="D74">
        <v>6.01</v>
      </c>
      <c r="E74">
        <v>89.07</v>
      </c>
      <c r="F74">
        <v>22.9588</v>
      </c>
      <c r="G74">
        <v>90.7</v>
      </c>
      <c r="H74">
        <v>44.389000000000003</v>
      </c>
      <c r="I74">
        <v>4.7470862322098878E-2</v>
      </c>
      <c r="J74">
        <f t="shared" ref="J74:J80" si="18">(F74)/(C74+F74)</f>
        <v>8.5654763414848886E-2</v>
      </c>
      <c r="K74" s="2">
        <v>0.26773999999999998</v>
      </c>
      <c r="L74">
        <f t="shared" ref="L74:L80" si="19">K74*365</f>
        <v>97.725099999999998</v>
      </c>
      <c r="M74">
        <v>0.32182955029513782</v>
      </c>
      <c r="O74" s="2"/>
    </row>
    <row r="75" spans="1:15" x14ac:dyDescent="0.25">
      <c r="B75">
        <v>170.39</v>
      </c>
      <c r="C75">
        <v>34.68</v>
      </c>
      <c r="D75">
        <v>35.700000000000003</v>
      </c>
      <c r="E75">
        <v>168.98</v>
      </c>
      <c r="F75">
        <v>11.470599999999999</v>
      </c>
      <c r="G75">
        <v>172</v>
      </c>
      <c r="H75">
        <v>26.49</v>
      </c>
      <c r="I75">
        <v>4.897309302655227E-2</v>
      </c>
      <c r="J75">
        <f t="shared" si="18"/>
        <v>0.24854714781606307</v>
      </c>
      <c r="K75" s="2">
        <v>0.49084</v>
      </c>
      <c r="L75">
        <f t="shared" si="19"/>
        <v>179.1566</v>
      </c>
      <c r="M75">
        <v>0.33678321902828001</v>
      </c>
      <c r="O75" s="2"/>
    </row>
    <row r="76" spans="1:15" x14ac:dyDescent="0.25">
      <c r="B76">
        <v>282.07</v>
      </c>
      <c r="C76">
        <v>86.88</v>
      </c>
      <c r="D76">
        <v>81.94</v>
      </c>
      <c r="E76">
        <v>280.52999999999997</v>
      </c>
      <c r="F76">
        <v>6.4916999999999998</v>
      </c>
      <c r="G76">
        <v>283.74</v>
      </c>
      <c r="H76">
        <v>22.481999999999999</v>
      </c>
      <c r="I76">
        <v>4.9941761901694963E-2</v>
      </c>
      <c r="J76">
        <f t="shared" si="18"/>
        <v>6.9525348687021871E-2</v>
      </c>
      <c r="K76" s="2">
        <v>0.79378000000000004</v>
      </c>
      <c r="L76">
        <f t="shared" si="19"/>
        <v>289.72970000000004</v>
      </c>
      <c r="M76">
        <v>0.37444698422061645</v>
      </c>
      <c r="O76" s="2"/>
    </row>
    <row r="77" spans="1:15" x14ac:dyDescent="0.25">
      <c r="B77">
        <v>394.98</v>
      </c>
      <c r="C77">
        <v>166.05</v>
      </c>
      <c r="D77">
        <v>87.5</v>
      </c>
      <c r="E77">
        <v>397.87</v>
      </c>
      <c r="F77">
        <v>33.251100000000001</v>
      </c>
      <c r="G77">
        <v>397.53</v>
      </c>
      <c r="H77">
        <v>37.168999999999997</v>
      </c>
      <c r="I77">
        <v>7.0505287896592245E-2</v>
      </c>
      <c r="J77">
        <f t="shared" si="18"/>
        <v>0.16683851719834963</v>
      </c>
      <c r="K77" s="2">
        <v>1.1011599999999999</v>
      </c>
      <c r="L77">
        <f t="shared" si="19"/>
        <v>401.92339999999996</v>
      </c>
      <c r="M77">
        <v>0.4371137464506431</v>
      </c>
      <c r="O77" s="2"/>
    </row>
    <row r="78" spans="1:15" x14ac:dyDescent="0.25">
      <c r="B78">
        <v>508.93</v>
      </c>
      <c r="C78">
        <v>50.99</v>
      </c>
      <c r="D78">
        <v>95.69</v>
      </c>
      <c r="E78">
        <v>516.69000000000005</v>
      </c>
      <c r="F78">
        <v>18.4407</v>
      </c>
      <c r="G78">
        <v>515.04</v>
      </c>
      <c r="H78">
        <v>25.614000000000001</v>
      </c>
      <c r="I78">
        <v>7.0666828423343681E-2</v>
      </c>
      <c r="J78">
        <f t="shared" si="18"/>
        <v>0.26559864728427052</v>
      </c>
      <c r="K78" s="2">
        <v>1.4158599999999999</v>
      </c>
      <c r="L78">
        <f t="shared" si="19"/>
        <v>516.78890000000001</v>
      </c>
      <c r="M78">
        <v>0.47060504548557641</v>
      </c>
      <c r="O78" s="2"/>
    </row>
    <row r="79" spans="1:15" x14ac:dyDescent="0.25">
      <c r="B79">
        <v>668.66</v>
      </c>
      <c r="C79">
        <v>23.61</v>
      </c>
      <c r="D79">
        <v>7.39</v>
      </c>
      <c r="E79">
        <v>669.16</v>
      </c>
      <c r="F79">
        <v>12.67</v>
      </c>
      <c r="G79">
        <v>672.6</v>
      </c>
      <c r="H79">
        <v>13.599</v>
      </c>
      <c r="I79">
        <v>6.4375301288231046E-2</v>
      </c>
      <c r="J79">
        <f t="shared" si="18"/>
        <v>0.34922822491730982</v>
      </c>
      <c r="K79" s="2">
        <v>1.82928</v>
      </c>
      <c r="L79">
        <f t="shared" si="19"/>
        <v>667.68719999999996</v>
      </c>
      <c r="M79">
        <v>0.37460590427056462</v>
      </c>
      <c r="O79" s="2"/>
    </row>
    <row r="80" spans="1:15" x14ac:dyDescent="0.25">
      <c r="B80">
        <v>794.25</v>
      </c>
      <c r="C80">
        <v>23.21</v>
      </c>
      <c r="D80">
        <v>7.29</v>
      </c>
      <c r="E80">
        <v>796.01</v>
      </c>
      <c r="F80">
        <v>11.596399999999999</v>
      </c>
      <c r="G80">
        <v>799.87</v>
      </c>
      <c r="H80">
        <v>13.249000000000001</v>
      </c>
      <c r="I80">
        <v>8.5125128875900652E-2</v>
      </c>
      <c r="J80">
        <f t="shared" si="18"/>
        <v>0.33316861266893444</v>
      </c>
      <c r="K80" s="2">
        <v>2.1743899999999998</v>
      </c>
      <c r="L80">
        <f t="shared" si="19"/>
        <v>793.65234999999996</v>
      </c>
      <c r="M80">
        <v>0.49351992394042005</v>
      </c>
      <c r="O80" s="2"/>
    </row>
    <row r="81" spans="11:15" x14ac:dyDescent="0.25">
      <c r="K81" s="2"/>
      <c r="O81" s="2"/>
    </row>
    <row r="82" spans="11:15" x14ac:dyDescent="0.25">
      <c r="K82" s="2"/>
      <c r="O82" s="2"/>
    </row>
  </sheetData>
  <mergeCells count="1">
    <mergeCell ref="A5:A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2023-03-02T12:35:35Z</dcterms:created>
  <dcterms:modified xsi:type="dcterms:W3CDTF">2023-03-24T17:33:54Z</dcterms:modified>
</cp:coreProperties>
</file>