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ch9809\Box\Stockholm Unviersity\Notebook\postdoc_SU\Scripts\matlab\Yop\litter_decompose\two-poop-one-control-vo\data\"/>
    </mc:Choice>
  </mc:AlternateContent>
  <xr:revisionPtr revIDLastSave="0" documentId="13_ncr:1_{92D18AD3-A3C5-4765-9C64-A3262D129148}" xr6:coauthVersionLast="47" xr6:coauthVersionMax="47" xr10:uidLastSave="{00000000-0000-0000-0000-000000000000}"/>
  <bookViews>
    <workbookView xWindow="-120" yWindow="-120" windowWidth="29040" windowHeight="15720" xr2:uid="{9E2845D1-7693-4320-97A8-7A742963159C}"/>
  </bookViews>
  <sheets>
    <sheet name="Initial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E18" i="1"/>
  <c r="O13" i="1"/>
  <c r="P13" i="1"/>
  <c r="O14" i="1"/>
  <c r="P14" i="1"/>
  <c r="T14" i="1" s="1"/>
  <c r="O15" i="1"/>
  <c r="S15" i="1" s="1"/>
  <c r="P15" i="1"/>
  <c r="T15" i="1" s="1"/>
  <c r="O16" i="1"/>
  <c r="S16" i="1" s="1"/>
  <c r="P16" i="1"/>
  <c r="O17" i="1"/>
  <c r="P17" i="1"/>
  <c r="O18" i="1"/>
  <c r="P18" i="1"/>
  <c r="P12" i="1"/>
  <c r="O12" i="1"/>
  <c r="M13" i="1"/>
  <c r="Q13" i="1" s="1"/>
  <c r="N13" i="1"/>
  <c r="R13" i="1" s="1"/>
  <c r="M14" i="1"/>
  <c r="N14" i="1"/>
  <c r="M15" i="1"/>
  <c r="Q15" i="1" s="1"/>
  <c r="N15" i="1"/>
  <c r="M16" i="1"/>
  <c r="N16" i="1"/>
  <c r="M17" i="1"/>
  <c r="N17" i="1"/>
  <c r="M18" i="1"/>
  <c r="N18" i="1"/>
  <c r="N12" i="1"/>
  <c r="M12" i="1"/>
  <c r="Q12" i="1" s="1"/>
  <c r="Q14" i="1"/>
  <c r="R14" i="1"/>
  <c r="S14" i="1"/>
  <c r="O4" i="1"/>
  <c r="S13" i="1" s="1"/>
  <c r="P4" i="1"/>
  <c r="T13" i="1" s="1"/>
  <c r="O5" i="1"/>
  <c r="P5" i="1"/>
  <c r="O6" i="1"/>
  <c r="P6" i="1"/>
  <c r="O7" i="1"/>
  <c r="P7" i="1"/>
  <c r="O8" i="1"/>
  <c r="S17" i="1" s="1"/>
  <c r="P8" i="1"/>
  <c r="O9" i="1"/>
  <c r="P9" i="1"/>
  <c r="P3" i="1"/>
  <c r="O3" i="1"/>
  <c r="M4" i="1"/>
  <c r="N4" i="1"/>
  <c r="M5" i="1"/>
  <c r="N5" i="1"/>
  <c r="M6" i="1"/>
  <c r="N6" i="1"/>
  <c r="M7" i="1"/>
  <c r="N7" i="1"/>
  <c r="M8" i="1"/>
  <c r="N8" i="1"/>
  <c r="M9" i="1"/>
  <c r="N9" i="1"/>
  <c r="N3" i="1"/>
  <c r="M3" i="1"/>
  <c r="R12" i="1" l="1"/>
  <c r="R18" i="1"/>
  <c r="S12" i="1"/>
  <c r="Q18" i="1"/>
  <c r="T12" i="1"/>
  <c r="R17" i="1"/>
  <c r="T18" i="1"/>
  <c r="Q17" i="1"/>
  <c r="S18" i="1"/>
  <c r="R16" i="1"/>
  <c r="T17" i="1"/>
  <c r="Q16" i="1"/>
  <c r="R15" i="1"/>
  <c r="T16" i="1"/>
</calcChain>
</file>

<file path=xl/sharedStrings.xml><?xml version="1.0" encoding="utf-8"?>
<sst xmlns="http://schemas.openxmlformats.org/spreadsheetml/2006/main" count="82" uniqueCount="67">
  <si>
    <t>Litter chemical characteristics</t>
  </si>
  <si>
    <t>Litter types</t>
  </si>
  <si>
    <t>Fagus lucida</t>
  </si>
  <si>
    <t>Schima parviflora</t>
  </si>
  <si>
    <r>
      <t>Carbon (mg g</t>
    </r>
    <r>
      <rPr>
        <sz val="9"/>
        <color rgb="FF333333"/>
        <rFont val="Segoe UI"/>
        <family val="2"/>
      </rPr>
      <t>−1</t>
    </r>
    <r>
      <rPr>
        <sz val="11"/>
        <color rgb="FF333333"/>
        <rFont val="Segoe UI"/>
        <family val="2"/>
      </rPr>
      <t>)</t>
    </r>
  </si>
  <si>
    <t>495.25 ± 0.99a</t>
  </si>
  <si>
    <t>497.05 ± 2.08a</t>
  </si>
  <si>
    <r>
      <t>N (mg g</t>
    </r>
    <r>
      <rPr>
        <sz val="9"/>
        <color rgb="FF333333"/>
        <rFont val="Segoe UI"/>
        <family val="2"/>
      </rPr>
      <t>−1</t>
    </r>
    <r>
      <rPr>
        <sz val="11"/>
        <color rgb="FF333333"/>
        <rFont val="Segoe UI"/>
        <family val="2"/>
      </rPr>
      <t>)</t>
    </r>
  </si>
  <si>
    <t>15.16 ± 0.18a</t>
  </si>
  <si>
    <t>13.52 ± 0.74a</t>
  </si>
  <si>
    <r>
      <t>P (mg g</t>
    </r>
    <r>
      <rPr>
        <sz val="9"/>
        <color rgb="FF333333"/>
        <rFont val="Segoe UI"/>
        <family val="2"/>
      </rPr>
      <t>−1</t>
    </r>
    <r>
      <rPr>
        <sz val="11"/>
        <color rgb="FF333333"/>
        <rFont val="Segoe UI"/>
        <family val="2"/>
      </rPr>
      <t>)</t>
    </r>
  </si>
  <si>
    <t>1.03 ± 0.01a</t>
  </si>
  <si>
    <t>0.80 ± 0.02b</t>
  </si>
  <si>
    <r>
      <t>Lignin (mg g</t>
    </r>
    <r>
      <rPr>
        <sz val="9"/>
        <color rgb="FF333333"/>
        <rFont val="Segoe UI"/>
        <family val="2"/>
      </rPr>
      <t>−1</t>
    </r>
    <r>
      <rPr>
        <sz val="11"/>
        <color rgb="FF333333"/>
        <rFont val="Segoe UI"/>
        <family val="2"/>
      </rPr>
      <t>)</t>
    </r>
  </si>
  <si>
    <t>71.88 ± 1.99a</t>
  </si>
  <si>
    <t>33.49 ± 1.49b</t>
  </si>
  <si>
    <t>Carbon/N</t>
  </si>
  <si>
    <t>32.69 ± 0.40a</t>
  </si>
  <si>
    <t>37.10 ± 2.00a</t>
  </si>
  <si>
    <t>Carbon/P</t>
  </si>
  <si>
    <t>482.74 ± 3.00b</t>
  </si>
  <si>
    <t>625.24 ± 19.42a</t>
  </si>
  <si>
    <t>N/P</t>
  </si>
  <si>
    <t>14.77 ± 0.17b</t>
  </si>
  <si>
    <t>16.92 ± 0.45a</t>
  </si>
  <si>
    <t>Lignin/N</t>
  </si>
  <si>
    <t>4.75 ± 0.29a</t>
  </si>
  <si>
    <t>2.48 ± 0.18b</t>
  </si>
  <si>
    <r>
      <t>V(mg g</t>
    </r>
    <r>
      <rPr>
        <sz val="9"/>
        <color rgb="FF333333"/>
        <rFont val="Segoe UI"/>
        <family val="2"/>
      </rPr>
      <t>−1</t>
    </r>
    <r>
      <rPr>
        <sz val="11"/>
        <color rgb="FF333333"/>
        <rFont val="Segoe UI"/>
        <family val="2"/>
      </rPr>
      <t>)</t>
    </r>
  </si>
  <si>
    <t>24.58 ± 0.92a</t>
  </si>
  <si>
    <t>17.98 ± 1.11b</t>
  </si>
  <si>
    <r>
      <t>S(mg g</t>
    </r>
    <r>
      <rPr>
        <sz val="9"/>
        <color rgb="FF333333"/>
        <rFont val="Segoe UI"/>
        <family val="2"/>
      </rPr>
      <t>−1</t>
    </r>
    <r>
      <rPr>
        <sz val="11"/>
        <color rgb="FF333333"/>
        <rFont val="Segoe UI"/>
        <family val="2"/>
      </rPr>
      <t>)</t>
    </r>
  </si>
  <si>
    <t>44.31 ± 1.08a</t>
  </si>
  <si>
    <t>13.48 ± 0.35b</t>
  </si>
  <si>
    <r>
      <t>C(mg g</t>
    </r>
    <r>
      <rPr>
        <sz val="9"/>
        <color rgb="FF333333"/>
        <rFont val="Segoe UI"/>
        <family val="2"/>
      </rPr>
      <t>−1</t>
    </r>
    <r>
      <rPr>
        <sz val="11"/>
        <color rgb="FF333333"/>
        <rFont val="Segoe UI"/>
        <family val="2"/>
      </rPr>
      <t>)</t>
    </r>
  </si>
  <si>
    <t>2.99 ± 0.15a</t>
  </si>
  <si>
    <t>2.02 ± 0.11b</t>
  </si>
  <si>
    <t>S/V</t>
  </si>
  <si>
    <t>1.807 ± 0.044a</t>
  </si>
  <si>
    <t>0.756 ± 0.034b</t>
  </si>
  <si>
    <t>C/V</t>
  </si>
  <si>
    <t>0.122 ± 0.005a</t>
  </si>
  <si>
    <t>0.113 ± 0.006a</t>
  </si>
  <si>
    <r>
      <t>(Ac/Al)</t>
    </r>
    <r>
      <rPr>
        <sz val="9"/>
        <color rgb="FF333333"/>
        <rFont val="Segoe UI"/>
        <family val="2"/>
      </rPr>
      <t>S</t>
    </r>
  </si>
  <si>
    <t>0.059 ± 0.005 b</t>
  </si>
  <si>
    <t>0.085 ± 0.007a</t>
  </si>
  <si>
    <r>
      <t>(Ac/Al)</t>
    </r>
    <r>
      <rPr>
        <sz val="9"/>
        <color rgb="FF333333"/>
        <rFont val="Segoe UI"/>
        <family val="2"/>
      </rPr>
      <t>V</t>
    </r>
  </si>
  <si>
    <t>0.071 ± 0.004b</t>
  </si>
  <si>
    <t>0.096 ± 0.008a</t>
  </si>
  <si>
    <t>Sfsoil</t>
  </si>
  <si>
    <t>Sssoil</t>
  </si>
  <si>
    <t>FFsoil</t>
  </si>
  <si>
    <t>Fssoil</t>
  </si>
  <si>
    <t>Litter mass remaining %</t>
  </si>
  <si>
    <t>Lignin (VSC) remaining %</t>
  </si>
  <si>
    <t>time (day)</t>
  </si>
  <si>
    <t xml:space="preserve">C fraction in lignin </t>
  </si>
  <si>
    <t>Initial mass of litter</t>
  </si>
  <si>
    <t>g</t>
  </si>
  <si>
    <t>Cremaining g</t>
  </si>
  <si>
    <t>Lignin (VSC) remaining g</t>
  </si>
  <si>
    <t>Lig C/C</t>
  </si>
  <si>
    <t>lignin/C</t>
  </si>
  <si>
    <t>Sssoil1</t>
  </si>
  <si>
    <t>Sfsoil2</t>
  </si>
  <si>
    <t>FFsoil3</t>
  </si>
  <si>
    <t>Fssoil4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</si>
</sst>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Segoe UI"/>
      <family val="2"/>
    </font>
    <font>
      <sz val="9"/>
      <color rgb="FF333333"/>
      <name val="Segoe U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2" fontId="0" fillId="0" borderId="0" xfId="0" applyNumberFormat="1"/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right" vertical="top"/>
    </xf>
    <xf numFmtId="164" fontId="0" fillId="0" borderId="0" xfId="0" applyNumberFormat="1"/>
    <xf numFmtId="0" fontId="5" fillId="0" borderId="0" xfId="0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'Initial '!$I$1</c:f>
          <c:strCache>
            <c:ptCount val="1"/>
            <c:pt idx="0">
              <c:v>Litter mass remaining %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'Initial '!$I$2</c:f>
              <c:strCache>
                <c:ptCount val="1"/>
                <c:pt idx="0">
                  <c:v>Sssoil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'Initial '!$H$3:$H$9</c:f>
              <c:numCache>
                <c:formatCode>General</c:formatCode>
                <c:ptCount val="7"/>
                <c:pt idx="0">
                  <c:v>0</c:v>
                </c:pt>
                <c:pt idx="1">
                  <c:v>24</c:v>
                </c:pt>
                <c:pt idx="2">
                  <c:v>73</c:v>
                </c:pt>
                <c:pt idx="3">
                  <c:v>103</c:v>
                </c:pt>
                <c:pt idx="4">
                  <c:v>133</c:v>
                </c:pt>
                <c:pt idx="5">
                  <c:v>156</c:v>
                </c:pt>
                <c:pt idx="6">
                  <c:v>180</c:v>
                </c:pt>
              </c:numCache>
            </c:numRef>
          </c:xVal>
          <c:yVal>
            <c:numRef>
              <c:f>'Initial '!$I$3:$I$9</c:f>
              <c:numCache>
                <c:formatCode>General</c:formatCode>
                <c:ptCount val="7"/>
                <c:pt idx="0">
                  <c:v>100</c:v>
                </c:pt>
                <c:pt idx="1">
                  <c:v>90.681820000000002</c:v>
                </c:pt>
                <c:pt idx="2">
                  <c:v>81.363640000000004</c:v>
                </c:pt>
                <c:pt idx="3">
                  <c:v>82.272729999999996</c:v>
                </c:pt>
                <c:pt idx="4">
                  <c:v>83.181820000000002</c:v>
                </c:pt>
                <c:pt idx="5">
                  <c:v>76.136359999999996</c:v>
                </c:pt>
                <c:pt idx="6">
                  <c:v>74.318179999999998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54-43D1-BB3C-D4D9B912E6B1}"/>
            </c:ext>
          </c:extLst>
        </c:ser>
        <c:ser>
          <c:idx val="1"/>
          <c:order val="1"/>
          <c:tx>
            <c:strRef>
              <c:f>'Initial '!$J$2</c:f>
              <c:strCache>
                <c:ptCount val="1"/>
                <c:pt idx="0">
                  <c:v>Sfsoil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'Initial '!$H$3:$H$9</c:f>
              <c:numCache>
                <c:formatCode>General</c:formatCode>
                <c:ptCount val="7"/>
                <c:pt idx="0">
                  <c:v>0</c:v>
                </c:pt>
                <c:pt idx="1">
                  <c:v>24</c:v>
                </c:pt>
                <c:pt idx="2">
                  <c:v>73</c:v>
                </c:pt>
                <c:pt idx="3">
                  <c:v>103</c:v>
                </c:pt>
                <c:pt idx="4">
                  <c:v>133</c:v>
                </c:pt>
                <c:pt idx="5">
                  <c:v>156</c:v>
                </c:pt>
                <c:pt idx="6">
                  <c:v>180</c:v>
                </c:pt>
              </c:numCache>
            </c:numRef>
          </c:xVal>
          <c:yVal>
            <c:numRef>
              <c:f>'Initial '!$J$3:$J$9</c:f>
              <c:numCache>
                <c:formatCode>General</c:formatCode>
                <c:ptCount val="7"/>
                <c:pt idx="0">
                  <c:v>100</c:v>
                </c:pt>
                <c:pt idx="1">
                  <c:v>90</c:v>
                </c:pt>
                <c:pt idx="2">
                  <c:v>81.136359999999996</c:v>
                </c:pt>
                <c:pt idx="3">
                  <c:v>77.045450000000002</c:v>
                </c:pt>
                <c:pt idx="4">
                  <c:v>77.045450000000002</c:v>
                </c:pt>
                <c:pt idx="5">
                  <c:v>75.227270000000004</c:v>
                </c:pt>
                <c:pt idx="6">
                  <c:v>70.909090000000006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54-43D1-BB3C-D4D9B912E6B1}"/>
            </c:ext>
          </c:extLst>
        </c:ser>
        <c:ser>
          <c:idx val="2"/>
          <c:order val="2"/>
          <c:tx>
            <c:strRef>
              <c:f>'Initial '!$K$2</c:f>
              <c:strCache>
                <c:ptCount val="1"/>
                <c:pt idx="0">
                  <c:v>FFsoil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'Initial '!$H$3:$H$9</c:f>
              <c:numCache>
                <c:formatCode>General</c:formatCode>
                <c:ptCount val="7"/>
                <c:pt idx="0">
                  <c:v>0</c:v>
                </c:pt>
                <c:pt idx="1">
                  <c:v>24</c:v>
                </c:pt>
                <c:pt idx="2">
                  <c:v>73</c:v>
                </c:pt>
                <c:pt idx="3">
                  <c:v>103</c:v>
                </c:pt>
                <c:pt idx="4">
                  <c:v>133</c:v>
                </c:pt>
                <c:pt idx="5">
                  <c:v>156</c:v>
                </c:pt>
                <c:pt idx="6">
                  <c:v>180</c:v>
                </c:pt>
              </c:numCache>
            </c:numRef>
          </c:xVal>
          <c:yVal>
            <c:numRef>
              <c:f>'Initial '!$K$3:$K$9</c:f>
              <c:numCache>
                <c:formatCode>General</c:formatCode>
                <c:ptCount val="7"/>
                <c:pt idx="0">
                  <c:v>100</c:v>
                </c:pt>
                <c:pt idx="1">
                  <c:v>92.727270000000004</c:v>
                </c:pt>
                <c:pt idx="2">
                  <c:v>87.5</c:v>
                </c:pt>
                <c:pt idx="3">
                  <c:v>86.590909999999994</c:v>
                </c:pt>
                <c:pt idx="4">
                  <c:v>89.772729999999996</c:v>
                </c:pt>
                <c:pt idx="5">
                  <c:v>86.818179999999998</c:v>
                </c:pt>
                <c:pt idx="6">
                  <c:v>86.136359999999996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54-43D1-BB3C-D4D9B912E6B1}"/>
            </c:ext>
          </c:extLst>
        </c:ser>
        <c:ser>
          <c:idx val="3"/>
          <c:order val="3"/>
          <c:tx>
            <c:strRef>
              <c:f>'Initial '!$L$2</c:f>
              <c:strCache>
                <c:ptCount val="1"/>
                <c:pt idx="0">
                  <c:v>Fssoil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'Initial '!$H$3:$H$9</c:f>
              <c:numCache>
                <c:formatCode>General</c:formatCode>
                <c:ptCount val="7"/>
                <c:pt idx="0">
                  <c:v>0</c:v>
                </c:pt>
                <c:pt idx="1">
                  <c:v>24</c:v>
                </c:pt>
                <c:pt idx="2">
                  <c:v>73</c:v>
                </c:pt>
                <c:pt idx="3">
                  <c:v>103</c:v>
                </c:pt>
                <c:pt idx="4">
                  <c:v>133</c:v>
                </c:pt>
                <c:pt idx="5">
                  <c:v>156</c:v>
                </c:pt>
                <c:pt idx="6">
                  <c:v>180</c:v>
                </c:pt>
              </c:numCache>
            </c:numRef>
          </c:xVal>
          <c:yVal>
            <c:numRef>
              <c:f>'Initial '!$L$3:$L$9</c:f>
              <c:numCache>
                <c:formatCode>General</c:formatCode>
                <c:ptCount val="7"/>
                <c:pt idx="0">
                  <c:v>100</c:v>
                </c:pt>
                <c:pt idx="1">
                  <c:v>91.590909999999994</c:v>
                </c:pt>
                <c:pt idx="2">
                  <c:v>85.454549999999998</c:v>
                </c:pt>
                <c:pt idx="3">
                  <c:v>86.818179999999998</c:v>
                </c:pt>
                <c:pt idx="4">
                  <c:v>87.272729999999996</c:v>
                </c:pt>
                <c:pt idx="5">
                  <c:v>86.590909999999994</c:v>
                </c:pt>
                <c:pt idx="6">
                  <c:v>83.863640000000004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54-43D1-BB3C-D4D9B912E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358832"/>
        <c:axId val="896360080"/>
      </c:scatterChart>
      <c:valAx>
        <c:axId val="89635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60080"/>
        <c:crosses val="autoZero"/>
        <c:crossBetween val="midCat"/>
      </c:valAx>
      <c:valAx>
        <c:axId val="896360080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5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'Initial '!$I$10</c:f>
          <c:strCache>
            <c:ptCount val="1"/>
            <c:pt idx="0">
              <c:v>Lignin (VSC) remaining %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'Initial '!$I$11</c:f>
              <c:strCache>
                <c:ptCount val="1"/>
                <c:pt idx="0">
                  <c:v>Sssoil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'Initial '!$H$12:$H$18</c:f>
              <c:numCache>
                <c:formatCode>General</c:formatCode>
                <c:ptCount val="7"/>
                <c:pt idx="0">
                  <c:v>0</c:v>
                </c:pt>
                <c:pt idx="1">
                  <c:v>24</c:v>
                </c:pt>
                <c:pt idx="2">
                  <c:v>73</c:v>
                </c:pt>
                <c:pt idx="3">
                  <c:v>103</c:v>
                </c:pt>
                <c:pt idx="4">
                  <c:v>133</c:v>
                </c:pt>
                <c:pt idx="5">
                  <c:v>156</c:v>
                </c:pt>
                <c:pt idx="6">
                  <c:v>180</c:v>
                </c:pt>
              </c:numCache>
            </c:numRef>
          </c:xVal>
          <c:yVal>
            <c:numRef>
              <c:f>'Initial '!$I$12:$I$18</c:f>
              <c:numCache>
                <c:formatCode>General</c:formatCode>
                <c:ptCount val="7"/>
                <c:pt idx="0">
                  <c:v>100</c:v>
                </c:pt>
                <c:pt idx="1">
                  <c:v>91.78707</c:v>
                </c:pt>
                <c:pt idx="2">
                  <c:v>82.20532</c:v>
                </c:pt>
                <c:pt idx="3">
                  <c:v>86.539919999999995</c:v>
                </c:pt>
                <c:pt idx="4">
                  <c:v>87.680610000000001</c:v>
                </c:pt>
                <c:pt idx="5">
                  <c:v>82.661600000000007</c:v>
                </c:pt>
                <c:pt idx="6">
                  <c:v>77.414450000000002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B-4E6D-A257-3E8C872F0896}"/>
            </c:ext>
          </c:extLst>
        </c:ser>
        <c:ser>
          <c:idx val="1"/>
          <c:order val="1"/>
          <c:tx>
            <c:strRef>
              <c:f>'Initial '!$J$11</c:f>
              <c:strCache>
                <c:ptCount val="1"/>
                <c:pt idx="0">
                  <c:v>Sfsoil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'Initial '!$H$12:$H$18</c:f>
              <c:numCache>
                <c:formatCode>General</c:formatCode>
                <c:ptCount val="7"/>
                <c:pt idx="0">
                  <c:v>0</c:v>
                </c:pt>
                <c:pt idx="1">
                  <c:v>24</c:v>
                </c:pt>
                <c:pt idx="2">
                  <c:v>73</c:v>
                </c:pt>
                <c:pt idx="3">
                  <c:v>103</c:v>
                </c:pt>
                <c:pt idx="4">
                  <c:v>133</c:v>
                </c:pt>
                <c:pt idx="5">
                  <c:v>156</c:v>
                </c:pt>
                <c:pt idx="6">
                  <c:v>180</c:v>
                </c:pt>
              </c:numCache>
            </c:numRef>
          </c:xVal>
          <c:yVal>
            <c:numRef>
              <c:f>'Initial '!$J$12:$J$18</c:f>
              <c:numCache>
                <c:formatCode>General</c:formatCode>
                <c:ptCount val="7"/>
                <c:pt idx="0">
                  <c:v>100</c:v>
                </c:pt>
                <c:pt idx="1">
                  <c:v>93.840299999999999</c:v>
                </c:pt>
                <c:pt idx="2">
                  <c:v>82.88973</c:v>
                </c:pt>
                <c:pt idx="3">
                  <c:v>77.870720000000006</c:v>
                </c:pt>
                <c:pt idx="4">
                  <c:v>86.996200000000002</c:v>
                </c:pt>
                <c:pt idx="5">
                  <c:v>81.064639999999997</c:v>
                </c:pt>
                <c:pt idx="6">
                  <c:v>86.311790000000002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B-4E6D-A257-3E8C872F0896}"/>
            </c:ext>
          </c:extLst>
        </c:ser>
        <c:ser>
          <c:idx val="2"/>
          <c:order val="2"/>
          <c:tx>
            <c:strRef>
              <c:f>'Initial '!$K$11</c:f>
              <c:strCache>
                <c:ptCount val="1"/>
                <c:pt idx="0">
                  <c:v>FFsoil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'Initial '!$H$12:$H$18</c:f>
              <c:numCache>
                <c:formatCode>General</c:formatCode>
                <c:ptCount val="7"/>
                <c:pt idx="0">
                  <c:v>0</c:v>
                </c:pt>
                <c:pt idx="1">
                  <c:v>24</c:v>
                </c:pt>
                <c:pt idx="2">
                  <c:v>73</c:v>
                </c:pt>
                <c:pt idx="3">
                  <c:v>103</c:v>
                </c:pt>
                <c:pt idx="4">
                  <c:v>133</c:v>
                </c:pt>
                <c:pt idx="5">
                  <c:v>156</c:v>
                </c:pt>
                <c:pt idx="6">
                  <c:v>180</c:v>
                </c:pt>
              </c:numCache>
            </c:numRef>
          </c:xVal>
          <c:yVal>
            <c:numRef>
              <c:f>'Initial '!$K$12:$K$18</c:f>
              <c:numCache>
                <c:formatCode>General</c:formatCode>
                <c:ptCount val="7"/>
                <c:pt idx="0">
                  <c:v>100</c:v>
                </c:pt>
                <c:pt idx="1">
                  <c:v>77.186310000000006</c:v>
                </c:pt>
                <c:pt idx="2">
                  <c:v>79.695819999999998</c:v>
                </c:pt>
                <c:pt idx="3">
                  <c:v>81.977189999999993</c:v>
                </c:pt>
                <c:pt idx="4">
                  <c:v>81.977189999999993</c:v>
                </c:pt>
                <c:pt idx="5">
                  <c:v>78.098860000000002</c:v>
                </c:pt>
                <c:pt idx="6">
                  <c:v>79.923950000000005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1B-4E6D-A257-3E8C872F0896}"/>
            </c:ext>
          </c:extLst>
        </c:ser>
        <c:ser>
          <c:idx val="3"/>
          <c:order val="3"/>
          <c:tx>
            <c:strRef>
              <c:f>'Initial '!$L$11</c:f>
              <c:strCache>
                <c:ptCount val="1"/>
                <c:pt idx="0">
                  <c:v>Fssoil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'Initial '!$H$12:$H$18</c:f>
              <c:numCache>
                <c:formatCode>General</c:formatCode>
                <c:ptCount val="7"/>
                <c:pt idx="0">
                  <c:v>0</c:v>
                </c:pt>
                <c:pt idx="1">
                  <c:v>24</c:v>
                </c:pt>
                <c:pt idx="2">
                  <c:v>73</c:v>
                </c:pt>
                <c:pt idx="3">
                  <c:v>103</c:v>
                </c:pt>
                <c:pt idx="4">
                  <c:v>133</c:v>
                </c:pt>
                <c:pt idx="5">
                  <c:v>156</c:v>
                </c:pt>
                <c:pt idx="6">
                  <c:v>180</c:v>
                </c:pt>
              </c:numCache>
            </c:numRef>
          </c:xVal>
          <c:yVal>
            <c:numRef>
              <c:f>'Initial '!$L$12:$L$18</c:f>
              <c:numCache>
                <c:formatCode>General</c:formatCode>
                <c:ptCount val="7"/>
                <c:pt idx="0">
                  <c:v>100</c:v>
                </c:pt>
                <c:pt idx="1">
                  <c:v>82.20532</c:v>
                </c:pt>
                <c:pt idx="2">
                  <c:v>80.380229999999997</c:v>
                </c:pt>
                <c:pt idx="3">
                  <c:v>78.098860000000002</c:v>
                </c:pt>
                <c:pt idx="4">
                  <c:v>79.467680000000001</c:v>
                </c:pt>
                <c:pt idx="5">
                  <c:v>83.57414</c:v>
                </c:pt>
                <c:pt idx="6">
                  <c:v>76.273759999999996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1B-4E6D-A257-3E8C872F0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01440"/>
        <c:axId val="31202688"/>
      </c:scatterChart>
      <c:valAx>
        <c:axId val="3120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02688"/>
        <c:crosses val="autoZero"/>
        <c:crossBetween val="midCat"/>
      </c:valAx>
      <c:valAx>
        <c:axId val="31202688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0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513521</xdr:colOff>
      <xdr:row>20</xdr:row>
      <xdr:rowOff>185529</xdr:rowOff>
    </xdr:from>
    <xdr:to>
      <xdr:col>11</xdr:col>
      <xdr:colOff>289891</xdr:colOff>
      <xdr:row>35</xdr:row>
      <xdr:rowOff>71229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A0E7E3-3FA0-43AA-B5F0-9392368D1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990600</xdr:colOff>
      <xdr:row>21</xdr:row>
      <xdr:rowOff>3312</xdr:rowOff>
    </xdr:from>
    <xdr:to>
      <xdr:col>7</xdr:col>
      <xdr:colOff>438978</xdr:colOff>
      <xdr:row>35</xdr:row>
      <xdr:rowOff>79512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E041B5-06E3-42D6-8735-F7D334AEE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A35E4-21F8-4337-BD9E-EADC5699B886}">
  <dimension ref="A1:T20"/>
  <sheetViews>
    <sheetView tabSelected="1" zoomScaleNormal="100" workbookViewId="0">
      <selection activeCell="J3" sqref="J3"/>
    </sheetView>
  </sheetViews>
  <sheetFormatPr defaultRowHeight="15" x14ac:dyDescent="0.25"/>
  <cols>
    <col min="1" max="1" width="27.5703125" bestFit="1" customWidth="1"/>
    <col min="2" max="2" width="13.7109375" bestFit="1" customWidth="1"/>
    <col min="3" max="3" width="23.7109375" customWidth="1"/>
    <col min="4" max="4" width="11.7109375" bestFit="1" customWidth="1"/>
    <col min="5" max="5" width="16.42578125" bestFit="1" customWidth="1"/>
    <col min="8" max="8" width="20.140625" bestFit="1" customWidth="1"/>
    <col min="9" max="9" width="22.42578125" bestFit="1" customWidth="1"/>
    <col min="10" max="10" width="9" bestFit="1" customWidth="1"/>
  </cols>
  <sheetData>
    <row r="1" spans="1:20" x14ac:dyDescent="0.25">
      <c r="A1" s="1" t="s">
        <v>0</v>
      </c>
      <c r="B1" s="1" t="s">
        <v>1</v>
      </c>
      <c r="C1" s="1"/>
      <c r="I1" t="s">
        <v>53</v>
      </c>
      <c r="M1" t="s">
        <v>59</v>
      </c>
    </row>
    <row r="2" spans="1:20" x14ac:dyDescent="0.25">
      <c r="A2" s="1"/>
      <c r="B2" s="1" t="s">
        <v>2</v>
      </c>
      <c r="C2" s="1" t="s">
        <v>3</v>
      </c>
      <c r="D2" s="1" t="s">
        <v>2</v>
      </c>
      <c r="E2" s="1" t="s">
        <v>3</v>
      </c>
      <c r="H2" t="s">
        <v>55</v>
      </c>
      <c r="I2" t="s">
        <v>50</v>
      </c>
      <c r="J2" t="s">
        <v>49</v>
      </c>
      <c r="K2" t="s">
        <v>51</v>
      </c>
      <c r="L2" t="s">
        <v>52</v>
      </c>
      <c r="M2" t="s">
        <v>63</v>
      </c>
      <c r="N2" t="s">
        <v>64</v>
      </c>
      <c r="O2" t="s">
        <v>65</v>
      </c>
      <c r="P2" t="s">
        <v>66</v>
      </c>
    </row>
    <row r="3" spans="1:20" ht="16.5" x14ac:dyDescent="0.3">
      <c r="A3" t="s">
        <v>4</v>
      </c>
      <c r="B3" t="s">
        <v>5</v>
      </c>
      <c r="C3" t="s">
        <v>6</v>
      </c>
      <c r="D3" s="4">
        <v>495.25</v>
      </c>
      <c r="E3" s="4">
        <v>497.05</v>
      </c>
      <c r="F3" s="2"/>
      <c r="G3" s="3"/>
      <c r="H3">
        <v>0</v>
      </c>
      <c r="I3">
        <v>100</v>
      </c>
      <c r="J3">
        <v>100</v>
      </c>
      <c r="K3">
        <v>100</v>
      </c>
      <c r="L3">
        <v>100</v>
      </c>
      <c r="M3">
        <f>I3*0.01*$B$20*$E$3*0.001</f>
        <v>0.99410000000000009</v>
      </c>
      <c r="N3">
        <f>J3*0.01*$B$20*$E$3*0.001</f>
        <v>0.99410000000000009</v>
      </c>
      <c r="O3">
        <f>K3*0.01*$B$20*$D$3*0.001</f>
        <v>0.99050000000000005</v>
      </c>
      <c r="P3">
        <f>L3*0.01*$B$20*$D$3*0.001</f>
        <v>0.99050000000000005</v>
      </c>
    </row>
    <row r="4" spans="1:20" ht="16.5" x14ac:dyDescent="0.3">
      <c r="A4" t="s">
        <v>7</v>
      </c>
      <c r="B4" t="s">
        <v>8</v>
      </c>
      <c r="C4" t="s">
        <v>9</v>
      </c>
      <c r="D4" s="4">
        <v>15.16</v>
      </c>
      <c r="E4" s="4">
        <v>13.52</v>
      </c>
      <c r="F4" s="2"/>
      <c r="G4" s="3"/>
      <c r="H4">
        <v>24</v>
      </c>
      <c r="I4">
        <v>90.681820000000002</v>
      </c>
      <c r="J4">
        <v>90</v>
      </c>
      <c r="K4">
        <v>92.727270000000004</v>
      </c>
      <c r="L4">
        <v>91.590909999999994</v>
      </c>
      <c r="M4">
        <f t="shared" ref="M4:M9" si="0">I4*0.01*$B$20*$E$3*0.001</f>
        <v>0.90146797262000011</v>
      </c>
      <c r="N4">
        <f t="shared" ref="N4:N9" si="1">J4*0.01*$B$20*$E$3*0.001</f>
        <v>0.8946900000000001</v>
      </c>
      <c r="O4">
        <f t="shared" ref="O4:O9" si="2">K4*0.01*$B$20*$D$3*0.001</f>
        <v>0.91846360935000004</v>
      </c>
      <c r="P4">
        <f t="shared" ref="P4:P9" si="3">L4*0.01*$B$20*$D$3*0.001</f>
        <v>0.90720796355</v>
      </c>
    </row>
    <row r="5" spans="1:20" ht="16.5" x14ac:dyDescent="0.3">
      <c r="A5" t="s">
        <v>10</v>
      </c>
      <c r="B5" t="s">
        <v>11</v>
      </c>
      <c r="C5" t="s">
        <v>12</v>
      </c>
      <c r="D5" s="4">
        <v>1.03</v>
      </c>
      <c r="E5" s="4">
        <v>0.8</v>
      </c>
      <c r="F5" s="2"/>
      <c r="G5" s="3"/>
      <c r="H5">
        <v>73</v>
      </c>
      <c r="I5">
        <v>81.363640000000004</v>
      </c>
      <c r="J5">
        <v>81.136359999999996</v>
      </c>
      <c r="K5">
        <v>87.5</v>
      </c>
      <c r="L5">
        <v>85.454549999999998</v>
      </c>
      <c r="M5">
        <f t="shared" si="0"/>
        <v>0.80883594524000002</v>
      </c>
      <c r="N5">
        <f t="shared" si="1"/>
        <v>0.80657655476000001</v>
      </c>
      <c r="O5">
        <f t="shared" si="2"/>
        <v>0.86668750000000006</v>
      </c>
      <c r="P5">
        <f t="shared" si="3"/>
        <v>0.84642731774999991</v>
      </c>
    </row>
    <row r="6" spans="1:20" ht="16.5" x14ac:dyDescent="0.3">
      <c r="A6" t="s">
        <v>13</v>
      </c>
      <c r="B6" t="s">
        <v>14</v>
      </c>
      <c r="C6" t="s">
        <v>15</v>
      </c>
      <c r="D6" s="4">
        <v>71.88</v>
      </c>
      <c r="E6" s="4">
        <v>33.49</v>
      </c>
      <c r="F6" s="2"/>
      <c r="G6" s="3"/>
      <c r="H6">
        <v>103</v>
      </c>
      <c r="I6">
        <v>82.272729999999996</v>
      </c>
      <c r="J6">
        <v>77.045450000000002</v>
      </c>
      <c r="K6">
        <v>86.590909999999994</v>
      </c>
      <c r="L6">
        <v>86.818179999999998</v>
      </c>
      <c r="M6">
        <f t="shared" si="0"/>
        <v>0.81787320892999993</v>
      </c>
      <c r="N6">
        <f t="shared" si="1"/>
        <v>0.76590881845000003</v>
      </c>
      <c r="O6">
        <f t="shared" si="2"/>
        <v>0.85768296354999995</v>
      </c>
      <c r="P6">
        <f t="shared" si="3"/>
        <v>0.85993407290000001</v>
      </c>
    </row>
    <row r="7" spans="1:20" x14ac:dyDescent="0.25">
      <c r="A7" t="s">
        <v>16</v>
      </c>
      <c r="B7" t="s">
        <v>17</v>
      </c>
      <c r="C7" t="s">
        <v>18</v>
      </c>
      <c r="D7" s="4">
        <v>32.69</v>
      </c>
      <c r="E7" s="4">
        <v>37.1</v>
      </c>
      <c r="F7" s="2"/>
      <c r="G7" s="3"/>
      <c r="H7">
        <v>133</v>
      </c>
      <c r="I7">
        <v>83.181820000000002</v>
      </c>
      <c r="J7">
        <v>77.045450000000002</v>
      </c>
      <c r="K7">
        <v>89.772729999999996</v>
      </c>
      <c r="L7">
        <v>87.272729999999996</v>
      </c>
      <c r="M7">
        <f t="shared" si="0"/>
        <v>0.82691047262000006</v>
      </c>
      <c r="N7">
        <f t="shared" si="1"/>
        <v>0.76590881845000003</v>
      </c>
      <c r="O7">
        <f t="shared" si="2"/>
        <v>0.88919889065000002</v>
      </c>
      <c r="P7">
        <f t="shared" si="3"/>
        <v>0.86443639065</v>
      </c>
    </row>
    <row r="8" spans="1:20" x14ac:dyDescent="0.25">
      <c r="A8" t="s">
        <v>19</v>
      </c>
      <c r="B8" t="s">
        <v>20</v>
      </c>
      <c r="C8" t="s">
        <v>21</v>
      </c>
      <c r="D8" s="4">
        <v>482.74</v>
      </c>
      <c r="E8" s="4">
        <v>625.24</v>
      </c>
      <c r="F8" s="2"/>
      <c r="G8" s="3"/>
      <c r="H8">
        <v>156</v>
      </c>
      <c r="I8">
        <v>76.136359999999996</v>
      </c>
      <c r="J8">
        <v>75.227270000000004</v>
      </c>
      <c r="K8">
        <v>86.818179999999998</v>
      </c>
      <c r="L8">
        <v>86.590909999999994</v>
      </c>
      <c r="M8">
        <f t="shared" si="0"/>
        <v>0.75687155476000012</v>
      </c>
      <c r="N8">
        <f t="shared" si="1"/>
        <v>0.7478342910700001</v>
      </c>
      <c r="O8">
        <f t="shared" si="2"/>
        <v>0.85993407290000001</v>
      </c>
      <c r="P8">
        <f t="shared" si="3"/>
        <v>0.85768296354999995</v>
      </c>
    </row>
    <row r="9" spans="1:20" x14ac:dyDescent="0.25">
      <c r="A9" t="s">
        <v>22</v>
      </c>
      <c r="B9" t="s">
        <v>23</v>
      </c>
      <c r="C9" t="s">
        <v>24</v>
      </c>
      <c r="D9" s="4">
        <v>14.77</v>
      </c>
      <c r="E9" s="4">
        <v>16.920000000000002</v>
      </c>
      <c r="F9" s="2"/>
      <c r="G9" s="3"/>
      <c r="H9">
        <v>180</v>
      </c>
      <c r="I9">
        <v>74.318179999999998</v>
      </c>
      <c r="J9">
        <v>70.909090000000006</v>
      </c>
      <c r="K9">
        <v>86.136359999999996</v>
      </c>
      <c r="L9">
        <v>83.863640000000004</v>
      </c>
      <c r="M9">
        <f t="shared" si="0"/>
        <v>0.73879702738000008</v>
      </c>
      <c r="N9">
        <f t="shared" si="1"/>
        <v>0.70490726369000012</v>
      </c>
      <c r="O9">
        <f t="shared" si="2"/>
        <v>0.85318064579999997</v>
      </c>
      <c r="P9">
        <f t="shared" si="3"/>
        <v>0.8306693542000001</v>
      </c>
    </row>
    <row r="10" spans="1:20" x14ac:dyDescent="0.25">
      <c r="A10" t="s">
        <v>25</v>
      </c>
      <c r="B10" t="s">
        <v>26</v>
      </c>
      <c r="C10" t="s">
        <v>27</v>
      </c>
      <c r="D10" s="4">
        <v>4.75</v>
      </c>
      <c r="E10" s="4">
        <v>2.48</v>
      </c>
      <c r="F10" s="2"/>
      <c r="G10" s="3"/>
      <c r="I10" t="s">
        <v>54</v>
      </c>
      <c r="M10" t="s">
        <v>60</v>
      </c>
      <c r="Q10" t="s">
        <v>61</v>
      </c>
    </row>
    <row r="11" spans="1:20" ht="16.5" x14ac:dyDescent="0.3">
      <c r="A11" t="s">
        <v>28</v>
      </c>
      <c r="B11" t="s">
        <v>29</v>
      </c>
      <c r="C11" t="s">
        <v>30</v>
      </c>
      <c r="D11" s="4">
        <v>24.58</v>
      </c>
      <c r="E11" s="4">
        <v>17.98</v>
      </c>
      <c r="F11" s="2"/>
      <c r="G11" s="3"/>
      <c r="H11" t="s">
        <v>55</v>
      </c>
      <c r="I11" t="s">
        <v>50</v>
      </c>
      <c r="J11" t="s">
        <v>49</v>
      </c>
      <c r="K11" t="s">
        <v>51</v>
      </c>
      <c r="L11" t="s">
        <v>52</v>
      </c>
      <c r="M11" t="s">
        <v>50</v>
      </c>
      <c r="N11" t="s">
        <v>49</v>
      </c>
      <c r="O11" t="s">
        <v>51</v>
      </c>
      <c r="P11" t="s">
        <v>52</v>
      </c>
      <c r="Q11" t="s">
        <v>50</v>
      </c>
      <c r="R11" t="s">
        <v>49</v>
      </c>
      <c r="S11" t="s">
        <v>51</v>
      </c>
      <c r="T11" t="s">
        <v>52</v>
      </c>
    </row>
    <row r="12" spans="1:20" ht="16.5" x14ac:dyDescent="0.3">
      <c r="A12" t="s">
        <v>31</v>
      </c>
      <c r="B12" t="s">
        <v>32</v>
      </c>
      <c r="C12" t="s">
        <v>33</v>
      </c>
      <c r="D12" s="4">
        <v>44.31</v>
      </c>
      <c r="E12" s="4">
        <v>13.48</v>
      </c>
      <c r="F12" s="2"/>
      <c r="G12" s="3"/>
      <c r="H12">
        <v>0</v>
      </c>
      <c r="I12">
        <v>100</v>
      </c>
      <c r="J12">
        <v>100</v>
      </c>
      <c r="K12">
        <v>100</v>
      </c>
      <c r="L12">
        <v>100</v>
      </c>
      <c r="M12">
        <f>I12*0.01*$E$6*0.001*$B$20*$B$19</f>
        <v>4.0188000000000008E-2</v>
      </c>
      <c r="N12">
        <f>J12*0.01*$E$6*0.001*$B$20*$B$19</f>
        <v>4.0188000000000008E-2</v>
      </c>
      <c r="O12">
        <f>K12*0.01*$D$6*0.001*$B$20*$B$19</f>
        <v>8.6255999999999999E-2</v>
      </c>
      <c r="P12">
        <f>L12*0.01*$D$6*0.001*$B$20*$B$19</f>
        <v>8.6255999999999999E-2</v>
      </c>
      <c r="Q12" s="7">
        <f>M12/M3</f>
        <v>4.0426516447037528E-2</v>
      </c>
      <c r="R12" s="7">
        <f t="shared" ref="R12:T12" si="4">N12/N3</f>
        <v>4.0426516447037528E-2</v>
      </c>
      <c r="S12" s="7">
        <f t="shared" si="4"/>
        <v>8.7083291267036844E-2</v>
      </c>
      <c r="T12" s="7">
        <f t="shared" si="4"/>
        <v>8.7083291267036844E-2</v>
      </c>
    </row>
    <row r="13" spans="1:20" ht="16.5" x14ac:dyDescent="0.3">
      <c r="A13" t="s">
        <v>34</v>
      </c>
      <c r="B13" t="s">
        <v>35</v>
      </c>
      <c r="C13" t="s">
        <v>36</v>
      </c>
      <c r="D13" s="4">
        <v>2.99</v>
      </c>
      <c r="E13" s="4">
        <v>2.02</v>
      </c>
      <c r="F13" s="2"/>
      <c r="G13" s="3"/>
      <c r="H13">
        <v>24</v>
      </c>
      <c r="I13">
        <v>91.78707</v>
      </c>
      <c r="J13">
        <v>93.840299999999999</v>
      </c>
      <c r="K13">
        <v>77.186310000000006</v>
      </c>
      <c r="L13">
        <v>82.20532</v>
      </c>
      <c r="M13">
        <f t="shared" ref="M13:M18" si="5">I13*0.01*$E$6*0.001*$B$20*$B$19</f>
        <v>3.68873876916E-2</v>
      </c>
      <c r="N13">
        <f t="shared" ref="N13:N18" si="6">J13*0.01*$E$6*0.001*$B$20*$B$19</f>
        <v>3.7712539763999998E-2</v>
      </c>
      <c r="O13">
        <f t="shared" ref="O13:O18" si="7">K13*0.01*$D$6*0.001*$B$20*$B$19</f>
        <v>6.6577823553599993E-2</v>
      </c>
      <c r="P13">
        <f t="shared" ref="P13:P18" si="8">L13*0.01*$D$6*0.001*$B$20*$B$19</f>
        <v>7.0907020819199987E-2</v>
      </c>
      <c r="Q13" s="7">
        <f t="shared" ref="Q13:Q18" si="9">M13/M4</f>
        <v>4.0919243735738693E-2</v>
      </c>
      <c r="R13" s="7">
        <f t="shared" ref="R13:R18" si="10">N13/N4</f>
        <v>4.2151515903832606E-2</v>
      </c>
      <c r="S13" s="7">
        <f t="shared" ref="S13:S18" si="11">O13/O4</f>
        <v>7.2488254162532753E-2</v>
      </c>
      <c r="T13" s="7">
        <f t="shared" ref="T13:T18" si="12">P13/P4</f>
        <v>7.8159610219616427E-2</v>
      </c>
    </row>
    <row r="14" spans="1:20" x14ac:dyDescent="0.25">
      <c r="A14" t="s">
        <v>37</v>
      </c>
      <c r="B14" t="s">
        <v>38</v>
      </c>
      <c r="C14" t="s">
        <v>39</v>
      </c>
      <c r="D14" s="4">
        <v>1.8069999999999999</v>
      </c>
      <c r="E14" s="4">
        <v>0.75600000000000001</v>
      </c>
      <c r="F14" s="2"/>
      <c r="G14" s="3"/>
      <c r="H14">
        <v>73</v>
      </c>
      <c r="I14">
        <v>82.20532</v>
      </c>
      <c r="J14">
        <v>82.88973</v>
      </c>
      <c r="K14">
        <v>79.695819999999998</v>
      </c>
      <c r="L14">
        <v>80.380229999999997</v>
      </c>
      <c r="M14">
        <f t="shared" si="5"/>
        <v>3.3036674001600007E-2</v>
      </c>
      <c r="N14">
        <f t="shared" si="6"/>
        <v>3.3311724692400006E-2</v>
      </c>
      <c r="O14">
        <f t="shared" si="7"/>
        <v>6.8742426499199996E-2</v>
      </c>
      <c r="P14">
        <f t="shared" si="8"/>
        <v>6.9332771188799991E-2</v>
      </c>
      <c r="Q14" s="7">
        <f t="shared" si="9"/>
        <v>4.0844715416050503E-2</v>
      </c>
      <c r="R14" s="7">
        <f t="shared" si="10"/>
        <v>4.1300140074505436E-2</v>
      </c>
      <c r="S14" s="7">
        <f t="shared" si="11"/>
        <v>7.9316277780861033E-2</v>
      </c>
      <c r="T14" s="7">
        <f t="shared" si="12"/>
        <v>8.1912256061279512E-2</v>
      </c>
    </row>
    <row r="15" spans="1:20" x14ac:dyDescent="0.25">
      <c r="A15" t="s">
        <v>40</v>
      </c>
      <c r="B15" t="s">
        <v>41</v>
      </c>
      <c r="C15" t="s">
        <v>42</v>
      </c>
      <c r="D15" s="4">
        <v>0.122</v>
      </c>
      <c r="E15" s="4">
        <v>0.113</v>
      </c>
      <c r="F15" s="2"/>
      <c r="G15" s="3"/>
      <c r="H15">
        <v>103</v>
      </c>
      <c r="I15">
        <v>86.539919999999995</v>
      </c>
      <c r="J15">
        <v>77.870720000000006</v>
      </c>
      <c r="K15">
        <v>81.977189999999993</v>
      </c>
      <c r="L15">
        <v>78.098860000000002</v>
      </c>
      <c r="M15">
        <f t="shared" si="5"/>
        <v>3.4778663049599999E-2</v>
      </c>
      <c r="N15">
        <f t="shared" si="6"/>
        <v>3.1294684953600001E-2</v>
      </c>
      <c r="O15">
        <f t="shared" si="7"/>
        <v>7.0710245006399983E-2</v>
      </c>
      <c r="P15">
        <f t="shared" si="8"/>
        <v>6.7364952681600004E-2</v>
      </c>
      <c r="Q15" s="7">
        <f t="shared" si="9"/>
        <v>4.2523294160839338E-2</v>
      </c>
      <c r="R15" s="7">
        <f t="shared" si="10"/>
        <v>4.0859543851358565E-2</v>
      </c>
      <c r="S15" s="7">
        <f t="shared" si="11"/>
        <v>8.2443336304275111E-2</v>
      </c>
      <c r="T15" s="7">
        <f t="shared" si="12"/>
        <v>7.8337345622812346E-2</v>
      </c>
    </row>
    <row r="16" spans="1:20" x14ac:dyDescent="0.25">
      <c r="A16" t="s">
        <v>43</v>
      </c>
      <c r="B16" t="s">
        <v>44</v>
      </c>
      <c r="C16" t="s">
        <v>45</v>
      </c>
      <c r="D16" s="4">
        <v>5.8999999999999997E-2</v>
      </c>
      <c r="E16" s="4">
        <v>8.5000000000000006E-2</v>
      </c>
      <c r="F16" s="2"/>
      <c r="G16" s="3"/>
      <c r="H16">
        <v>133</v>
      </c>
      <c r="I16">
        <v>87.680610000000001</v>
      </c>
      <c r="J16">
        <v>86.996200000000002</v>
      </c>
      <c r="K16">
        <v>81.977189999999993</v>
      </c>
      <c r="L16">
        <v>79.467680000000001</v>
      </c>
      <c r="M16">
        <f t="shared" si="5"/>
        <v>3.5237083546800003E-2</v>
      </c>
      <c r="N16">
        <f t="shared" si="6"/>
        <v>3.4962032856000004E-2</v>
      </c>
      <c r="O16">
        <f t="shared" si="7"/>
        <v>7.0710245006399983E-2</v>
      </c>
      <c r="P16">
        <f t="shared" si="8"/>
        <v>6.8545642060800008E-2</v>
      </c>
      <c r="Q16" s="7">
        <f t="shared" si="9"/>
        <v>4.261293660383101E-2</v>
      </c>
      <c r="R16" s="7">
        <f t="shared" si="10"/>
        <v>4.5647774269989547E-2</v>
      </c>
      <c r="S16" s="7">
        <f t="shared" si="11"/>
        <v>7.9521292423915577E-2</v>
      </c>
      <c r="T16" s="7">
        <f t="shared" si="12"/>
        <v>7.9295183315059359E-2</v>
      </c>
    </row>
    <row r="17" spans="1:20" x14ac:dyDescent="0.25">
      <c r="A17" t="s">
        <v>46</v>
      </c>
      <c r="B17" t="s">
        <v>47</v>
      </c>
      <c r="C17" t="s">
        <v>48</v>
      </c>
      <c r="D17" s="4">
        <v>7.0999999999999994E-2</v>
      </c>
      <c r="E17" s="4">
        <v>9.6000000000000002E-2</v>
      </c>
      <c r="F17" s="2"/>
      <c r="G17" s="3"/>
      <c r="H17">
        <v>156</v>
      </c>
      <c r="I17">
        <v>82.661600000000007</v>
      </c>
      <c r="J17">
        <v>81.064639999999997</v>
      </c>
      <c r="K17">
        <v>78.098860000000002</v>
      </c>
      <c r="L17">
        <v>83.57414</v>
      </c>
      <c r="M17">
        <f t="shared" si="5"/>
        <v>3.3220043808000005E-2</v>
      </c>
      <c r="N17">
        <f t="shared" si="6"/>
        <v>3.2578257523200004E-2</v>
      </c>
      <c r="O17">
        <f t="shared" si="7"/>
        <v>6.7364952681600004E-2</v>
      </c>
      <c r="P17">
        <f t="shared" si="8"/>
        <v>7.208771019839999E-2</v>
      </c>
      <c r="Q17" s="7">
        <f t="shared" si="9"/>
        <v>4.3891256844146957E-2</v>
      </c>
      <c r="R17" s="7">
        <f t="shared" si="10"/>
        <v>4.3563471095430892E-2</v>
      </c>
      <c r="S17" s="7">
        <f t="shared" si="11"/>
        <v>7.8337345622812346E-2</v>
      </c>
      <c r="T17" s="7">
        <f t="shared" si="12"/>
        <v>8.4049367029542882E-2</v>
      </c>
    </row>
    <row r="18" spans="1:20" x14ac:dyDescent="0.25">
      <c r="A18" t="s">
        <v>62</v>
      </c>
      <c r="D18" s="7">
        <f>D6*$B$19/D3</f>
        <v>8.708329126703683E-2</v>
      </c>
      <c r="E18" s="7">
        <f>E6*$B$19/E3</f>
        <v>4.0426516447037521E-2</v>
      </c>
      <c r="H18">
        <v>180</v>
      </c>
      <c r="I18">
        <v>77.414450000000002</v>
      </c>
      <c r="J18">
        <v>86.311790000000002</v>
      </c>
      <c r="K18">
        <v>79.923950000000005</v>
      </c>
      <c r="L18">
        <v>76.273759999999996</v>
      </c>
      <c r="M18">
        <f t="shared" si="5"/>
        <v>3.1111319166E-2</v>
      </c>
      <c r="N18">
        <f t="shared" si="6"/>
        <v>3.4686982165199998E-2</v>
      </c>
      <c r="O18">
        <f t="shared" si="7"/>
        <v>6.8939202312E-2</v>
      </c>
      <c r="P18">
        <f t="shared" si="8"/>
        <v>6.5790694425599996E-2</v>
      </c>
      <c r="Q18" s="7">
        <f t="shared" si="9"/>
        <v>4.211078011010716E-2</v>
      </c>
      <c r="R18" s="7">
        <f t="shared" si="10"/>
        <v>4.9207865987396647E-2</v>
      </c>
      <c r="S18" s="7">
        <f t="shared" si="11"/>
        <v>8.080258577286166E-2</v>
      </c>
      <c r="T18" s="7">
        <f t="shared" si="12"/>
        <v>7.9202024358972056E-2</v>
      </c>
    </row>
    <row r="19" spans="1:20" x14ac:dyDescent="0.25">
      <c r="A19" s="5" t="s">
        <v>56</v>
      </c>
      <c r="B19" s="5">
        <v>0.6</v>
      </c>
      <c r="C19" s="6"/>
    </row>
    <row r="20" spans="1:20" x14ac:dyDescent="0.25">
      <c r="A20" s="6" t="s">
        <v>57</v>
      </c>
      <c r="B20" s="6">
        <v>2</v>
      </c>
      <c r="C20" s="6" t="s">
        <v>58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Initial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Chakrawal</dc:creator>
  <cp:lastModifiedBy>Arjun Chakrawal</cp:lastModifiedBy>
  <dcterms:created xsi:type="dcterms:W3CDTF">2023-03-01T11:25:45Z</dcterms:created>
  <dcterms:modified xsi:type="dcterms:W3CDTF">2023-03-18T17:47:01Z</dcterms:modified>
</cp:coreProperties>
</file>