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ch9809\Box\Stockholm Unviersity\Notebook\postdoc_SU\Scripts\matlab\Yop\litter_decompose\two-poop-one-control-vo\data\"/>
    </mc:Choice>
  </mc:AlternateContent>
  <xr:revisionPtr revIDLastSave="0" documentId="13_ncr:1_{7071DEC9-29F9-4EDA-8EB3-E00DDAA8FF18}" xr6:coauthVersionLast="47" xr6:coauthVersionMax="47" xr10:uidLastSave="{00000000-0000-0000-0000-000000000000}"/>
  <bookViews>
    <workbookView xWindow="28680" yWindow="-105" windowWidth="29040" windowHeight="17520" xr2:uid="{21E086D2-34D9-4CCF-800A-45C429162B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3" i="1" l="1"/>
  <c r="W34" i="1"/>
  <c r="W35" i="1"/>
  <c r="W36" i="1"/>
  <c r="W37" i="1"/>
  <c r="W38" i="1"/>
  <c r="W32" i="1"/>
  <c r="W26" i="1"/>
  <c r="W27" i="1"/>
  <c r="W28" i="1"/>
  <c r="W29" i="1"/>
  <c r="W30" i="1"/>
  <c r="W31" i="1"/>
  <c r="W25" i="1"/>
  <c r="W19" i="1"/>
  <c r="W20" i="1"/>
  <c r="W21" i="1"/>
  <c r="W22" i="1"/>
  <c r="W23" i="1"/>
  <c r="W24" i="1"/>
  <c r="W18" i="1"/>
  <c r="W12" i="1"/>
  <c r="W13" i="1"/>
  <c r="W14" i="1"/>
  <c r="W15" i="1"/>
  <c r="W16" i="1"/>
  <c r="W17" i="1"/>
  <c r="W11" i="1"/>
  <c r="V11" i="1"/>
  <c r="V12" i="1"/>
  <c r="V13" i="1"/>
  <c r="V14" i="1"/>
  <c r="V15" i="1"/>
  <c r="V16" i="1"/>
  <c r="V17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11" i="1"/>
  <c r="P11" i="1"/>
  <c r="Q11" i="1"/>
  <c r="O11" i="1"/>
  <c r="M11" i="1"/>
  <c r="V32" i="1"/>
  <c r="V28" i="1"/>
  <c r="V25" i="1"/>
  <c r="U12" i="1"/>
  <c r="U13" i="1"/>
  <c r="U14" i="1"/>
  <c r="U15" i="1"/>
  <c r="U16" i="1"/>
  <c r="U17" i="1"/>
  <c r="U18" i="1"/>
  <c r="V18" i="1" s="1"/>
  <c r="U19" i="1"/>
  <c r="U20" i="1"/>
  <c r="U21" i="1"/>
  <c r="V21" i="1" s="1"/>
  <c r="U22" i="1"/>
  <c r="U23" i="1"/>
  <c r="U24" i="1"/>
  <c r="U25" i="1"/>
  <c r="U26" i="1"/>
  <c r="V31" i="1" s="1"/>
  <c r="U27" i="1"/>
  <c r="V27" i="1" s="1"/>
  <c r="U28" i="1"/>
  <c r="V26" i="1" s="1"/>
  <c r="U29" i="1"/>
  <c r="V29" i="1" s="1"/>
  <c r="U30" i="1"/>
  <c r="V30" i="1" s="1"/>
  <c r="U31" i="1"/>
  <c r="U32" i="1"/>
  <c r="U33" i="1"/>
  <c r="V33" i="1" s="1"/>
  <c r="U34" i="1"/>
  <c r="V34" i="1" s="1"/>
  <c r="U35" i="1"/>
  <c r="V35" i="1" s="1"/>
  <c r="U36" i="1"/>
  <c r="V36" i="1" s="1"/>
  <c r="U37" i="1"/>
  <c r="V37" i="1" s="1"/>
  <c r="U38" i="1"/>
  <c r="V38" i="1" s="1"/>
  <c r="U11" i="1"/>
  <c r="V22" i="1" l="1"/>
  <c r="V24" i="1"/>
  <c r="V23" i="1"/>
  <c r="V20" i="1"/>
  <c r="V19" i="1"/>
  <c r="B7" i="1" l="1"/>
  <c r="O12" i="1" l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Q23" i="1" l="1"/>
  <c r="P23" i="1"/>
  <c r="Q34" i="1"/>
  <c r="P34" i="1"/>
  <c r="Q22" i="1"/>
  <c r="P22" i="1"/>
  <c r="Q33" i="1"/>
  <c r="P33" i="1"/>
  <c r="Q21" i="1"/>
  <c r="P21" i="1"/>
  <c r="Q35" i="1"/>
  <c r="P35" i="1"/>
  <c r="Q32" i="1"/>
  <c r="P32" i="1"/>
  <c r="Q20" i="1"/>
  <c r="P20" i="1"/>
  <c r="Q31" i="1"/>
  <c r="P31" i="1"/>
  <c r="Q19" i="1"/>
  <c r="P19" i="1"/>
  <c r="P30" i="1"/>
  <c r="Q30" i="1"/>
  <c r="P18" i="1"/>
  <c r="Q18" i="1"/>
  <c r="P29" i="1"/>
  <c r="Q29" i="1"/>
  <c r="P17" i="1"/>
  <c r="Q17" i="1"/>
  <c r="P28" i="1"/>
  <c r="Q28" i="1"/>
  <c r="P16" i="1"/>
  <c r="Q16" i="1"/>
  <c r="P27" i="1"/>
  <c r="Q27" i="1"/>
  <c r="P15" i="1"/>
  <c r="Q15" i="1"/>
  <c r="P38" i="1"/>
  <c r="Q38" i="1"/>
  <c r="Q26" i="1"/>
  <c r="P26" i="1"/>
  <c r="P14" i="1"/>
  <c r="Q14" i="1"/>
  <c r="Q37" i="1"/>
  <c r="P37" i="1"/>
  <c r="P25" i="1"/>
  <c r="Q25" i="1"/>
  <c r="Q13" i="1"/>
  <c r="P13" i="1"/>
  <c r="Q36" i="1"/>
  <c r="P36" i="1"/>
  <c r="P24" i="1"/>
  <c r="Q24" i="1"/>
  <c r="Q12" i="1"/>
  <c r="P12" i="1"/>
  <c r="D12" i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</calcChain>
</file>

<file path=xl/sharedStrings.xml><?xml version="1.0" encoding="utf-8"?>
<sst xmlns="http://schemas.openxmlformats.org/spreadsheetml/2006/main" count="87" uniqueCount="56">
  <si>
    <t>Total C</t>
  </si>
  <si>
    <r>
      <t>(g·kg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)</t>
    </r>
  </si>
  <si>
    <t>Total N</t>
  </si>
  <si>
    <t>Total P</t>
  </si>
  <si>
    <t>Lignin</t>
  </si>
  <si>
    <t>Cellulose</t>
  </si>
  <si>
    <r>
      <t xml:space="preserve"> (g·kg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)</t>
    </r>
  </si>
  <si>
    <t>pH</t>
  </si>
  <si>
    <t>Peroxidase</t>
  </si>
  <si>
    <r>
      <t>ml·g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·d</t>
    </r>
    <r>
      <rPr>
        <vertAlign val="superscript"/>
        <sz val="7.5"/>
        <color rgb="FF000000"/>
        <rFont val="Times New Roman"/>
        <family val="1"/>
      </rPr>
      <t>−1</t>
    </r>
  </si>
  <si>
    <t>Urease</t>
  </si>
  <si>
    <r>
      <t>μg·g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·h</t>
    </r>
    <r>
      <rPr>
        <vertAlign val="superscript"/>
        <sz val="7.5"/>
        <color rgb="FF000000"/>
        <rFont val="Times New Roman"/>
        <family val="1"/>
      </rPr>
      <t>−1</t>
    </r>
  </si>
  <si>
    <t>Phosphatase</t>
  </si>
  <si>
    <r>
      <t>μmol·g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·d</t>
    </r>
    <r>
      <rPr>
        <vertAlign val="superscript"/>
        <sz val="7.5"/>
        <color rgb="FF000000"/>
        <rFont val="Times New Roman"/>
        <family val="1"/>
      </rPr>
      <t>−1</t>
    </r>
  </si>
  <si>
    <t>Invertase</t>
  </si>
  <si>
    <r>
      <t>mg·g</t>
    </r>
    <r>
      <rPr>
        <vertAlign val="superscript"/>
        <sz val="7.5"/>
        <color rgb="FF000000"/>
        <rFont val="Times New Roman"/>
        <family val="1"/>
      </rPr>
      <t>−1</t>
    </r>
    <r>
      <rPr>
        <sz val="7.5"/>
        <color rgb="FF000000"/>
        <rFont val="Times New Roman"/>
        <family val="1"/>
      </rPr>
      <t>·d</t>
    </r>
    <r>
      <rPr>
        <vertAlign val="superscript"/>
        <sz val="7.5"/>
        <color rgb="FF000000"/>
        <rFont val="Times New Roman"/>
        <family val="1"/>
      </rPr>
      <t>−1</t>
    </r>
  </si>
  <si>
    <t>594.90 ± 7.75</t>
  </si>
  <si>
    <t>20.43 ± 0.19</t>
  </si>
  <si>
    <t>1.51 ± 0.12</t>
  </si>
  <si>
    <t>217.23 ± 4.55</t>
  </si>
  <si>
    <t>197.83 ± 8.20</t>
  </si>
  <si>
    <t>5.09 ± 0.07</t>
  </si>
  <si>
    <t>2.15 ± 0.21</t>
  </si>
  <si>
    <t>15.53 ± 0.39</t>
  </si>
  <si>
    <t>27.62 ± 0.57</t>
  </si>
  <si>
    <t>1.84 ± 0.04</t>
  </si>
  <si>
    <r>
      <t>Table S1</t>
    </r>
    <r>
      <rPr>
        <sz val="10"/>
        <color rgb="FF000000"/>
        <rFont val="Times New Roman"/>
        <family val="1"/>
      </rPr>
      <t xml:space="preserve"> Initial chemical composition of the leaf litter and enzyme activity in the tested soil samples (0–10 cm) (mean ± SE, n = 3)</t>
    </r>
  </si>
  <si>
    <t>CTR=0 lowN=1 medium N=2 highN=3</t>
  </si>
  <si>
    <t>treatment</t>
  </si>
  <si>
    <t>%C_0</t>
  </si>
  <si>
    <t>%N_0</t>
  </si>
  <si>
    <t>%lignin_0</t>
  </si>
  <si>
    <t>C in g</t>
  </si>
  <si>
    <t>N in g</t>
  </si>
  <si>
    <t>lignin C in g</t>
  </si>
  <si>
    <t>L/C</t>
  </si>
  <si>
    <t>Aromatic</t>
  </si>
  <si>
    <t>month</t>
  </si>
  <si>
    <t>mass remaining %</t>
  </si>
  <si>
    <t>day</t>
  </si>
  <si>
    <t xml:space="preserve">C fraction in lignin </t>
  </si>
  <si>
    <t>Initial mass of litter</t>
  </si>
  <si>
    <t>g</t>
  </si>
  <si>
    <t>C % of init</t>
  </si>
  <si>
    <t>N % of init</t>
  </si>
  <si>
    <t>lignin % of init</t>
  </si>
  <si>
    <t>Cinnamomum migao</t>
  </si>
  <si>
    <t>Litter type grass=1 broad leaf=2 needle=3 roots=4 wood=5 lichen=6</t>
  </si>
  <si>
    <t>Litter type</t>
  </si>
  <si>
    <t>Species</t>
  </si>
  <si>
    <t>CN ratio</t>
  </si>
  <si>
    <t>Peroxidase ml/g/day</t>
  </si>
  <si>
    <t>Invertase ml/g/day</t>
  </si>
  <si>
    <t>I/(I+P)</t>
  </si>
  <si>
    <t>Aromatic/C</t>
  </si>
  <si>
    <t>Peroxidase normalized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</si>
</sst>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7.5"/>
      <color rgb="FF000000"/>
      <name val="Times New Roman"/>
      <family val="1"/>
    </font>
    <font>
      <vertAlign val="superscript"/>
      <sz val="7.5"/>
      <color rgb="FF000000"/>
      <name val="Times New Roman"/>
      <family val="1"/>
    </font>
    <font>
      <sz val="10"/>
      <color rgb="FF000000"/>
      <name val="Times New Roman"/>
      <family val="1"/>
    </font>
    <font>
      <i/>
      <sz val="9"/>
      <color rgb="FF000000"/>
      <name val="MinionPro-It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16" fontId="0" fillId="0" borderId="0" xfId="0" applyNumberFormat="1"/>
    <xf numFmtId="0" fontId="4" fillId="0" borderId="0" xfId="0" applyFont="1"/>
    <xf numFmtId="0" fontId="0" fillId="0" borderId="0" xfId="0" applyAlignment="1">
      <alignment wrapText="1"/>
    </xf>
    <xf numFmtId="0" fontId="0" fillId="0" borderId="0" xfId="0" applyAlignment="1"/>
    <xf numFmtId="0" fontId="0" fillId="0" borderId="1" xfId="0" applyBorder="1"/>
    <xf numFmtId="0" fontId="4" fillId="0" borderId="1" xfId="0" applyFont="1" applyBorder="1"/>
    <xf numFmtId="1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Sheet1!$I$10</c:f>
              <c:strCache>
                <c:ptCount val="1"/>
                <c:pt idx="0">
                  <c:v>lignin % of init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Sheet1!$G$11:$G$38</c:f>
              <c:numCache>
                <c:formatCode>General</c:formatCode>
                <c:ptCount val="28"/>
                <c:pt idx="0">
                  <c:v>100</c:v>
                </c:pt>
                <c:pt idx="1">
                  <c:v>87.8095</c:v>
                </c:pt>
                <c:pt idx="2">
                  <c:v>83.368399999999994</c:v>
                </c:pt>
                <c:pt idx="3">
                  <c:v>65.604399999999998</c:v>
                </c:pt>
                <c:pt idx="4">
                  <c:v>60.609900000000003</c:v>
                </c:pt>
                <c:pt idx="5">
                  <c:v>49.231099999999998</c:v>
                </c:pt>
                <c:pt idx="6">
                  <c:v>42.671500000000002</c:v>
                </c:pt>
                <c:pt idx="7">
                  <c:v>100</c:v>
                </c:pt>
                <c:pt idx="8">
                  <c:v>93.9482</c:v>
                </c:pt>
                <c:pt idx="9">
                  <c:v>80.083299999999994</c:v>
                </c:pt>
                <c:pt idx="10">
                  <c:v>77.145300000000006</c:v>
                </c:pt>
                <c:pt idx="11">
                  <c:v>63.832999999999998</c:v>
                </c:pt>
                <c:pt idx="12">
                  <c:v>57.211599999999997</c:v>
                </c:pt>
                <c:pt idx="13">
                  <c:v>49.116999999999997</c:v>
                </c:pt>
                <c:pt idx="14">
                  <c:v>100</c:v>
                </c:pt>
                <c:pt idx="15">
                  <c:v>96.956100000000006</c:v>
                </c:pt>
                <c:pt idx="16">
                  <c:v>88.5548</c:v>
                </c:pt>
                <c:pt idx="17">
                  <c:v>89.422899999999998</c:v>
                </c:pt>
                <c:pt idx="18">
                  <c:v>74.391400000000004</c:v>
                </c:pt>
                <c:pt idx="19">
                  <c:v>71.330699999999993</c:v>
                </c:pt>
                <c:pt idx="20">
                  <c:v>61.885800000000003</c:v>
                </c:pt>
                <c:pt idx="21">
                  <c:v>100</c:v>
                </c:pt>
                <c:pt idx="22">
                  <c:v>98.797799999999995</c:v>
                </c:pt>
                <c:pt idx="23">
                  <c:v>93.772599999999997</c:v>
                </c:pt>
                <c:pt idx="24">
                  <c:v>94.886399999999995</c:v>
                </c:pt>
                <c:pt idx="25">
                  <c:v>84.827500000000001</c:v>
                </c:pt>
                <c:pt idx="26">
                  <c:v>79.9251</c:v>
                </c:pt>
                <c:pt idx="27">
                  <c:v>72.689899999999994</c:v>
                </c:pt>
              </c:numCache>
            </c:numRef>
          </c:xVal>
          <c:yVal>
            <c:numRef>
              <c:f>Sheet1!$I$11:$I$38</c:f>
              <c:numCache>
                <c:formatCode>General</c:formatCode>
                <c:ptCount val="28"/>
                <c:pt idx="0">
                  <c:v>100</c:v>
                </c:pt>
                <c:pt idx="1">
                  <c:v>90.127099999999999</c:v>
                </c:pt>
                <c:pt idx="2">
                  <c:v>133.471</c:v>
                </c:pt>
                <c:pt idx="3">
                  <c:v>126.51900000000001</c:v>
                </c:pt>
                <c:pt idx="4">
                  <c:v>113.28019999999999</c:v>
                </c:pt>
                <c:pt idx="5">
                  <c:v>107.77809999999999</c:v>
                </c:pt>
                <c:pt idx="6">
                  <c:v>95.022900000000007</c:v>
                </c:pt>
                <c:pt idx="7">
                  <c:v>100</c:v>
                </c:pt>
                <c:pt idx="8">
                  <c:v>79.835599999999999</c:v>
                </c:pt>
                <c:pt idx="9">
                  <c:v>126.14190000000001</c:v>
                </c:pt>
                <c:pt idx="10">
                  <c:v>145.16900000000001</c:v>
                </c:pt>
                <c:pt idx="11">
                  <c:v>127.2311</c:v>
                </c:pt>
                <c:pt idx="12">
                  <c:v>116.5575</c:v>
                </c:pt>
                <c:pt idx="13">
                  <c:v>118.3125</c:v>
                </c:pt>
                <c:pt idx="14">
                  <c:v>100</c:v>
                </c:pt>
                <c:pt idx="15">
                  <c:v>76.176900000000003</c:v>
                </c:pt>
                <c:pt idx="16">
                  <c:v>113.9285</c:v>
                </c:pt>
                <c:pt idx="17">
                  <c:v>157.37889999999999</c:v>
                </c:pt>
                <c:pt idx="18">
                  <c:v>142.1942</c:v>
                </c:pt>
                <c:pt idx="19">
                  <c:v>134.7534</c:v>
                </c:pt>
                <c:pt idx="20">
                  <c:v>125.85980000000001</c:v>
                </c:pt>
                <c:pt idx="21">
                  <c:v>100</c:v>
                </c:pt>
                <c:pt idx="22">
                  <c:v>68.209100000000007</c:v>
                </c:pt>
                <c:pt idx="23">
                  <c:v>109.48690000000001</c:v>
                </c:pt>
                <c:pt idx="24">
                  <c:v>167.21899999999999</c:v>
                </c:pt>
                <c:pt idx="25">
                  <c:v>158.6491</c:v>
                </c:pt>
                <c:pt idx="26">
                  <c:v>143.78700000000001</c:v>
                </c:pt>
                <c:pt idx="27">
                  <c:v>136.50729999999999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FC-4DBA-A9A3-B2984B3C67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5876463"/>
        <c:axId val="865867311"/>
      </c:scatterChart>
      <c:valAx>
        <c:axId val="8658764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67311"/>
        <c:crosses val="autoZero"/>
        <c:crossBetween val="midCat"/>
      </c:valAx>
      <c:valAx>
        <c:axId val="865867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8764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Sheet1!$O$10</c:f>
              <c:strCache>
                <c:ptCount val="1"/>
                <c:pt idx="0">
                  <c:v>lignin C in 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Sheet1!$M$11:$M$38</c:f>
              <c:numCache>
                <c:formatCode>General</c:formatCode>
                <c:ptCount val="28"/>
                <c:pt idx="0">
                  <c:v>5.9489999999999998</c:v>
                </c:pt>
                <c:pt idx="1">
                  <c:v>5.223787155000001</c:v>
                </c:pt>
                <c:pt idx="2">
                  <c:v>4.9595861160000005</c:v>
                </c:pt>
                <c:pt idx="3">
                  <c:v>3.9028057560000002</c:v>
                </c:pt>
                <c:pt idx="4">
                  <c:v>3.6056829510000008</c:v>
                </c:pt>
                <c:pt idx="5">
                  <c:v>2.9287581390000001</c:v>
                </c:pt>
                <c:pt idx="6">
                  <c:v>2.5385275350000001</c:v>
                </c:pt>
                <c:pt idx="7">
                  <c:v>5.9489999999999998</c:v>
                </c:pt>
                <c:pt idx="8">
                  <c:v>5.5889784180000008</c:v>
                </c:pt>
                <c:pt idx="9">
                  <c:v>4.7641555169999998</c:v>
                </c:pt>
                <c:pt idx="10">
                  <c:v>4.5893738970000006</c:v>
                </c:pt>
                <c:pt idx="11">
                  <c:v>3.7974251699999999</c:v>
                </c:pt>
                <c:pt idx="12">
                  <c:v>3.4035180839999999</c:v>
                </c:pt>
                <c:pt idx="13">
                  <c:v>2.9219703299999997</c:v>
                </c:pt>
                <c:pt idx="14">
                  <c:v>5.9489999999999998</c:v>
                </c:pt>
                <c:pt idx="15">
                  <c:v>5.767918389000001</c:v>
                </c:pt>
                <c:pt idx="16">
                  <c:v>5.2681250520000003</c:v>
                </c:pt>
                <c:pt idx="17">
                  <c:v>5.3197683210000006</c:v>
                </c:pt>
                <c:pt idx="18">
                  <c:v>4.4255443860000012</c:v>
                </c:pt>
                <c:pt idx="19">
                  <c:v>4.2434633430000002</c:v>
                </c:pt>
                <c:pt idx="20">
                  <c:v>3.6815862420000003</c:v>
                </c:pt>
                <c:pt idx="21">
                  <c:v>5.9489999999999998</c:v>
                </c:pt>
                <c:pt idx="22">
                  <c:v>5.8774811220000007</c:v>
                </c:pt>
                <c:pt idx="23">
                  <c:v>5.5785319739999997</c:v>
                </c:pt>
                <c:pt idx="24">
                  <c:v>5.6447919360000007</c:v>
                </c:pt>
                <c:pt idx="25">
                  <c:v>5.046387975</c:v>
                </c:pt>
                <c:pt idx="26">
                  <c:v>4.7547441990000001</c:v>
                </c:pt>
                <c:pt idx="27">
                  <c:v>4.3243221510000005</c:v>
                </c:pt>
              </c:numCache>
            </c:numRef>
          </c:xVal>
          <c:yVal>
            <c:numRef>
              <c:f>Sheet1!$O$11:$O$38</c:f>
              <c:numCache>
                <c:formatCode>General</c:formatCode>
                <c:ptCount val="28"/>
                <c:pt idx="0">
                  <c:v>1.3032000000000001</c:v>
                </c:pt>
                <c:pt idx="1">
                  <c:v>1.1745363672</c:v>
                </c:pt>
                <c:pt idx="2">
                  <c:v>1.7393940720000001</c:v>
                </c:pt>
                <c:pt idx="3">
                  <c:v>1.6487956080000001</c:v>
                </c:pt>
                <c:pt idx="4">
                  <c:v>1.4762675663999996</c:v>
                </c:pt>
                <c:pt idx="5">
                  <c:v>1.4045641991999998</c:v>
                </c:pt>
                <c:pt idx="6">
                  <c:v>1.2383384328</c:v>
                </c:pt>
                <c:pt idx="7">
                  <c:v>1.3032000000000001</c:v>
                </c:pt>
                <c:pt idx="8">
                  <c:v>1.0404175392000001</c:v>
                </c:pt>
                <c:pt idx="9">
                  <c:v>1.6438812408000001</c:v>
                </c:pt>
                <c:pt idx="10">
                  <c:v>1.891842408</c:v>
                </c:pt>
                <c:pt idx="11">
                  <c:v>1.6580756952</c:v>
                </c:pt>
                <c:pt idx="12">
                  <c:v>1.5189773400000002</c:v>
                </c:pt>
                <c:pt idx="13">
                  <c:v>1.5418485000000002</c:v>
                </c:pt>
                <c:pt idx="14">
                  <c:v>1.3032000000000001</c:v>
                </c:pt>
                <c:pt idx="15">
                  <c:v>0.99273736079999997</c:v>
                </c:pt>
                <c:pt idx="16">
                  <c:v>1.4847162119999999</c:v>
                </c:pt>
                <c:pt idx="17">
                  <c:v>2.0509618247999999</c:v>
                </c:pt>
                <c:pt idx="18">
                  <c:v>1.8530748143999998</c:v>
                </c:pt>
                <c:pt idx="19">
                  <c:v>1.7561063088</c:v>
                </c:pt>
                <c:pt idx="20">
                  <c:v>1.6402049135999999</c:v>
                </c:pt>
                <c:pt idx="21">
                  <c:v>1.3032000000000001</c:v>
                </c:pt>
                <c:pt idx="22">
                  <c:v>0.88890099120000021</c:v>
                </c:pt>
                <c:pt idx="23">
                  <c:v>1.4268332807999999</c:v>
                </c:pt>
                <c:pt idx="24">
                  <c:v>2.1791980080000002</c:v>
                </c:pt>
                <c:pt idx="25">
                  <c:v>2.0675150711999999</c:v>
                </c:pt>
                <c:pt idx="26">
                  <c:v>1.8738321840000001</c:v>
                </c:pt>
                <c:pt idx="27">
                  <c:v>1.7789631335999996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49-40EC-946F-F6242D7604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491023"/>
        <c:axId val="495489359"/>
      </c:scatterChart>
      <c:valAx>
        <c:axId val="49549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89359"/>
        <c:crosses val="autoZero"/>
        <c:crossBetween val="midCat"/>
      </c:valAx>
      <c:valAx>
        <c:axId val="495489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49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Sheet1!$U$10</c:f>
              <c:strCache>
                <c:ptCount val="1"/>
                <c:pt idx="0">
                  <c:v>I/(I+P)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Sheet1!$R$11:$R$38</c:f>
              <c:numCache>
                <c:formatCode>General</c:formatCode>
                <c:ptCount val="28"/>
                <c:pt idx="0">
                  <c:v>5.4765506807866876E-2</c:v>
                </c:pt>
                <c:pt idx="1">
                  <c:v>5.6210960187944324E-2</c:v>
                </c:pt>
                <c:pt idx="2">
                  <c:v>8.7678388443976352E-2</c:v>
                </c:pt>
                <c:pt idx="3">
                  <c:v>0.10561604337246448</c:v>
                </c:pt>
                <c:pt idx="4">
                  <c:v>0.10235700049491119</c:v>
                </c:pt>
                <c:pt idx="5">
                  <c:v>0.11989417805592308</c:v>
                </c:pt>
                <c:pt idx="6">
                  <c:v>0.12195440227911493</c:v>
                </c:pt>
                <c:pt idx="7">
                  <c:v>5.4765506807866876E-2</c:v>
                </c:pt>
                <c:pt idx="8">
                  <c:v>4.6538806441316985E-2</c:v>
                </c:pt>
                <c:pt idx="9">
                  <c:v>8.6262992199463082E-2</c:v>
                </c:pt>
                <c:pt idx="10">
                  <c:v>0.10305558287790992</c:v>
                </c:pt>
                <c:pt idx="11">
                  <c:v>0.1091578912666237</c:v>
                </c:pt>
                <c:pt idx="12">
                  <c:v>0.11157406120014024</c:v>
                </c:pt>
                <c:pt idx="13">
                  <c:v>0.13191856229423113</c:v>
                </c:pt>
                <c:pt idx="14">
                  <c:v>5.4765506807866876E-2</c:v>
                </c:pt>
                <c:pt idx="15">
                  <c:v>4.3028407037331254E-2</c:v>
                </c:pt>
                <c:pt idx="16">
                  <c:v>7.0457525084581071E-2</c:v>
                </c:pt>
                <c:pt idx="17">
                  <c:v>9.6383982395612286E-2</c:v>
                </c:pt>
                <c:pt idx="18">
                  <c:v>0.10468061399757472</c:v>
                </c:pt>
                <c:pt idx="19">
                  <c:v>0.10345949563207997</c:v>
                </c:pt>
                <c:pt idx="20">
                  <c:v>0.11137895500642735</c:v>
                </c:pt>
                <c:pt idx="21">
                  <c:v>5.4765506807866876E-2</c:v>
                </c:pt>
                <c:pt idx="22">
                  <c:v>3.7809606392130921E-2</c:v>
                </c:pt>
                <c:pt idx="23">
                  <c:v>6.3943044848092503E-2</c:v>
                </c:pt>
                <c:pt idx="24">
                  <c:v>9.651365509603789E-2</c:v>
                </c:pt>
                <c:pt idx="25">
                  <c:v>0.10242549133372963</c:v>
                </c:pt>
                <c:pt idx="26">
                  <c:v>9.8524342507957496E-2</c:v>
                </c:pt>
                <c:pt idx="27">
                  <c:v>0.10284635784990105</c:v>
                </c:pt>
              </c:numCache>
            </c:numRef>
          </c:xVal>
          <c:yVal>
            <c:numRef>
              <c:f>Sheet1!$U$11:$U$38</c:f>
              <c:numCache>
                <c:formatCode>General</c:formatCode>
                <c:ptCount val="28"/>
                <c:pt idx="0">
                  <c:v>0.45821873280992154</c:v>
                </c:pt>
                <c:pt idx="1">
                  <c:v>0.32038356799351064</c:v>
                </c:pt>
                <c:pt idx="2">
                  <c:v>0.61000460511167398</c:v>
                </c:pt>
                <c:pt idx="3">
                  <c:v>0.58389078158804364</c:v>
                </c:pt>
                <c:pt idx="4">
                  <c:v>0.40463204999946217</c:v>
                </c:pt>
                <c:pt idx="5">
                  <c:v>0.43018437559399358</c:v>
                </c:pt>
                <c:pt idx="6">
                  <c:v>0.47597405728614145</c:v>
                </c:pt>
                <c:pt idx="7">
                  <c:v>0.45870384325546348</c:v>
                </c:pt>
                <c:pt idx="8">
                  <c:v>0.35931962095709818</c:v>
                </c:pt>
                <c:pt idx="9">
                  <c:v>0.68675327319226909</c:v>
                </c:pt>
                <c:pt idx="10">
                  <c:v>0.66692695115761536</c:v>
                </c:pt>
                <c:pt idx="11">
                  <c:v>0.60353551527573179</c:v>
                </c:pt>
                <c:pt idx="12">
                  <c:v>0.56670211351854316</c:v>
                </c:pt>
                <c:pt idx="13">
                  <c:v>0.56078479763079969</c:v>
                </c:pt>
                <c:pt idx="14">
                  <c:v>0.4587960403999799</c:v>
                </c:pt>
                <c:pt idx="15">
                  <c:v>0.39978257137952738</c:v>
                </c:pt>
                <c:pt idx="16">
                  <c:v>0.64510094434217813</c:v>
                </c:pt>
                <c:pt idx="17">
                  <c:v>0.58498728479144135</c:v>
                </c:pt>
                <c:pt idx="18">
                  <c:v>0.44087263233208235</c:v>
                </c:pt>
                <c:pt idx="19">
                  <c:v>0.57029805371861975</c:v>
                </c:pt>
                <c:pt idx="20">
                  <c:v>0.53671644357820514</c:v>
                </c:pt>
                <c:pt idx="21">
                  <c:v>0.46016026610220745</c:v>
                </c:pt>
                <c:pt idx="22">
                  <c:v>0.39030352723242079</c:v>
                </c:pt>
                <c:pt idx="23">
                  <c:v>0.68556080532065367</c:v>
                </c:pt>
                <c:pt idx="24">
                  <c:v>0.61977919358968558</c:v>
                </c:pt>
                <c:pt idx="25">
                  <c:v>0.56328098672238325</c:v>
                </c:pt>
                <c:pt idx="26">
                  <c:v>0.58036421219319079</c:v>
                </c:pt>
                <c:pt idx="27">
                  <c:v>0.53030393951213661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E8-43E7-BD09-CC92791A87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214959"/>
        <c:axId val="383216623"/>
      </c:scatterChart>
      <c:valAx>
        <c:axId val="3832149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6623"/>
        <c:crosses val="autoZero"/>
        <c:crossBetween val="midCat"/>
      </c:valAx>
      <c:valAx>
        <c:axId val="38321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2149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Sheet1!$S$10</c:f>
              <c:strCache>
                <c:ptCount val="1"/>
                <c:pt idx="0">
                  <c:v>Peroxidase ml/g/day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Sheet1!$D$11:$D$38</c:f>
              <c:numCache>
                <c:formatCode>General</c:formatCode>
                <c:ptCount val="28"/>
                <c:pt idx="0">
                  <c:v>0</c:v>
                </c:pt>
                <c:pt idx="1">
                  <c:v>59</c:v>
                </c:pt>
                <c:pt idx="2">
                  <c:v>120</c:v>
                </c:pt>
                <c:pt idx="3">
                  <c:v>181</c:v>
                </c:pt>
                <c:pt idx="4">
                  <c:v>243</c:v>
                </c:pt>
                <c:pt idx="5">
                  <c:v>304</c:v>
                </c:pt>
                <c:pt idx="6">
                  <c:v>365</c:v>
                </c:pt>
                <c:pt idx="7">
                  <c:v>0</c:v>
                </c:pt>
                <c:pt idx="8">
                  <c:v>59</c:v>
                </c:pt>
                <c:pt idx="9">
                  <c:v>120</c:v>
                </c:pt>
                <c:pt idx="10">
                  <c:v>181</c:v>
                </c:pt>
                <c:pt idx="11">
                  <c:v>243</c:v>
                </c:pt>
                <c:pt idx="12">
                  <c:v>304</c:v>
                </c:pt>
                <c:pt idx="13">
                  <c:v>365</c:v>
                </c:pt>
                <c:pt idx="14">
                  <c:v>0</c:v>
                </c:pt>
                <c:pt idx="15">
                  <c:v>59</c:v>
                </c:pt>
                <c:pt idx="16">
                  <c:v>120</c:v>
                </c:pt>
                <c:pt idx="17">
                  <c:v>181</c:v>
                </c:pt>
                <c:pt idx="18">
                  <c:v>243</c:v>
                </c:pt>
                <c:pt idx="19">
                  <c:v>304</c:v>
                </c:pt>
                <c:pt idx="20">
                  <c:v>365</c:v>
                </c:pt>
                <c:pt idx="21">
                  <c:v>0</c:v>
                </c:pt>
                <c:pt idx="22">
                  <c:v>59</c:v>
                </c:pt>
                <c:pt idx="23">
                  <c:v>120</c:v>
                </c:pt>
                <c:pt idx="24">
                  <c:v>181</c:v>
                </c:pt>
                <c:pt idx="25">
                  <c:v>243</c:v>
                </c:pt>
                <c:pt idx="26">
                  <c:v>304</c:v>
                </c:pt>
                <c:pt idx="27">
                  <c:v>365</c:v>
                </c:pt>
              </c:numCache>
            </c:numRef>
          </c:xVal>
          <c:yVal>
            <c:numRef>
              <c:f>Sheet1!$W$11:$W$38</c:f>
              <c:numCache>
                <c:formatCode>General</c:formatCode>
                <c:ptCount val="28"/>
                <c:pt idx="0">
                  <c:v>0.39150074079427599</c:v>
                </c:pt>
                <c:pt idx="1">
                  <c:v>0.84772160589744505</c:v>
                </c:pt>
                <c:pt idx="2">
                  <c:v>0.48964694828894589</c:v>
                </c:pt>
                <c:pt idx="3">
                  <c:v>0.60466881075416468</c:v>
                </c:pt>
                <c:pt idx="4">
                  <c:v>1</c:v>
                </c:pt>
                <c:pt idx="5">
                  <c:v>0.81247063925125562</c:v>
                </c:pt>
                <c:pt idx="6">
                  <c:v>0.78540454594731324</c:v>
                </c:pt>
                <c:pt idx="7">
                  <c:v>0.49878480661065211</c:v>
                </c:pt>
                <c:pt idx="8">
                  <c:v>1</c:v>
                </c:pt>
                <c:pt idx="9">
                  <c:v>0.56984468671157096</c:v>
                </c:pt>
                <c:pt idx="10">
                  <c:v>0.59238941740156936</c:v>
                </c:pt>
                <c:pt idx="11">
                  <c:v>0.71638543619656059</c:v>
                </c:pt>
                <c:pt idx="12">
                  <c:v>0.75450778881096225</c:v>
                </c:pt>
                <c:pt idx="13">
                  <c:v>0.82387797143716879</c:v>
                </c:pt>
                <c:pt idx="14">
                  <c:v>0.48358926005747133</c:v>
                </c:pt>
                <c:pt idx="15">
                  <c:v>0.94198994252873569</c:v>
                </c:pt>
                <c:pt idx="16">
                  <c:v>0.53237248563218398</c:v>
                </c:pt>
                <c:pt idx="17">
                  <c:v>0.63748204022988508</c:v>
                </c:pt>
                <c:pt idx="18">
                  <c:v>1</c:v>
                </c:pt>
                <c:pt idx="19">
                  <c:v>0.6155935704022989</c:v>
                </c:pt>
                <c:pt idx="20">
                  <c:v>0.72573186063218398</c:v>
                </c:pt>
                <c:pt idx="21">
                  <c:v>0.53352094436419795</c:v>
                </c:pt>
                <c:pt idx="22">
                  <c:v>1</c:v>
                </c:pt>
                <c:pt idx="23">
                  <c:v>0.52042137769587093</c:v>
                </c:pt>
                <c:pt idx="24">
                  <c:v>0.62867958360312803</c:v>
                </c:pt>
                <c:pt idx="25">
                  <c:v>0.80684365194003094</c:v>
                </c:pt>
                <c:pt idx="26">
                  <c:v>0.69955670667928482</c:v>
                </c:pt>
                <c:pt idx="27">
                  <c:v>0.77972306619514875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2-4846-82BD-6FD8AA8C5B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4389647"/>
        <c:axId val="373055647"/>
      </c:scatterChart>
      <c:valAx>
        <c:axId val="374389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055647"/>
        <c:crosses val="autoZero"/>
        <c:crossBetween val="midCat"/>
      </c:valAx>
      <c:valAx>
        <c:axId val="37305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389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525556</xdr:colOff>
      <xdr:row>11</xdr:row>
      <xdr:rowOff>33484</xdr:rowOff>
    </xdr:from>
    <xdr:to>
      <xdr:col>38</xdr:col>
      <xdr:colOff>110610</xdr:colOff>
      <xdr:row>29</xdr:row>
      <xdr:rowOff>17718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3B37D8-7B5A-42F4-9F75-ADBDE44F6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</xdr:col>
      <xdr:colOff>530581</xdr:colOff>
      <xdr:row>28</xdr:row>
      <xdr:rowOff>9042</xdr:rowOff>
    </xdr:from>
    <xdr:to>
      <xdr:col>37</xdr:col>
      <xdr:colOff>109722</xdr:colOff>
      <xdr:row>42</xdr:row>
      <xdr:rowOff>182134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9B60972-148A-43D6-B278-D245A9F471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24</xdr:row>
      <xdr:rowOff>84324</xdr:rowOff>
    </xdr:from>
    <xdr:to>
      <xdr:col>4</xdr:col>
      <xdr:colOff>347942</xdr:colOff>
      <xdr:row>38</xdr:row>
      <xdr:rowOff>160524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33A121-EE24-47B8-BC21-B470F59F17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330573</xdr:colOff>
      <xdr:row>22</xdr:row>
      <xdr:rowOff>12326</xdr:rowOff>
    </xdr:from>
    <xdr:to>
      <xdr:col>13</xdr:col>
      <xdr:colOff>16808</xdr:colOff>
      <xdr:row>36</xdr:row>
      <xdr:rowOff>88526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B5EEAFE-738F-4975-85E2-24234BDCF6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05C07A-FB60-4A4B-8777-B83331A51803}">
  <dimension ref="A1:W38"/>
  <sheetViews>
    <sheetView tabSelected="1" zoomScale="85" zoomScaleNormal="85" workbookViewId="0">
      <selection activeCell="W10" sqref="W10"/>
    </sheetView>
  </sheetViews>
  <sheetFormatPr defaultRowHeight="15" x14ac:dyDescent="0.25"/>
  <cols>
    <col min="1" max="1" width="18.42578125" bestFit="1" customWidth="1"/>
    <col min="2" max="2" width="18.7109375" bestFit="1" customWidth="1"/>
    <col min="3" max="3" width="14.28515625" customWidth="1"/>
    <col min="4" max="5" width="12" bestFit="1" customWidth="1"/>
    <col min="6" max="6" width="17" bestFit="1" customWidth="1"/>
    <col min="7" max="7" width="10.85546875" bestFit="1" customWidth="1"/>
    <col min="8" max="8" width="11" bestFit="1" customWidth="1"/>
    <col min="9" max="9" width="13.85546875" bestFit="1" customWidth="1"/>
    <col min="10" max="10" width="10" bestFit="1" customWidth="1"/>
    <col min="11" max="11" width="6" bestFit="1" customWidth="1"/>
    <col min="12" max="12" width="9.5703125" bestFit="1" customWidth="1"/>
    <col min="13" max="13" width="12" bestFit="1" customWidth="1"/>
    <col min="14" max="14" width="6" bestFit="1" customWidth="1"/>
    <col min="15" max="15" width="12" bestFit="1" customWidth="1"/>
    <col min="16" max="16" width="5.85546875" customWidth="1"/>
    <col min="17" max="17" width="9" bestFit="1" customWidth="1"/>
    <col min="18" max="18" width="9" customWidth="1"/>
    <col min="19" max="19" width="19.7109375" bestFit="1" customWidth="1"/>
    <col min="20" max="20" width="18.140625" bestFit="1" customWidth="1"/>
    <col min="23" max="23" width="22.7109375" bestFit="1" customWidth="1"/>
  </cols>
  <sheetData>
    <row r="1" spans="1:23" x14ac:dyDescent="0.25">
      <c r="A1" s="4" t="s">
        <v>26</v>
      </c>
      <c r="B1" s="4"/>
      <c r="C1" s="4"/>
      <c r="D1" s="4"/>
      <c r="E1" s="4"/>
    </row>
    <row r="2" spans="1:23" x14ac:dyDescent="0.25">
      <c r="A2" t="s">
        <v>0</v>
      </c>
      <c r="B2" t="s">
        <v>2</v>
      </c>
      <c r="C2" t="s">
        <v>3</v>
      </c>
      <c r="D2" t="s">
        <v>4</v>
      </c>
      <c r="E2" t="s">
        <v>5</v>
      </c>
      <c r="G2" t="s">
        <v>8</v>
      </c>
      <c r="H2" t="s">
        <v>10</v>
      </c>
      <c r="I2" t="s">
        <v>12</v>
      </c>
      <c r="J2" t="s">
        <v>14</v>
      </c>
    </row>
    <row r="3" spans="1:23" x14ac:dyDescent="0.25">
      <c r="A3" t="s">
        <v>1</v>
      </c>
      <c r="B3" t="s">
        <v>1</v>
      </c>
      <c r="C3" t="s">
        <v>1</v>
      </c>
      <c r="D3" t="s">
        <v>1</v>
      </c>
      <c r="E3" t="s">
        <v>6</v>
      </c>
      <c r="F3" t="s">
        <v>7</v>
      </c>
      <c r="G3" t="s">
        <v>9</v>
      </c>
      <c r="H3" t="s">
        <v>11</v>
      </c>
      <c r="I3" t="s">
        <v>13</v>
      </c>
      <c r="J3" t="s">
        <v>15</v>
      </c>
    </row>
    <row r="4" spans="1:23" x14ac:dyDescent="0.25">
      <c r="A4" t="s">
        <v>16</v>
      </c>
      <c r="B4" t="s">
        <v>17</v>
      </c>
      <c r="C4" t="s">
        <v>18</v>
      </c>
      <c r="D4" t="s">
        <v>19</v>
      </c>
      <c r="E4" t="s">
        <v>20</v>
      </c>
      <c r="F4" t="s">
        <v>21</v>
      </c>
      <c r="G4" t="s">
        <v>22</v>
      </c>
      <c r="H4" t="s">
        <v>23</v>
      </c>
      <c r="I4" t="s">
        <v>24</v>
      </c>
      <c r="J4" t="s">
        <v>25</v>
      </c>
    </row>
    <row r="5" spans="1:23" x14ac:dyDescent="0.25">
      <c r="A5" t="s">
        <v>40</v>
      </c>
      <c r="B5">
        <v>0.6</v>
      </c>
    </row>
    <row r="6" spans="1:23" x14ac:dyDescent="0.25">
      <c r="A6" t="s">
        <v>41</v>
      </c>
      <c r="B6">
        <v>10</v>
      </c>
      <c r="C6" t="s">
        <v>42</v>
      </c>
    </row>
    <row r="7" spans="1:23" x14ac:dyDescent="0.25">
      <c r="A7" t="s">
        <v>50</v>
      </c>
      <c r="B7">
        <f>594/20.43</f>
        <v>29.07488986784141</v>
      </c>
    </row>
    <row r="9" spans="1:23" s="3" customFormat="1" ht="60" x14ac:dyDescent="0.25">
      <c r="A9" s="3" t="s">
        <v>47</v>
      </c>
      <c r="C9" s="3" t="s">
        <v>27</v>
      </c>
    </row>
    <row r="10" spans="1:23" x14ac:dyDescent="0.25">
      <c r="A10" t="s">
        <v>48</v>
      </c>
      <c r="B10" t="s">
        <v>49</v>
      </c>
      <c r="C10" t="s">
        <v>28</v>
      </c>
      <c r="D10" t="s">
        <v>39</v>
      </c>
      <c r="E10" t="s">
        <v>37</v>
      </c>
      <c r="F10" t="s">
        <v>38</v>
      </c>
      <c r="G10" t="s">
        <v>43</v>
      </c>
      <c r="H10" t="s">
        <v>44</v>
      </c>
      <c r="I10" t="s">
        <v>45</v>
      </c>
      <c r="J10" t="s">
        <v>29</v>
      </c>
      <c r="K10" t="s">
        <v>30</v>
      </c>
      <c r="L10" t="s">
        <v>31</v>
      </c>
      <c r="M10" t="s">
        <v>32</v>
      </c>
      <c r="N10" t="s">
        <v>33</v>
      </c>
      <c r="O10" t="s">
        <v>34</v>
      </c>
      <c r="P10" t="s">
        <v>35</v>
      </c>
      <c r="Q10" t="s">
        <v>36</v>
      </c>
      <c r="R10" t="s">
        <v>54</v>
      </c>
      <c r="S10" t="s">
        <v>51</v>
      </c>
      <c r="T10" t="s">
        <v>52</v>
      </c>
      <c r="U10" t="s">
        <v>53</v>
      </c>
      <c r="V10" t="s">
        <v>53</v>
      </c>
      <c r="W10" t="s">
        <v>55</v>
      </c>
    </row>
    <row r="11" spans="1:23" x14ac:dyDescent="0.25">
      <c r="A11">
        <v>2</v>
      </c>
      <c r="B11" s="2" t="s">
        <v>46</v>
      </c>
      <c r="C11">
        <v>0</v>
      </c>
      <c r="D11">
        <v>0</v>
      </c>
      <c r="E11" s="1">
        <v>44927</v>
      </c>
      <c r="F11">
        <v>100</v>
      </c>
      <c r="G11">
        <v>100</v>
      </c>
      <c r="H11">
        <v>100</v>
      </c>
      <c r="I11">
        <v>100</v>
      </c>
      <c r="J11">
        <v>59.49</v>
      </c>
      <c r="K11">
        <v>2.4300000000000002</v>
      </c>
      <c r="L11">
        <v>21.72</v>
      </c>
      <c r="M11">
        <f>G11*0.01*$B$6*J11*0.01</f>
        <v>5.9489999999999998</v>
      </c>
      <c r="O11">
        <f>I11*0.01*$B$6*L11*0.01*$B$5</f>
        <v>1.3032000000000001</v>
      </c>
      <c r="P11">
        <f>O11/M11</f>
        <v>0.2190620272314675</v>
      </c>
      <c r="Q11">
        <f>O11*0.25</f>
        <v>0.32580000000000003</v>
      </c>
      <c r="R11">
        <f>P11*0.25</f>
        <v>5.4765506807866876E-2</v>
      </c>
      <c r="S11">
        <v>2.1667999999999998</v>
      </c>
      <c r="T11">
        <v>1.8326</v>
      </c>
      <c r="U11">
        <f>T11/(T11+S11)</f>
        <v>0.45821873280992154</v>
      </c>
      <c r="V11">
        <f>U11/MAX($U$11:$U$17)</f>
        <v>0.75117257963328832</v>
      </c>
      <c r="W11">
        <f>S11/MAX($S$11:$S$17)</f>
        <v>0.39150074079427599</v>
      </c>
    </row>
    <row r="12" spans="1:23" x14ac:dyDescent="0.25">
      <c r="A12">
        <v>2</v>
      </c>
      <c r="B12" s="2" t="s">
        <v>46</v>
      </c>
      <c r="C12">
        <v>0</v>
      </c>
      <c r="D12">
        <f>E12-E11+D11</f>
        <v>59</v>
      </c>
      <c r="E12" s="1">
        <v>44986</v>
      </c>
      <c r="F12">
        <v>83.587999999999994</v>
      </c>
      <c r="G12">
        <v>87.8095</v>
      </c>
      <c r="I12">
        <v>90.127099999999999</v>
      </c>
      <c r="J12">
        <v>59.49</v>
      </c>
      <c r="K12">
        <v>2.4300000000000002</v>
      </c>
      <c r="L12">
        <v>21.72</v>
      </c>
      <c r="M12">
        <f t="shared" ref="M12:M38" si="0">G12*0.01*$B$6*J12*0.01</f>
        <v>5.223787155000001</v>
      </c>
      <c r="O12">
        <f t="shared" ref="O12:O38" si="1">I12*0.01*$B$6*L12*0.01*$B$5</f>
        <v>1.1745363672</v>
      </c>
      <c r="P12">
        <f t="shared" ref="P12:P38" si="2">O12/M12</f>
        <v>0.2248438407517773</v>
      </c>
      <c r="Q12">
        <f t="shared" ref="Q12:Q38" si="3">O12*0.25</f>
        <v>0.2936340918</v>
      </c>
      <c r="R12">
        <f t="shared" ref="R12:R38" si="4">P12*0.25</f>
        <v>5.6210960187944324E-2</v>
      </c>
      <c r="S12">
        <v>4.6917999999999997</v>
      </c>
      <c r="T12">
        <v>2.2118000000000002</v>
      </c>
      <c r="U12">
        <f t="shared" ref="U12:U38" si="5">T12/(T12+S12)</f>
        <v>0.32038356799351064</v>
      </c>
      <c r="V12">
        <f t="shared" ref="V12:V17" si="6">U12/MAX($U$11:$U$17)</f>
        <v>0.5252149988848982</v>
      </c>
      <c r="W12">
        <f t="shared" ref="W12:W38" si="7">S12/MAX($S$11:$S$17)</f>
        <v>0.84772160589744505</v>
      </c>
    </row>
    <row r="13" spans="1:23" x14ac:dyDescent="0.25">
      <c r="A13">
        <v>2</v>
      </c>
      <c r="B13" s="2" t="s">
        <v>46</v>
      </c>
      <c r="C13">
        <v>0</v>
      </c>
      <c r="D13">
        <f t="shared" ref="D13:D38" si="8">E13-E12+D12</f>
        <v>120</v>
      </c>
      <c r="E13" s="1">
        <v>45047</v>
      </c>
      <c r="F13">
        <v>75.478999999999999</v>
      </c>
      <c r="G13">
        <v>83.368399999999994</v>
      </c>
      <c r="I13">
        <v>133.471</v>
      </c>
      <c r="J13">
        <v>59.49</v>
      </c>
      <c r="K13">
        <v>2.4300000000000002</v>
      </c>
      <c r="L13">
        <v>21.72</v>
      </c>
      <c r="M13">
        <f t="shared" si="0"/>
        <v>4.9595861160000005</v>
      </c>
      <c r="O13">
        <f t="shared" si="1"/>
        <v>1.7393940720000001</v>
      </c>
      <c r="P13">
        <f t="shared" si="2"/>
        <v>0.35071355377590541</v>
      </c>
      <c r="Q13">
        <f t="shared" si="3"/>
        <v>0.43484851800000002</v>
      </c>
      <c r="R13">
        <f t="shared" si="4"/>
        <v>8.7678388443976352E-2</v>
      </c>
      <c r="S13">
        <v>2.71</v>
      </c>
      <c r="T13">
        <v>4.2388000000000003</v>
      </c>
      <c r="U13">
        <f t="shared" si="5"/>
        <v>0.61000460511167398</v>
      </c>
      <c r="V13">
        <f t="shared" si="6"/>
        <v>1</v>
      </c>
      <c r="W13">
        <f t="shared" si="7"/>
        <v>0.48964694828894589</v>
      </c>
    </row>
    <row r="14" spans="1:23" x14ac:dyDescent="0.25">
      <c r="A14">
        <v>2</v>
      </c>
      <c r="B14" s="2" t="s">
        <v>46</v>
      </c>
      <c r="C14">
        <v>0</v>
      </c>
      <c r="D14">
        <f t="shared" si="8"/>
        <v>181</v>
      </c>
      <c r="E14" s="1">
        <v>45108</v>
      </c>
      <c r="F14">
        <v>60.305999999999997</v>
      </c>
      <c r="G14">
        <v>65.604399999999998</v>
      </c>
      <c r="I14">
        <v>126.51900000000001</v>
      </c>
      <c r="J14">
        <v>59.49</v>
      </c>
      <c r="K14">
        <v>2.4300000000000002</v>
      </c>
      <c r="L14">
        <v>21.72</v>
      </c>
      <c r="M14">
        <f t="shared" si="0"/>
        <v>3.9028057560000002</v>
      </c>
      <c r="O14">
        <f t="shared" si="1"/>
        <v>1.6487956080000001</v>
      </c>
      <c r="P14">
        <f t="shared" si="2"/>
        <v>0.42246417348985793</v>
      </c>
      <c r="Q14">
        <f t="shared" si="3"/>
        <v>0.41219890200000003</v>
      </c>
      <c r="R14">
        <f t="shared" si="4"/>
        <v>0.10561604337246448</v>
      </c>
      <c r="S14">
        <v>3.3466</v>
      </c>
      <c r="T14">
        <v>4.6959999999999997</v>
      </c>
      <c r="U14">
        <f t="shared" si="5"/>
        <v>0.58389078158804364</v>
      </c>
      <c r="V14">
        <f t="shared" si="6"/>
        <v>0.95719077642233596</v>
      </c>
      <c r="W14">
        <f t="shared" si="7"/>
        <v>0.60466881075416468</v>
      </c>
    </row>
    <row r="15" spans="1:23" x14ac:dyDescent="0.25">
      <c r="A15">
        <v>2</v>
      </c>
      <c r="B15" s="2" t="s">
        <v>46</v>
      </c>
      <c r="C15">
        <v>0</v>
      </c>
      <c r="D15">
        <f t="shared" si="8"/>
        <v>243</v>
      </c>
      <c r="E15" s="1">
        <v>45170</v>
      </c>
      <c r="F15">
        <v>37.954000000000001</v>
      </c>
      <c r="G15">
        <v>60.609900000000003</v>
      </c>
      <c r="I15">
        <v>113.28019999999999</v>
      </c>
      <c r="J15">
        <v>59.49</v>
      </c>
      <c r="K15">
        <v>2.4300000000000002</v>
      </c>
      <c r="L15">
        <v>21.72</v>
      </c>
      <c r="M15">
        <f t="shared" si="0"/>
        <v>3.6056829510000008</v>
      </c>
      <c r="O15">
        <f t="shared" si="1"/>
        <v>1.4762675663999996</v>
      </c>
      <c r="P15">
        <f t="shared" si="2"/>
        <v>0.40942800197964474</v>
      </c>
      <c r="Q15">
        <f t="shared" si="3"/>
        <v>0.36906689159999989</v>
      </c>
      <c r="R15">
        <f t="shared" si="4"/>
        <v>0.10235700049491119</v>
      </c>
      <c r="S15">
        <v>5.5346000000000002</v>
      </c>
      <c r="T15">
        <v>3.7614999999999998</v>
      </c>
      <c r="U15">
        <f t="shared" si="5"/>
        <v>0.40463204999946217</v>
      </c>
      <c r="V15">
        <f t="shared" si="6"/>
        <v>0.66332622181661383</v>
      </c>
      <c r="W15">
        <f t="shared" si="7"/>
        <v>1</v>
      </c>
    </row>
    <row r="16" spans="1:23" x14ac:dyDescent="0.25">
      <c r="A16">
        <v>2</v>
      </c>
      <c r="B16" s="2" t="s">
        <v>46</v>
      </c>
      <c r="C16">
        <v>0</v>
      </c>
      <c r="D16">
        <f t="shared" si="8"/>
        <v>304</v>
      </c>
      <c r="E16" s="1">
        <v>45231</v>
      </c>
      <c r="F16">
        <v>29.047000000000001</v>
      </c>
      <c r="G16">
        <v>49.231099999999998</v>
      </c>
      <c r="I16">
        <v>107.77809999999999</v>
      </c>
      <c r="J16">
        <v>59.49</v>
      </c>
      <c r="K16">
        <v>2.4300000000000002</v>
      </c>
      <c r="L16">
        <v>21.72</v>
      </c>
      <c r="M16">
        <f t="shared" si="0"/>
        <v>2.9287581390000001</v>
      </c>
      <c r="O16">
        <f t="shared" si="1"/>
        <v>1.4045641991999998</v>
      </c>
      <c r="P16">
        <f t="shared" si="2"/>
        <v>0.4795767122236923</v>
      </c>
      <c r="Q16">
        <f t="shared" si="3"/>
        <v>0.35114104979999994</v>
      </c>
      <c r="R16">
        <f t="shared" si="4"/>
        <v>0.11989417805592308</v>
      </c>
      <c r="S16">
        <v>4.4966999999999997</v>
      </c>
      <c r="T16">
        <v>3.3948</v>
      </c>
      <c r="U16">
        <f t="shared" si="5"/>
        <v>0.43018437559399358</v>
      </c>
      <c r="V16">
        <f t="shared" si="6"/>
        <v>0.70521496393496808</v>
      </c>
      <c r="W16">
        <f t="shared" si="7"/>
        <v>0.81247063925125562</v>
      </c>
    </row>
    <row r="17" spans="1:23" s="5" customFormat="1" x14ac:dyDescent="0.25">
      <c r="A17" s="5">
        <v>2</v>
      </c>
      <c r="B17" s="6" t="s">
        <v>46</v>
      </c>
      <c r="C17" s="5">
        <v>0</v>
      </c>
      <c r="D17" s="5">
        <f t="shared" si="8"/>
        <v>365</v>
      </c>
      <c r="E17" s="7">
        <v>45292</v>
      </c>
      <c r="F17" s="5">
        <v>20.937999999999999</v>
      </c>
      <c r="G17" s="5">
        <v>42.671500000000002</v>
      </c>
      <c r="I17" s="5">
        <v>95.022900000000007</v>
      </c>
      <c r="J17" s="5">
        <v>59.49</v>
      </c>
      <c r="K17" s="5">
        <v>2.4300000000000002</v>
      </c>
      <c r="L17" s="5">
        <v>21.72</v>
      </c>
      <c r="M17" s="5">
        <f t="shared" si="0"/>
        <v>2.5385275350000001</v>
      </c>
      <c r="O17" s="5">
        <f t="shared" si="1"/>
        <v>1.2383384328</v>
      </c>
      <c r="P17" s="5">
        <f t="shared" si="2"/>
        <v>0.48781760911645972</v>
      </c>
      <c r="Q17" s="5">
        <f t="shared" si="3"/>
        <v>0.3095846082</v>
      </c>
      <c r="R17">
        <f t="shared" si="4"/>
        <v>0.12195440227911493</v>
      </c>
      <c r="S17" s="5">
        <v>4.3468999999999998</v>
      </c>
      <c r="T17" s="5">
        <v>3.9483000000000001</v>
      </c>
      <c r="U17" s="5">
        <f t="shared" si="5"/>
        <v>0.47597405728614145</v>
      </c>
      <c r="V17">
        <f t="shared" si="6"/>
        <v>0.78027944920023107</v>
      </c>
      <c r="W17">
        <f t="shared" si="7"/>
        <v>0.78540454594731324</v>
      </c>
    </row>
    <row r="18" spans="1:23" x14ac:dyDescent="0.25">
      <c r="A18">
        <v>2</v>
      </c>
      <c r="B18" s="2" t="s">
        <v>46</v>
      </c>
      <c r="C18">
        <v>1</v>
      </c>
      <c r="D18">
        <f>E18-E17+D17</f>
        <v>0</v>
      </c>
      <c r="E18" s="1">
        <v>44927</v>
      </c>
      <c r="F18">
        <v>100</v>
      </c>
      <c r="G18">
        <v>100</v>
      </c>
      <c r="H18">
        <v>100</v>
      </c>
      <c r="I18">
        <v>100</v>
      </c>
      <c r="J18">
        <v>59.49</v>
      </c>
      <c r="K18">
        <v>2.4300000000000002</v>
      </c>
      <c r="L18">
        <v>21.72</v>
      </c>
      <c r="M18">
        <f t="shared" si="0"/>
        <v>5.9489999999999998</v>
      </c>
      <c r="O18">
        <f t="shared" si="1"/>
        <v>1.3032000000000001</v>
      </c>
      <c r="P18">
        <f t="shared" si="2"/>
        <v>0.2190620272314675</v>
      </c>
      <c r="Q18">
        <f t="shared" si="3"/>
        <v>0.32580000000000003</v>
      </c>
      <c r="R18">
        <f t="shared" si="4"/>
        <v>5.4765506807866876E-2</v>
      </c>
      <c r="S18">
        <v>2.1549</v>
      </c>
      <c r="T18">
        <v>1.8261000000000001</v>
      </c>
      <c r="U18">
        <f t="shared" si="5"/>
        <v>0.45870384325546348</v>
      </c>
      <c r="V18">
        <f t="shared" ref="V18:V24" si="9">U18/MAX($U$18:$U$24)</f>
        <v>0.66793106223323528</v>
      </c>
      <c r="W18">
        <f>S18/MAX($S$18:$S$24)</f>
        <v>0.49878480661065211</v>
      </c>
    </row>
    <row r="19" spans="1:23" x14ac:dyDescent="0.25">
      <c r="A19">
        <v>2</v>
      </c>
      <c r="B19" s="2" t="s">
        <v>46</v>
      </c>
      <c r="C19">
        <v>1</v>
      </c>
      <c r="D19">
        <f t="shared" si="8"/>
        <v>59</v>
      </c>
      <c r="E19" s="1">
        <v>44986</v>
      </c>
      <c r="F19">
        <v>88.263000000000005</v>
      </c>
      <c r="G19">
        <v>93.9482</v>
      </c>
      <c r="I19">
        <v>79.835599999999999</v>
      </c>
      <c r="J19">
        <v>59.49</v>
      </c>
      <c r="K19">
        <v>2.4300000000000002</v>
      </c>
      <c r="L19">
        <v>21.72</v>
      </c>
      <c r="M19">
        <f t="shared" si="0"/>
        <v>5.5889784180000008</v>
      </c>
      <c r="O19">
        <f t="shared" si="1"/>
        <v>1.0404175392000001</v>
      </c>
      <c r="P19">
        <f t="shared" si="2"/>
        <v>0.18615522576526794</v>
      </c>
      <c r="Q19">
        <f t="shared" si="3"/>
        <v>0.26010438480000003</v>
      </c>
      <c r="R19">
        <f t="shared" si="4"/>
        <v>4.6538806441316985E-2</v>
      </c>
      <c r="S19">
        <v>4.3202999999999996</v>
      </c>
      <c r="T19">
        <v>2.423</v>
      </c>
      <c r="U19">
        <f t="shared" si="5"/>
        <v>0.35931962095709818</v>
      </c>
      <c r="V19">
        <f t="shared" si="9"/>
        <v>0.52321501037316509</v>
      </c>
      <c r="W19">
        <f t="shared" ref="W19:W38" si="10">S19/MAX($S$18:$S$24)</f>
        <v>1</v>
      </c>
    </row>
    <row r="20" spans="1:23" x14ac:dyDescent="0.25">
      <c r="A20">
        <v>2</v>
      </c>
      <c r="B20" s="2" t="s">
        <v>46</v>
      </c>
      <c r="C20">
        <v>1</v>
      </c>
      <c r="D20">
        <f t="shared" si="8"/>
        <v>120</v>
      </c>
      <c r="E20" s="1">
        <v>45047</v>
      </c>
      <c r="F20">
        <v>83.540999999999997</v>
      </c>
      <c r="G20">
        <v>80.083299999999994</v>
      </c>
      <c r="I20">
        <v>126.14190000000001</v>
      </c>
      <c r="J20">
        <v>59.49</v>
      </c>
      <c r="K20">
        <v>2.4300000000000002</v>
      </c>
      <c r="L20">
        <v>21.72</v>
      </c>
      <c r="M20">
        <f t="shared" si="0"/>
        <v>4.7641555169999998</v>
      </c>
      <c r="O20">
        <f t="shared" si="1"/>
        <v>1.6438812408000001</v>
      </c>
      <c r="P20">
        <f t="shared" si="2"/>
        <v>0.34505196879785233</v>
      </c>
      <c r="Q20">
        <f t="shared" si="3"/>
        <v>0.41097031020000002</v>
      </c>
      <c r="R20">
        <f t="shared" si="4"/>
        <v>8.6262992199463082E-2</v>
      </c>
      <c r="S20">
        <v>2.4619</v>
      </c>
      <c r="T20">
        <v>5.3974000000000002</v>
      </c>
      <c r="U20">
        <f t="shared" si="5"/>
        <v>0.68675327319226909</v>
      </c>
      <c r="V20">
        <f t="shared" si="9"/>
        <v>1</v>
      </c>
      <c r="W20">
        <f t="shared" si="10"/>
        <v>0.56984468671157096</v>
      </c>
    </row>
    <row r="21" spans="1:23" x14ac:dyDescent="0.25">
      <c r="A21">
        <v>2</v>
      </c>
      <c r="B21" s="2" t="s">
        <v>46</v>
      </c>
      <c r="C21">
        <v>1</v>
      </c>
      <c r="D21">
        <f t="shared" si="8"/>
        <v>181</v>
      </c>
      <c r="E21" s="1">
        <v>45108</v>
      </c>
      <c r="F21">
        <v>66.159000000000006</v>
      </c>
      <c r="G21">
        <v>77.145300000000006</v>
      </c>
      <c r="I21">
        <v>145.16900000000001</v>
      </c>
      <c r="J21">
        <v>59.49</v>
      </c>
      <c r="K21">
        <v>2.4300000000000002</v>
      </c>
      <c r="L21">
        <v>21.72</v>
      </c>
      <c r="M21">
        <f t="shared" si="0"/>
        <v>4.5893738970000006</v>
      </c>
      <c r="O21">
        <f t="shared" si="1"/>
        <v>1.891842408</v>
      </c>
      <c r="P21">
        <f t="shared" si="2"/>
        <v>0.41222233151163967</v>
      </c>
      <c r="Q21">
        <f t="shared" si="3"/>
        <v>0.47296060200000001</v>
      </c>
      <c r="R21">
        <f t="shared" si="4"/>
        <v>0.10305558287790992</v>
      </c>
      <c r="S21">
        <v>2.5592999999999999</v>
      </c>
      <c r="T21">
        <v>5.1246</v>
      </c>
      <c r="U21">
        <f t="shared" si="5"/>
        <v>0.66692695115761536</v>
      </c>
      <c r="V21">
        <f t="shared" si="9"/>
        <v>0.97113035669638081</v>
      </c>
      <c r="W21">
        <f t="shared" si="10"/>
        <v>0.59238941740156936</v>
      </c>
    </row>
    <row r="22" spans="1:23" x14ac:dyDescent="0.25">
      <c r="A22">
        <v>2</v>
      </c>
      <c r="B22" s="2" t="s">
        <v>46</v>
      </c>
      <c r="C22">
        <v>1</v>
      </c>
      <c r="D22">
        <f t="shared" si="8"/>
        <v>243</v>
      </c>
      <c r="E22" s="1">
        <v>45170</v>
      </c>
      <c r="F22">
        <v>56.643999999999998</v>
      </c>
      <c r="G22">
        <v>63.832999999999998</v>
      </c>
      <c r="I22">
        <v>127.2311</v>
      </c>
      <c r="J22">
        <v>59.49</v>
      </c>
      <c r="K22">
        <v>2.4300000000000002</v>
      </c>
      <c r="L22">
        <v>21.72</v>
      </c>
      <c r="M22">
        <f t="shared" si="0"/>
        <v>3.7974251699999999</v>
      </c>
      <c r="O22">
        <f t="shared" si="1"/>
        <v>1.6580756952</v>
      </c>
      <c r="P22">
        <f t="shared" si="2"/>
        <v>0.43663156506649481</v>
      </c>
      <c r="Q22">
        <f t="shared" si="3"/>
        <v>0.41451892379999999</v>
      </c>
      <c r="R22">
        <f t="shared" si="4"/>
        <v>0.1091578912666237</v>
      </c>
      <c r="S22">
        <v>3.0950000000000002</v>
      </c>
      <c r="T22">
        <v>4.7115</v>
      </c>
      <c r="U22">
        <f t="shared" si="5"/>
        <v>0.60353551527573179</v>
      </c>
      <c r="V22">
        <f t="shared" si="9"/>
        <v>0.87882437381082712</v>
      </c>
      <c r="W22">
        <f t="shared" si="10"/>
        <v>0.71638543619656059</v>
      </c>
    </row>
    <row r="23" spans="1:23" x14ac:dyDescent="0.25">
      <c r="A23">
        <v>2</v>
      </c>
      <c r="B23" s="2" t="s">
        <v>46</v>
      </c>
      <c r="C23">
        <v>1</v>
      </c>
      <c r="D23">
        <f t="shared" si="8"/>
        <v>304</v>
      </c>
      <c r="E23" s="1">
        <v>45231</v>
      </c>
      <c r="F23">
        <v>40.798999999999999</v>
      </c>
      <c r="G23">
        <v>57.211599999999997</v>
      </c>
      <c r="I23">
        <v>116.5575</v>
      </c>
      <c r="J23">
        <v>59.49</v>
      </c>
      <c r="K23">
        <v>2.4300000000000002</v>
      </c>
      <c r="L23">
        <v>21.72</v>
      </c>
      <c r="M23">
        <f t="shared" si="0"/>
        <v>3.4035180839999999</v>
      </c>
      <c r="O23">
        <f t="shared" si="1"/>
        <v>1.5189773400000002</v>
      </c>
      <c r="P23">
        <f t="shared" si="2"/>
        <v>0.44629624480056096</v>
      </c>
      <c r="Q23">
        <f t="shared" si="3"/>
        <v>0.37974433500000004</v>
      </c>
      <c r="R23">
        <f t="shared" si="4"/>
        <v>0.11157406120014024</v>
      </c>
      <c r="S23">
        <v>3.2597</v>
      </c>
      <c r="T23">
        <v>4.2633000000000001</v>
      </c>
      <c r="U23">
        <f t="shared" si="5"/>
        <v>0.56670211351854316</v>
      </c>
      <c r="V23">
        <f t="shared" si="9"/>
        <v>0.82519026212181534</v>
      </c>
      <c r="W23">
        <f t="shared" si="10"/>
        <v>0.75450778881096225</v>
      </c>
    </row>
    <row r="24" spans="1:23" s="5" customFormat="1" x14ac:dyDescent="0.25">
      <c r="A24" s="5">
        <v>2</v>
      </c>
      <c r="B24" s="6" t="s">
        <v>46</v>
      </c>
      <c r="C24" s="5">
        <v>1</v>
      </c>
      <c r="D24" s="5">
        <f t="shared" si="8"/>
        <v>365</v>
      </c>
      <c r="E24" s="7">
        <v>45292</v>
      </c>
      <c r="F24" s="5">
        <v>33.725999999999999</v>
      </c>
      <c r="G24" s="5">
        <v>49.116999999999997</v>
      </c>
      <c r="I24" s="5">
        <v>118.3125</v>
      </c>
      <c r="J24" s="5">
        <v>59.49</v>
      </c>
      <c r="K24" s="5">
        <v>2.4300000000000002</v>
      </c>
      <c r="L24" s="5">
        <v>21.72</v>
      </c>
      <c r="M24" s="5">
        <f t="shared" si="0"/>
        <v>2.9219703299999997</v>
      </c>
      <c r="O24" s="5">
        <f t="shared" si="1"/>
        <v>1.5418485000000002</v>
      </c>
      <c r="P24" s="5">
        <f t="shared" si="2"/>
        <v>0.52767424917692451</v>
      </c>
      <c r="Q24" s="5">
        <f t="shared" si="3"/>
        <v>0.38546212500000004</v>
      </c>
      <c r="R24">
        <f t="shared" si="4"/>
        <v>0.13191856229423113</v>
      </c>
      <c r="S24" s="5">
        <v>3.5594000000000001</v>
      </c>
      <c r="T24" s="5">
        <v>4.5446</v>
      </c>
      <c r="U24" s="5">
        <f t="shared" si="5"/>
        <v>0.56078479763079969</v>
      </c>
      <c r="V24">
        <f t="shared" si="9"/>
        <v>0.81657389854740126</v>
      </c>
      <c r="W24">
        <f t="shared" si="10"/>
        <v>0.82387797143716879</v>
      </c>
    </row>
    <row r="25" spans="1:23" x14ac:dyDescent="0.25">
      <c r="A25">
        <v>2</v>
      </c>
      <c r="B25" s="2" t="s">
        <v>46</v>
      </c>
      <c r="C25">
        <v>2</v>
      </c>
      <c r="D25">
        <f t="shared" si="8"/>
        <v>0</v>
      </c>
      <c r="E25" s="1">
        <v>44927</v>
      </c>
      <c r="F25">
        <v>100</v>
      </c>
      <c r="G25">
        <v>100</v>
      </c>
      <c r="H25">
        <v>100</v>
      </c>
      <c r="I25">
        <v>100</v>
      </c>
      <c r="J25">
        <v>59.49</v>
      </c>
      <c r="K25">
        <v>2.4300000000000002</v>
      </c>
      <c r="L25">
        <v>21.72</v>
      </c>
      <c r="M25">
        <f t="shared" si="0"/>
        <v>5.9489999999999998</v>
      </c>
      <c r="O25">
        <f t="shared" si="1"/>
        <v>1.3032000000000001</v>
      </c>
      <c r="P25">
        <f t="shared" si="2"/>
        <v>0.2190620272314675</v>
      </c>
      <c r="Q25">
        <f t="shared" si="3"/>
        <v>0.32580000000000003</v>
      </c>
      <c r="R25">
        <f t="shared" si="4"/>
        <v>5.4765506807866876E-2</v>
      </c>
      <c r="S25">
        <v>2.1541000000000001</v>
      </c>
      <c r="T25">
        <v>1.8261000000000001</v>
      </c>
      <c r="U25">
        <f t="shared" si="5"/>
        <v>0.4587960403999799</v>
      </c>
      <c r="V25">
        <f t="shared" ref="V25:V31" si="11">U25/MAX($U$25:$U$31)</f>
        <v>0.71120038565099775</v>
      </c>
      <c r="W25">
        <f>S25/MAX($S$25:$S$31)</f>
        <v>0.48358926005747133</v>
      </c>
    </row>
    <row r="26" spans="1:23" x14ac:dyDescent="0.25">
      <c r="A26">
        <v>2</v>
      </c>
      <c r="B26" s="2" t="s">
        <v>46</v>
      </c>
      <c r="C26">
        <v>2</v>
      </c>
      <c r="D26">
        <f t="shared" si="8"/>
        <v>59</v>
      </c>
      <c r="E26" s="1">
        <v>44986</v>
      </c>
      <c r="F26">
        <v>86.183000000000007</v>
      </c>
      <c r="G26">
        <v>96.956100000000006</v>
      </c>
      <c r="I26">
        <v>76.176900000000003</v>
      </c>
      <c r="J26">
        <v>59.49</v>
      </c>
      <c r="K26">
        <v>2.4300000000000002</v>
      </c>
      <c r="L26">
        <v>21.72</v>
      </c>
      <c r="M26">
        <f t="shared" si="0"/>
        <v>5.767918389000001</v>
      </c>
      <c r="O26">
        <f t="shared" si="1"/>
        <v>0.99273736079999997</v>
      </c>
      <c r="P26">
        <f t="shared" si="2"/>
        <v>0.17211362814932502</v>
      </c>
      <c r="Q26">
        <f t="shared" si="3"/>
        <v>0.24818434019999999</v>
      </c>
      <c r="R26">
        <f t="shared" si="4"/>
        <v>4.3028407037331254E-2</v>
      </c>
      <c r="S26">
        <v>4.1959999999999997</v>
      </c>
      <c r="T26">
        <v>2.7948</v>
      </c>
      <c r="U26">
        <f t="shared" si="5"/>
        <v>0.39978257137952738</v>
      </c>
      <c r="V26">
        <f t="shared" si="11"/>
        <v>0.61972095202432753</v>
      </c>
      <c r="W26">
        <f t="shared" ref="W26:W38" si="12">S26/MAX($S$25:$S$31)</f>
        <v>0.94198994252873569</v>
      </c>
    </row>
    <row r="27" spans="1:23" x14ac:dyDescent="0.25">
      <c r="A27">
        <v>2</v>
      </c>
      <c r="B27" s="2" t="s">
        <v>46</v>
      </c>
      <c r="C27">
        <v>2</v>
      </c>
      <c r="D27">
        <f t="shared" si="8"/>
        <v>120</v>
      </c>
      <c r="E27" s="1">
        <v>45047</v>
      </c>
      <c r="F27">
        <v>80.465999999999994</v>
      </c>
      <c r="G27">
        <v>88.5548</v>
      </c>
      <c r="I27">
        <v>113.9285</v>
      </c>
      <c r="J27">
        <v>59.49</v>
      </c>
      <c r="K27">
        <v>2.4300000000000002</v>
      </c>
      <c r="L27">
        <v>21.72</v>
      </c>
      <c r="M27">
        <f t="shared" si="0"/>
        <v>5.2681250520000003</v>
      </c>
      <c r="O27">
        <f t="shared" si="1"/>
        <v>1.4847162119999999</v>
      </c>
      <c r="P27">
        <f t="shared" si="2"/>
        <v>0.28183010033832429</v>
      </c>
      <c r="Q27">
        <f t="shared" si="3"/>
        <v>0.37117905299999998</v>
      </c>
      <c r="R27">
        <f t="shared" si="4"/>
        <v>7.0457525084581071E-2</v>
      </c>
      <c r="S27">
        <v>2.3714</v>
      </c>
      <c r="T27">
        <v>4.3105000000000002</v>
      </c>
      <c r="U27">
        <f t="shared" si="5"/>
        <v>0.64510094434217813</v>
      </c>
      <c r="V27">
        <f t="shared" si="11"/>
        <v>1</v>
      </c>
      <c r="W27">
        <f t="shared" si="12"/>
        <v>0.53237248563218398</v>
      </c>
    </row>
    <row r="28" spans="1:23" x14ac:dyDescent="0.25">
      <c r="A28">
        <v>2</v>
      </c>
      <c r="B28" s="2" t="s">
        <v>46</v>
      </c>
      <c r="C28">
        <v>2</v>
      </c>
      <c r="D28">
        <f t="shared" si="8"/>
        <v>181</v>
      </c>
      <c r="E28" s="1">
        <v>45108</v>
      </c>
      <c r="F28">
        <v>63.988</v>
      </c>
      <c r="G28">
        <v>89.422899999999998</v>
      </c>
      <c r="I28">
        <v>157.37889999999999</v>
      </c>
      <c r="J28">
        <v>59.49</v>
      </c>
      <c r="K28">
        <v>2.4300000000000002</v>
      </c>
      <c r="L28">
        <v>21.72</v>
      </c>
      <c r="M28">
        <f t="shared" si="0"/>
        <v>5.3197683210000006</v>
      </c>
      <c r="O28">
        <f t="shared" si="1"/>
        <v>2.0509618247999999</v>
      </c>
      <c r="P28">
        <f t="shared" si="2"/>
        <v>0.38553592958244914</v>
      </c>
      <c r="Q28">
        <f t="shared" si="3"/>
        <v>0.51274045619999997</v>
      </c>
      <c r="R28">
        <f t="shared" si="4"/>
        <v>9.6383982395612286E-2</v>
      </c>
      <c r="S28">
        <v>2.8395999999999999</v>
      </c>
      <c r="T28">
        <v>4.0026000000000002</v>
      </c>
      <c r="U28">
        <f t="shared" si="5"/>
        <v>0.58498728479144135</v>
      </c>
      <c r="V28">
        <f t="shared" si="11"/>
        <v>0.90681511152950511</v>
      </c>
      <c r="W28">
        <f t="shared" si="12"/>
        <v>0.63748204022988508</v>
      </c>
    </row>
    <row r="29" spans="1:23" x14ac:dyDescent="0.25">
      <c r="A29">
        <v>2</v>
      </c>
      <c r="B29" s="2" t="s">
        <v>46</v>
      </c>
      <c r="C29">
        <v>2</v>
      </c>
      <c r="D29">
        <f t="shared" si="8"/>
        <v>243</v>
      </c>
      <c r="E29" s="1">
        <v>45170</v>
      </c>
      <c r="F29">
        <v>60.533000000000001</v>
      </c>
      <c r="G29">
        <v>74.391400000000004</v>
      </c>
      <c r="I29">
        <v>142.1942</v>
      </c>
      <c r="J29">
        <v>59.49</v>
      </c>
      <c r="K29">
        <v>2.4300000000000002</v>
      </c>
      <c r="L29">
        <v>21.72</v>
      </c>
      <c r="M29">
        <f t="shared" si="0"/>
        <v>4.4255443860000012</v>
      </c>
      <c r="O29">
        <f t="shared" si="1"/>
        <v>1.8530748143999998</v>
      </c>
      <c r="P29">
        <f t="shared" si="2"/>
        <v>0.41872245599029889</v>
      </c>
      <c r="Q29">
        <f t="shared" si="3"/>
        <v>0.46326870359999994</v>
      </c>
      <c r="R29">
        <f t="shared" si="4"/>
        <v>0.10468061399757472</v>
      </c>
      <c r="S29">
        <v>4.4543999999999997</v>
      </c>
      <c r="T29">
        <v>3.5123000000000002</v>
      </c>
      <c r="U29">
        <f t="shared" si="5"/>
        <v>0.44087263233208235</v>
      </c>
      <c r="V29">
        <f t="shared" si="11"/>
        <v>0.68341650434514345</v>
      </c>
      <c r="W29">
        <f t="shared" si="12"/>
        <v>1</v>
      </c>
    </row>
    <row r="30" spans="1:23" x14ac:dyDescent="0.25">
      <c r="A30">
        <v>2</v>
      </c>
      <c r="B30" s="2" t="s">
        <v>46</v>
      </c>
      <c r="C30">
        <v>2</v>
      </c>
      <c r="D30">
        <f t="shared" si="8"/>
        <v>304</v>
      </c>
      <c r="E30" s="1">
        <v>45231</v>
      </c>
      <c r="F30">
        <v>46.314999999999998</v>
      </c>
      <c r="G30">
        <v>71.330699999999993</v>
      </c>
      <c r="I30">
        <v>134.7534</v>
      </c>
      <c r="J30">
        <v>59.49</v>
      </c>
      <c r="K30">
        <v>2.4300000000000002</v>
      </c>
      <c r="L30">
        <v>21.72</v>
      </c>
      <c r="M30">
        <f t="shared" si="0"/>
        <v>4.2434633430000002</v>
      </c>
      <c r="O30">
        <f t="shared" si="1"/>
        <v>1.7561063088</v>
      </c>
      <c r="P30">
        <f t="shared" si="2"/>
        <v>0.41383798252831988</v>
      </c>
      <c r="Q30">
        <f t="shared" si="3"/>
        <v>0.43902657719999999</v>
      </c>
      <c r="R30">
        <f t="shared" si="4"/>
        <v>0.10345949563207997</v>
      </c>
      <c r="S30">
        <v>2.7421000000000002</v>
      </c>
      <c r="T30">
        <v>3.6393</v>
      </c>
      <c r="U30">
        <f t="shared" si="5"/>
        <v>0.57029805371861975</v>
      </c>
      <c r="V30">
        <f t="shared" si="11"/>
        <v>0.88404467350480109</v>
      </c>
      <c r="W30">
        <f t="shared" si="12"/>
        <v>0.6155935704022989</v>
      </c>
    </row>
    <row r="31" spans="1:23" s="5" customFormat="1" x14ac:dyDescent="0.25">
      <c r="A31" s="5">
        <v>2</v>
      </c>
      <c r="B31" s="6" t="s">
        <v>46</v>
      </c>
      <c r="C31" s="5">
        <v>2</v>
      </c>
      <c r="D31" s="5">
        <f t="shared" si="8"/>
        <v>365</v>
      </c>
      <c r="E31" s="7">
        <v>45292</v>
      </c>
      <c r="F31" s="5">
        <v>38.61</v>
      </c>
      <c r="G31" s="5">
        <v>61.885800000000003</v>
      </c>
      <c r="I31" s="5">
        <v>125.85980000000001</v>
      </c>
      <c r="J31" s="5">
        <v>59.49</v>
      </c>
      <c r="K31" s="5">
        <v>2.4300000000000002</v>
      </c>
      <c r="L31" s="5">
        <v>21.72</v>
      </c>
      <c r="M31" s="5">
        <f t="shared" si="0"/>
        <v>3.6815862420000003</v>
      </c>
      <c r="O31" s="5">
        <f t="shared" si="1"/>
        <v>1.6402049135999999</v>
      </c>
      <c r="P31" s="5">
        <f t="shared" si="2"/>
        <v>0.44551582002570939</v>
      </c>
      <c r="Q31" s="5">
        <f t="shared" si="3"/>
        <v>0.41005122839999997</v>
      </c>
      <c r="R31">
        <f t="shared" si="4"/>
        <v>0.11137895500642735</v>
      </c>
      <c r="S31" s="5">
        <v>3.2326999999999999</v>
      </c>
      <c r="T31" s="5">
        <v>3.7450999999999999</v>
      </c>
      <c r="U31" s="5">
        <f t="shared" si="5"/>
        <v>0.53671644357820514</v>
      </c>
      <c r="V31">
        <f t="shared" si="11"/>
        <v>0.83198830862897777</v>
      </c>
      <c r="W31">
        <f t="shared" si="12"/>
        <v>0.72573186063218398</v>
      </c>
    </row>
    <row r="32" spans="1:23" x14ac:dyDescent="0.25">
      <c r="A32">
        <v>2</v>
      </c>
      <c r="B32" s="2" t="s">
        <v>46</v>
      </c>
      <c r="C32">
        <v>3</v>
      </c>
      <c r="D32">
        <f t="shared" si="8"/>
        <v>0</v>
      </c>
      <c r="E32" s="1">
        <v>44927</v>
      </c>
      <c r="F32">
        <v>100</v>
      </c>
      <c r="G32">
        <v>100</v>
      </c>
      <c r="H32">
        <v>100</v>
      </c>
      <c r="I32">
        <v>100</v>
      </c>
      <c r="J32">
        <v>59.49</v>
      </c>
      <c r="K32">
        <v>2.4300000000000002</v>
      </c>
      <c r="L32">
        <v>21.72</v>
      </c>
      <c r="M32">
        <f t="shared" si="0"/>
        <v>5.9489999999999998</v>
      </c>
      <c r="O32">
        <f t="shared" si="1"/>
        <v>1.3032000000000001</v>
      </c>
      <c r="P32">
        <f t="shared" si="2"/>
        <v>0.2190620272314675</v>
      </c>
      <c r="Q32">
        <f t="shared" si="3"/>
        <v>0.32580000000000003</v>
      </c>
      <c r="R32">
        <f t="shared" si="4"/>
        <v>5.4765506807866876E-2</v>
      </c>
      <c r="S32">
        <v>2.1423000000000001</v>
      </c>
      <c r="T32">
        <v>1.8261000000000001</v>
      </c>
      <c r="U32">
        <f t="shared" si="5"/>
        <v>0.46016026610220745</v>
      </c>
      <c r="V32">
        <f>U32/MAX($U$32:$U$38)</f>
        <v>0.67121729032770361</v>
      </c>
      <c r="W32">
        <f>S32/MAX($S$32:$S$38)</f>
        <v>0.53352094436419795</v>
      </c>
    </row>
    <row r="33" spans="1:23" x14ac:dyDescent="0.25">
      <c r="A33">
        <v>2</v>
      </c>
      <c r="B33" s="2" t="s">
        <v>46</v>
      </c>
      <c r="C33">
        <v>3</v>
      </c>
      <c r="D33">
        <f t="shared" si="8"/>
        <v>59</v>
      </c>
      <c r="E33" s="1">
        <v>44986</v>
      </c>
      <c r="F33">
        <v>91.248000000000005</v>
      </c>
      <c r="G33">
        <v>98.797799999999995</v>
      </c>
      <c r="I33">
        <v>68.209100000000007</v>
      </c>
      <c r="J33">
        <v>59.49</v>
      </c>
      <c r="K33">
        <v>2.4300000000000002</v>
      </c>
      <c r="L33">
        <v>21.72</v>
      </c>
      <c r="M33">
        <f t="shared" si="0"/>
        <v>5.8774811220000007</v>
      </c>
      <c r="O33">
        <f t="shared" si="1"/>
        <v>0.88890099120000021</v>
      </c>
      <c r="P33">
        <f t="shared" si="2"/>
        <v>0.15123842556852368</v>
      </c>
      <c r="Q33">
        <f t="shared" si="3"/>
        <v>0.22222524780000005</v>
      </c>
      <c r="R33">
        <f t="shared" si="4"/>
        <v>3.7809606392130921E-2</v>
      </c>
      <c r="S33">
        <v>4.0153999999999996</v>
      </c>
      <c r="T33">
        <v>2.5705</v>
      </c>
      <c r="U33">
        <f t="shared" si="5"/>
        <v>0.39030352723242079</v>
      </c>
      <c r="V33">
        <f t="shared" ref="V33:V38" si="13">U33/MAX($U$32:$U$38)</f>
        <v>0.56932007227260639</v>
      </c>
      <c r="W33">
        <f t="shared" ref="W33:W38" si="14">S33/MAX($S$32:$S$38)</f>
        <v>1</v>
      </c>
    </row>
    <row r="34" spans="1:23" x14ac:dyDescent="0.25">
      <c r="A34">
        <v>2</v>
      </c>
      <c r="B34" s="2" t="s">
        <v>46</v>
      </c>
      <c r="C34">
        <v>3</v>
      </c>
      <c r="D34">
        <f t="shared" si="8"/>
        <v>120</v>
      </c>
      <c r="E34" s="1">
        <v>45047</v>
      </c>
      <c r="F34">
        <v>87.159000000000006</v>
      </c>
      <c r="G34">
        <v>93.772599999999997</v>
      </c>
      <c r="I34">
        <v>109.48690000000001</v>
      </c>
      <c r="J34">
        <v>59.49</v>
      </c>
      <c r="K34">
        <v>2.4300000000000002</v>
      </c>
      <c r="L34">
        <v>21.72</v>
      </c>
      <c r="M34">
        <f t="shared" si="0"/>
        <v>5.5785319739999997</v>
      </c>
      <c r="O34">
        <f t="shared" si="1"/>
        <v>1.4268332807999999</v>
      </c>
      <c r="P34">
        <f t="shared" si="2"/>
        <v>0.25577217939237001</v>
      </c>
      <c r="Q34">
        <f t="shared" si="3"/>
        <v>0.35670832019999998</v>
      </c>
      <c r="R34">
        <f t="shared" si="4"/>
        <v>6.3943044848092503E-2</v>
      </c>
      <c r="S34">
        <v>2.0897000000000001</v>
      </c>
      <c r="T34">
        <v>4.5560999999999998</v>
      </c>
      <c r="U34">
        <f t="shared" si="5"/>
        <v>0.68556080532065367</v>
      </c>
      <c r="V34">
        <f t="shared" si="13"/>
        <v>1</v>
      </c>
      <c r="W34">
        <f t="shared" si="14"/>
        <v>0.52042137769587093</v>
      </c>
    </row>
    <row r="35" spans="1:23" x14ac:dyDescent="0.25">
      <c r="A35">
        <v>2</v>
      </c>
      <c r="B35" s="2" t="s">
        <v>46</v>
      </c>
      <c r="C35">
        <v>3</v>
      </c>
      <c r="D35">
        <f t="shared" si="8"/>
        <v>181</v>
      </c>
      <c r="E35" s="1">
        <v>45108</v>
      </c>
      <c r="F35">
        <v>70.046999999999997</v>
      </c>
      <c r="G35">
        <v>94.886399999999995</v>
      </c>
      <c r="I35">
        <v>167.21899999999999</v>
      </c>
      <c r="J35">
        <v>59.49</v>
      </c>
      <c r="K35">
        <v>2.4300000000000002</v>
      </c>
      <c r="L35">
        <v>21.72</v>
      </c>
      <c r="M35">
        <f t="shared" si="0"/>
        <v>5.6447919360000007</v>
      </c>
      <c r="O35">
        <f t="shared" si="1"/>
        <v>2.1791980080000002</v>
      </c>
      <c r="P35">
        <f t="shared" si="2"/>
        <v>0.38605462038415156</v>
      </c>
      <c r="Q35">
        <f t="shared" si="3"/>
        <v>0.54479950200000005</v>
      </c>
      <c r="R35">
        <f t="shared" si="4"/>
        <v>9.651365509603789E-2</v>
      </c>
      <c r="S35">
        <v>2.5244</v>
      </c>
      <c r="T35">
        <v>4.1148999999999996</v>
      </c>
      <c r="U35">
        <f t="shared" si="5"/>
        <v>0.61977919358968558</v>
      </c>
      <c r="V35">
        <f t="shared" si="13"/>
        <v>0.90404700615841016</v>
      </c>
      <c r="W35">
        <f t="shared" si="14"/>
        <v>0.62867958360312803</v>
      </c>
    </row>
    <row r="36" spans="1:23" x14ac:dyDescent="0.25">
      <c r="A36">
        <v>2</v>
      </c>
      <c r="B36" s="2" t="s">
        <v>46</v>
      </c>
      <c r="C36">
        <v>3</v>
      </c>
      <c r="D36">
        <f t="shared" si="8"/>
        <v>243</v>
      </c>
      <c r="E36" s="1">
        <v>45170</v>
      </c>
      <c r="F36">
        <v>64.239999999999995</v>
      </c>
      <c r="G36">
        <v>84.827500000000001</v>
      </c>
      <c r="I36">
        <v>158.6491</v>
      </c>
      <c r="J36">
        <v>59.49</v>
      </c>
      <c r="K36">
        <v>2.4300000000000002</v>
      </c>
      <c r="L36">
        <v>21.72</v>
      </c>
      <c r="M36">
        <f t="shared" si="0"/>
        <v>5.046387975</v>
      </c>
      <c r="O36">
        <f t="shared" si="1"/>
        <v>2.0675150711999999</v>
      </c>
      <c r="P36">
        <f t="shared" si="2"/>
        <v>0.40970196533491854</v>
      </c>
      <c r="Q36">
        <f t="shared" si="3"/>
        <v>0.51687876779999997</v>
      </c>
      <c r="R36">
        <f t="shared" si="4"/>
        <v>0.10242549133372963</v>
      </c>
      <c r="S36">
        <v>3.2397999999999998</v>
      </c>
      <c r="T36">
        <v>4.1787000000000001</v>
      </c>
      <c r="U36">
        <f t="shared" si="5"/>
        <v>0.56328098672238325</v>
      </c>
      <c r="V36">
        <f t="shared" si="13"/>
        <v>0.82163534197221622</v>
      </c>
      <c r="W36">
        <f t="shared" si="14"/>
        <v>0.80684365194003094</v>
      </c>
    </row>
    <row r="37" spans="1:23" x14ac:dyDescent="0.25">
      <c r="A37">
        <v>2</v>
      </c>
      <c r="B37" s="2" t="s">
        <v>46</v>
      </c>
      <c r="C37">
        <v>3</v>
      </c>
      <c r="D37">
        <f t="shared" si="8"/>
        <v>304</v>
      </c>
      <c r="E37" s="1">
        <v>45231</v>
      </c>
      <c r="F37">
        <v>50.564999999999998</v>
      </c>
      <c r="G37">
        <v>79.9251</v>
      </c>
      <c r="I37">
        <v>143.78700000000001</v>
      </c>
      <c r="J37">
        <v>59.49</v>
      </c>
      <c r="K37">
        <v>2.4300000000000002</v>
      </c>
      <c r="L37">
        <v>21.72</v>
      </c>
      <c r="M37">
        <f t="shared" si="0"/>
        <v>4.7547441990000001</v>
      </c>
      <c r="O37">
        <f t="shared" si="1"/>
        <v>1.8738321840000001</v>
      </c>
      <c r="P37">
        <f t="shared" si="2"/>
        <v>0.39409737003182999</v>
      </c>
      <c r="Q37">
        <f t="shared" si="3"/>
        <v>0.46845804600000002</v>
      </c>
      <c r="R37">
        <f t="shared" si="4"/>
        <v>9.8524342507957496E-2</v>
      </c>
      <c r="S37">
        <v>2.8090000000000002</v>
      </c>
      <c r="T37">
        <v>3.8849</v>
      </c>
      <c r="U37">
        <f t="shared" si="5"/>
        <v>0.58036421219319079</v>
      </c>
      <c r="V37">
        <f t="shared" si="13"/>
        <v>0.84655395654035404</v>
      </c>
      <c r="W37">
        <f t="shared" si="14"/>
        <v>0.69955670667928482</v>
      </c>
    </row>
    <row r="38" spans="1:23" x14ac:dyDescent="0.25">
      <c r="A38">
        <v>2</v>
      </c>
      <c r="B38" s="2" t="s">
        <v>46</v>
      </c>
      <c r="C38">
        <v>3</v>
      </c>
      <c r="D38">
        <f t="shared" si="8"/>
        <v>365</v>
      </c>
      <c r="E38" s="1">
        <v>45292</v>
      </c>
      <c r="F38">
        <v>44.125999999999998</v>
      </c>
      <c r="G38">
        <v>72.689899999999994</v>
      </c>
      <c r="I38">
        <v>136.50729999999999</v>
      </c>
      <c r="J38">
        <v>59.49</v>
      </c>
      <c r="K38">
        <v>2.4300000000000002</v>
      </c>
      <c r="L38">
        <v>21.72</v>
      </c>
      <c r="M38">
        <f t="shared" si="0"/>
        <v>4.3243221510000005</v>
      </c>
      <c r="O38">
        <f t="shared" si="1"/>
        <v>1.7789631335999996</v>
      </c>
      <c r="P38">
        <f t="shared" si="2"/>
        <v>0.41138543139960421</v>
      </c>
      <c r="Q38">
        <f t="shared" si="3"/>
        <v>0.44474078339999989</v>
      </c>
      <c r="R38">
        <f t="shared" si="4"/>
        <v>0.10284635784990105</v>
      </c>
      <c r="S38">
        <v>3.1309</v>
      </c>
      <c r="T38">
        <v>3.5348999999999999</v>
      </c>
      <c r="U38">
        <f t="shared" si="5"/>
        <v>0.53030393951213661</v>
      </c>
      <c r="V38">
        <f t="shared" si="13"/>
        <v>0.77353304826710512</v>
      </c>
      <c r="W38">
        <f t="shared" si="14"/>
        <v>0.77972306619514875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Arjun Chakrawal</dc:creator>
  <cp:lastModifiedBy>Arjun Chakrawal</cp:lastModifiedBy>
  <dcterms:created xsi:type="dcterms:W3CDTF">2023-03-16T21:27:35Z</dcterms:created>
  <dcterms:modified xsi:type="dcterms:W3CDTF">2023-09-05T10:31:59Z</dcterms:modified>
</cp:coreProperties>
</file>