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2DA5407C-86BD-4E04-AAFC-6499DF70B668}" xr6:coauthVersionLast="47" xr6:coauthVersionMax="47" xr10:uidLastSave="{00000000-0000-0000-0000-000000000000}"/>
  <bookViews>
    <workbookView xWindow="28680" yWindow="-120" windowWidth="29040" windowHeight="17520" xr2:uid="{BF47AB99-3212-4215-BACB-F3130C17382C}"/>
  </bookViews>
  <sheets>
    <sheet name="Sheet1" sheetId="2" r:id="rId1"/>
  </sheets>
  <definedNames>
    <definedName name="_xlnm._FilterDatabase" localSheetId="0" hidden="1">Sheet1!$A$16:$V$360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" i="2" l="1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U17" i="2"/>
  <c r="T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17" i="2"/>
  <c r="P7" i="2"/>
  <c r="P3" i="2"/>
  <c r="P4" i="2"/>
  <c r="P5" i="2"/>
  <c r="P6" i="2"/>
  <c r="P8" i="2"/>
  <c r="P9" i="2"/>
  <c r="P10" i="2"/>
  <c r="P11" i="2"/>
  <c r="P2" i="2"/>
  <c r="O3" i="2"/>
  <c r="O4" i="2"/>
  <c r="O5" i="2"/>
  <c r="O6" i="2"/>
  <c r="O7" i="2"/>
  <c r="O8" i="2"/>
  <c r="O9" i="2"/>
  <c r="O10" i="2"/>
  <c r="O11" i="2"/>
  <c r="O2" i="2"/>
  <c r="N2" i="2"/>
  <c r="M17" i="2"/>
  <c r="N3" i="2"/>
  <c r="N4" i="2"/>
  <c r="N5" i="2"/>
  <c r="N6" i="2"/>
  <c r="N7" i="2"/>
  <c r="N8" i="2"/>
  <c r="N9" i="2"/>
  <c r="N10" i="2"/>
  <c r="N11" i="2"/>
  <c r="K17" i="2"/>
  <c r="L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K238" i="2"/>
  <c r="L238" i="2"/>
  <c r="M238" i="2"/>
  <c r="K239" i="2"/>
  <c r="L239" i="2"/>
  <c r="M239" i="2"/>
  <c r="K240" i="2"/>
  <c r="L240" i="2"/>
  <c r="M240" i="2"/>
  <c r="K241" i="2"/>
  <c r="L241" i="2"/>
  <c r="M241" i="2"/>
  <c r="K242" i="2"/>
  <c r="L242" i="2"/>
  <c r="M242" i="2"/>
  <c r="K243" i="2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254" i="2"/>
  <c r="L254" i="2"/>
  <c r="M254" i="2"/>
  <c r="K255" i="2"/>
  <c r="L255" i="2"/>
  <c r="M255" i="2"/>
  <c r="K256" i="2"/>
  <c r="L256" i="2"/>
  <c r="M256" i="2"/>
  <c r="K257" i="2"/>
  <c r="L257" i="2"/>
  <c r="M257" i="2"/>
  <c r="K258" i="2"/>
  <c r="L258" i="2"/>
  <c r="M258" i="2"/>
  <c r="K259" i="2"/>
  <c r="L259" i="2"/>
  <c r="M259" i="2"/>
  <c r="K260" i="2"/>
  <c r="L260" i="2"/>
  <c r="M260" i="2"/>
  <c r="K261" i="2"/>
  <c r="L261" i="2"/>
  <c r="M261" i="2"/>
  <c r="K262" i="2"/>
  <c r="L262" i="2"/>
  <c r="M262" i="2"/>
  <c r="K263" i="2"/>
  <c r="L263" i="2"/>
  <c r="M263" i="2"/>
  <c r="K264" i="2"/>
  <c r="L264" i="2"/>
  <c r="M264" i="2"/>
  <c r="K265" i="2"/>
  <c r="L265" i="2"/>
  <c r="M265" i="2"/>
  <c r="K266" i="2"/>
  <c r="L266" i="2"/>
  <c r="M266" i="2"/>
  <c r="K267" i="2"/>
  <c r="L267" i="2"/>
  <c r="M267" i="2"/>
  <c r="K268" i="2"/>
  <c r="L268" i="2"/>
  <c r="M268" i="2"/>
  <c r="K269" i="2"/>
  <c r="L269" i="2"/>
  <c r="M269" i="2"/>
  <c r="K270" i="2"/>
  <c r="L270" i="2"/>
  <c r="M270" i="2"/>
  <c r="K271" i="2"/>
  <c r="L271" i="2"/>
  <c r="M271" i="2"/>
  <c r="K272" i="2"/>
  <c r="L272" i="2"/>
  <c r="M272" i="2"/>
  <c r="K273" i="2"/>
  <c r="L273" i="2"/>
  <c r="M273" i="2"/>
  <c r="K274" i="2"/>
  <c r="L274" i="2"/>
  <c r="M274" i="2"/>
  <c r="K275" i="2"/>
  <c r="L275" i="2"/>
  <c r="M275" i="2"/>
  <c r="K276" i="2"/>
  <c r="L276" i="2"/>
  <c r="M276" i="2"/>
  <c r="K277" i="2"/>
  <c r="L277" i="2"/>
  <c r="M277" i="2"/>
  <c r="K278" i="2"/>
  <c r="L278" i="2"/>
  <c r="M278" i="2"/>
  <c r="K279" i="2"/>
  <c r="L279" i="2"/>
  <c r="M279" i="2"/>
  <c r="K280" i="2"/>
  <c r="L280" i="2"/>
  <c r="M280" i="2"/>
  <c r="K281" i="2"/>
  <c r="L281" i="2"/>
  <c r="M281" i="2"/>
  <c r="K282" i="2"/>
  <c r="L282" i="2"/>
  <c r="M282" i="2"/>
  <c r="K283" i="2"/>
  <c r="L283" i="2"/>
  <c r="M283" i="2"/>
  <c r="K284" i="2"/>
  <c r="L284" i="2"/>
  <c r="M284" i="2"/>
  <c r="K285" i="2"/>
  <c r="L285" i="2"/>
  <c r="M285" i="2"/>
  <c r="K286" i="2"/>
  <c r="L286" i="2"/>
  <c r="M286" i="2"/>
  <c r="K287" i="2"/>
  <c r="L287" i="2"/>
  <c r="M287" i="2"/>
  <c r="K288" i="2"/>
  <c r="L288" i="2"/>
  <c r="M288" i="2"/>
  <c r="K289" i="2"/>
  <c r="L289" i="2"/>
  <c r="M289" i="2"/>
  <c r="K290" i="2"/>
  <c r="L290" i="2"/>
  <c r="M290" i="2"/>
  <c r="K291" i="2"/>
  <c r="L291" i="2"/>
  <c r="M291" i="2"/>
  <c r="K292" i="2"/>
  <c r="L292" i="2"/>
  <c r="M292" i="2"/>
  <c r="K293" i="2"/>
  <c r="L293" i="2"/>
  <c r="M293" i="2"/>
  <c r="K294" i="2"/>
  <c r="L294" i="2"/>
  <c r="M294" i="2"/>
  <c r="K295" i="2"/>
  <c r="L295" i="2"/>
  <c r="M295" i="2"/>
  <c r="K296" i="2"/>
  <c r="L296" i="2"/>
  <c r="M296" i="2"/>
  <c r="K297" i="2"/>
  <c r="L297" i="2"/>
  <c r="M297" i="2"/>
  <c r="K298" i="2"/>
  <c r="L298" i="2"/>
  <c r="M298" i="2"/>
  <c r="K299" i="2"/>
  <c r="L299" i="2"/>
  <c r="M299" i="2"/>
  <c r="K300" i="2"/>
  <c r="L300" i="2"/>
  <c r="M300" i="2"/>
  <c r="K301" i="2"/>
  <c r="L301" i="2"/>
  <c r="M301" i="2"/>
  <c r="K302" i="2"/>
  <c r="L302" i="2"/>
  <c r="M302" i="2"/>
  <c r="K303" i="2"/>
  <c r="L303" i="2"/>
  <c r="M303" i="2"/>
  <c r="K304" i="2"/>
  <c r="L304" i="2"/>
  <c r="M304" i="2"/>
  <c r="K305" i="2"/>
  <c r="L305" i="2"/>
  <c r="M305" i="2"/>
  <c r="K306" i="2"/>
  <c r="L306" i="2"/>
  <c r="M306" i="2"/>
  <c r="K307" i="2"/>
  <c r="L307" i="2"/>
  <c r="M307" i="2"/>
  <c r="K308" i="2"/>
  <c r="L308" i="2"/>
  <c r="M308" i="2"/>
  <c r="K309" i="2"/>
  <c r="L309" i="2"/>
  <c r="M309" i="2"/>
  <c r="K310" i="2"/>
  <c r="L310" i="2"/>
  <c r="M310" i="2"/>
  <c r="K311" i="2"/>
  <c r="L311" i="2"/>
  <c r="M311" i="2"/>
  <c r="K312" i="2"/>
  <c r="L312" i="2"/>
  <c r="M312" i="2"/>
  <c r="K313" i="2"/>
  <c r="L313" i="2"/>
  <c r="M313" i="2"/>
  <c r="K314" i="2"/>
  <c r="L314" i="2"/>
  <c r="M314" i="2"/>
  <c r="K315" i="2"/>
  <c r="L315" i="2"/>
  <c r="M315" i="2"/>
  <c r="K316" i="2"/>
  <c r="L316" i="2"/>
  <c r="M316" i="2"/>
  <c r="K317" i="2"/>
  <c r="L317" i="2"/>
  <c r="M317" i="2"/>
  <c r="K318" i="2"/>
  <c r="L318" i="2"/>
  <c r="M318" i="2"/>
  <c r="K319" i="2"/>
  <c r="L319" i="2"/>
  <c r="M319" i="2"/>
  <c r="K320" i="2"/>
  <c r="L320" i="2"/>
  <c r="M320" i="2"/>
  <c r="K321" i="2"/>
  <c r="L321" i="2"/>
  <c r="M321" i="2"/>
  <c r="K322" i="2"/>
  <c r="L322" i="2"/>
  <c r="M322" i="2"/>
  <c r="K323" i="2"/>
  <c r="L323" i="2"/>
  <c r="M323" i="2"/>
  <c r="K324" i="2"/>
  <c r="L324" i="2"/>
  <c r="M324" i="2"/>
  <c r="K325" i="2"/>
  <c r="L325" i="2"/>
  <c r="M325" i="2"/>
  <c r="K326" i="2"/>
  <c r="L326" i="2"/>
  <c r="M326" i="2"/>
  <c r="K327" i="2"/>
  <c r="L327" i="2"/>
  <c r="M327" i="2"/>
  <c r="K328" i="2"/>
  <c r="L328" i="2"/>
  <c r="M328" i="2"/>
  <c r="K329" i="2"/>
  <c r="L329" i="2"/>
  <c r="M329" i="2"/>
  <c r="K330" i="2"/>
  <c r="L330" i="2"/>
  <c r="M330" i="2"/>
  <c r="K331" i="2"/>
  <c r="L331" i="2"/>
  <c r="M331" i="2"/>
  <c r="K332" i="2"/>
  <c r="L332" i="2"/>
  <c r="M332" i="2"/>
  <c r="K333" i="2"/>
  <c r="L333" i="2"/>
  <c r="M333" i="2"/>
  <c r="K334" i="2"/>
  <c r="L334" i="2"/>
  <c r="M334" i="2"/>
  <c r="K335" i="2"/>
  <c r="L335" i="2"/>
  <c r="M335" i="2"/>
  <c r="K336" i="2"/>
  <c r="L336" i="2"/>
  <c r="M336" i="2"/>
  <c r="K337" i="2"/>
  <c r="L337" i="2"/>
  <c r="M337" i="2"/>
  <c r="K338" i="2"/>
  <c r="L338" i="2"/>
  <c r="M338" i="2"/>
  <c r="K339" i="2"/>
  <c r="L339" i="2"/>
  <c r="M339" i="2"/>
  <c r="K340" i="2"/>
  <c r="L340" i="2"/>
  <c r="M340" i="2"/>
  <c r="K341" i="2"/>
  <c r="L341" i="2"/>
  <c r="M341" i="2"/>
  <c r="K342" i="2"/>
  <c r="L342" i="2"/>
  <c r="M342" i="2"/>
  <c r="K343" i="2"/>
  <c r="L343" i="2"/>
  <c r="M343" i="2"/>
  <c r="K344" i="2"/>
  <c r="L344" i="2"/>
  <c r="M344" i="2"/>
  <c r="K345" i="2"/>
  <c r="L345" i="2"/>
  <c r="M345" i="2"/>
  <c r="K346" i="2"/>
  <c r="L346" i="2"/>
  <c r="M346" i="2"/>
  <c r="K347" i="2"/>
  <c r="L347" i="2"/>
  <c r="M347" i="2"/>
  <c r="K348" i="2"/>
  <c r="L348" i="2"/>
  <c r="M348" i="2"/>
  <c r="K349" i="2"/>
  <c r="L349" i="2"/>
  <c r="M349" i="2"/>
  <c r="K350" i="2"/>
  <c r="L350" i="2"/>
  <c r="M350" i="2"/>
  <c r="K351" i="2"/>
  <c r="L351" i="2"/>
  <c r="M351" i="2"/>
  <c r="K352" i="2"/>
  <c r="L352" i="2"/>
  <c r="M352" i="2"/>
  <c r="K353" i="2"/>
  <c r="L353" i="2"/>
  <c r="M353" i="2"/>
  <c r="K354" i="2"/>
  <c r="L354" i="2"/>
  <c r="M354" i="2"/>
  <c r="K355" i="2"/>
  <c r="L355" i="2"/>
  <c r="M355" i="2"/>
  <c r="K356" i="2"/>
  <c r="L356" i="2"/>
  <c r="M356" i="2"/>
  <c r="K357" i="2"/>
  <c r="L357" i="2"/>
  <c r="M357" i="2"/>
  <c r="K358" i="2"/>
  <c r="L358" i="2"/>
  <c r="M358" i="2"/>
  <c r="K359" i="2"/>
  <c r="L359" i="2"/>
  <c r="M359" i="2"/>
  <c r="K360" i="2"/>
  <c r="L360" i="2"/>
  <c r="M360" i="2"/>
  <c r="O278" i="2" l="1"/>
  <c r="O274" i="2"/>
  <c r="O270" i="2"/>
  <c r="O266" i="2"/>
  <c r="O262" i="2"/>
  <c r="O258" i="2"/>
  <c r="O254" i="2"/>
  <c r="O250" i="2"/>
  <c r="O246" i="2"/>
  <c r="O242" i="2"/>
  <c r="O238" i="2"/>
  <c r="O234" i="2"/>
  <c r="O230" i="2"/>
  <c r="O222" i="2"/>
  <c r="O210" i="2"/>
  <c r="O206" i="2"/>
  <c r="O194" i="2"/>
  <c r="O182" i="2"/>
  <c r="O170" i="2"/>
  <c r="O162" i="2"/>
  <c r="O158" i="2"/>
  <c r="O154" i="2"/>
  <c r="O150" i="2"/>
  <c r="O146" i="2"/>
  <c r="N142" i="2"/>
  <c r="O138" i="2"/>
  <c r="O134" i="2"/>
  <c r="N130" i="2"/>
  <c r="O126" i="2"/>
  <c r="N272" i="2"/>
  <c r="O122" i="2"/>
  <c r="N118" i="2"/>
  <c r="O114" i="2"/>
  <c r="O110" i="2"/>
  <c r="N106" i="2"/>
  <c r="O102" i="2"/>
  <c r="O98" i="2"/>
  <c r="N94" i="2"/>
  <c r="O90" i="2"/>
  <c r="O86" i="2"/>
  <c r="O82" i="2"/>
  <c r="O78" i="2"/>
  <c r="O74" i="2"/>
  <c r="O70" i="2"/>
  <c r="O66" i="2"/>
  <c r="O62" i="2"/>
  <c r="N58" i="2"/>
  <c r="O54" i="2"/>
  <c r="O34" i="2"/>
  <c r="O30" i="2"/>
  <c r="O309" i="2"/>
  <c r="N285" i="2"/>
  <c r="O251" i="2"/>
  <c r="O321" i="2"/>
  <c r="O333" i="2"/>
  <c r="O360" i="2"/>
  <c r="O356" i="2"/>
  <c r="O352" i="2"/>
  <c r="O348" i="2"/>
  <c r="N344" i="2"/>
  <c r="O340" i="2"/>
  <c r="N280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N212" i="2"/>
  <c r="N208" i="2"/>
  <c r="O204" i="2"/>
  <c r="N200" i="2"/>
  <c r="N196" i="2"/>
  <c r="O192" i="2"/>
  <c r="O188" i="2"/>
  <c r="O184" i="2"/>
  <c r="O180" i="2"/>
  <c r="N176" i="2"/>
  <c r="N172" i="2"/>
  <c r="O168" i="2"/>
  <c r="O160" i="2"/>
  <c r="O156" i="2"/>
  <c r="O148" i="2"/>
  <c r="O144" i="2"/>
  <c r="O136" i="2"/>
  <c r="O132" i="2"/>
  <c r="N124" i="2"/>
  <c r="O120" i="2"/>
  <c r="O116" i="2"/>
  <c r="N112" i="2"/>
  <c r="O108" i="2"/>
  <c r="O104" i="2"/>
  <c r="O100" i="2"/>
  <c r="O96" i="2"/>
  <c r="N92" i="2"/>
  <c r="O88" i="2"/>
  <c r="O84" i="2"/>
  <c r="O80" i="2"/>
  <c r="O76" i="2"/>
  <c r="O72" i="2"/>
  <c r="O68" i="2"/>
  <c r="O64" i="2"/>
  <c r="O60" i="2"/>
  <c r="N56" i="2"/>
  <c r="N52" i="2"/>
  <c r="O48" i="2"/>
  <c r="O44" i="2"/>
  <c r="N40" i="2"/>
  <c r="O36" i="2"/>
  <c r="N32" i="2"/>
  <c r="O28" i="2"/>
  <c r="O24" i="2"/>
  <c r="O20" i="2"/>
  <c r="O263" i="2"/>
  <c r="O239" i="2"/>
  <c r="O355" i="2"/>
  <c r="O351" i="2"/>
  <c r="O347" i="2"/>
  <c r="O339" i="2"/>
  <c r="O335" i="2"/>
  <c r="O327" i="2"/>
  <c r="O323" i="2"/>
  <c r="O319" i="2"/>
  <c r="O315" i="2"/>
  <c r="O311" i="2"/>
  <c r="O307" i="2"/>
  <c r="O303" i="2"/>
  <c r="N299" i="2"/>
  <c r="O295" i="2"/>
  <c r="O291" i="2"/>
  <c r="O287" i="2"/>
  <c r="O283" i="2"/>
  <c r="O247" i="2"/>
  <c r="O79" i="2"/>
  <c r="O306" i="2"/>
  <c r="O345" i="2"/>
  <c r="O106" i="2"/>
  <c r="O271" i="2"/>
  <c r="O259" i="2"/>
  <c r="O235" i="2"/>
  <c r="O231" i="2"/>
  <c r="O219" i="2"/>
  <c r="O207" i="2"/>
  <c r="O199" i="2"/>
  <c r="O195" i="2"/>
  <c r="O191" i="2"/>
  <c r="O187" i="2"/>
  <c r="O183" i="2"/>
  <c r="O179" i="2"/>
  <c r="O175" i="2"/>
  <c r="O171" i="2"/>
  <c r="O167" i="2"/>
  <c r="O163" i="2"/>
  <c r="O159" i="2"/>
  <c r="O155" i="2"/>
  <c r="O147" i="2"/>
  <c r="O143" i="2"/>
  <c r="O135" i="2"/>
  <c r="O131" i="2"/>
  <c r="O123" i="2"/>
  <c r="O119" i="2"/>
  <c r="O115" i="2"/>
  <c r="O111" i="2"/>
  <c r="O107" i="2"/>
  <c r="O103" i="2"/>
  <c r="O99" i="2"/>
  <c r="O95" i="2"/>
  <c r="O91" i="2"/>
  <c r="O87" i="2"/>
  <c r="O83" i="2"/>
  <c r="O75" i="2"/>
  <c r="O71" i="2"/>
  <c r="O67" i="2"/>
  <c r="O63" i="2"/>
  <c r="N59" i="2"/>
  <c r="N55" i="2"/>
  <c r="O51" i="2"/>
  <c r="O47" i="2"/>
  <c r="O43" i="2"/>
  <c r="O39" i="2"/>
  <c r="O35" i="2"/>
  <c r="O31" i="2"/>
  <c r="O27" i="2"/>
  <c r="O23" i="2"/>
  <c r="O19" i="2"/>
  <c r="O358" i="2"/>
  <c r="O354" i="2"/>
  <c r="O350" i="2"/>
  <c r="O346" i="2"/>
  <c r="O342" i="2"/>
  <c r="O338" i="2"/>
  <c r="O334" i="2"/>
  <c r="O330" i="2"/>
  <c r="O326" i="2"/>
  <c r="N322" i="2"/>
  <c r="O318" i="2"/>
  <c r="O314" i="2"/>
  <c r="O310" i="2"/>
  <c r="O302" i="2"/>
  <c r="O298" i="2"/>
  <c r="O294" i="2"/>
  <c r="O290" i="2"/>
  <c r="N286" i="2"/>
  <c r="O275" i="2"/>
  <c r="O118" i="2"/>
  <c r="O50" i="2"/>
  <c r="N46" i="2"/>
  <c r="O42" i="2"/>
  <c r="O38" i="2"/>
  <c r="O26" i="2"/>
  <c r="N22" i="2"/>
  <c r="O18" i="2"/>
  <c r="O329" i="2"/>
  <c r="O317" i="2"/>
  <c r="O17" i="2"/>
  <c r="O233" i="2"/>
  <c r="O229" i="2"/>
  <c r="O225" i="2"/>
  <c r="O221" i="2"/>
  <c r="O217" i="2"/>
  <c r="O213" i="2"/>
  <c r="O209" i="2"/>
  <c r="O205" i="2"/>
  <c r="O201" i="2"/>
  <c r="N197" i="2"/>
  <c r="N193" i="2"/>
  <c r="O189" i="2"/>
  <c r="O185" i="2"/>
  <c r="O181" i="2"/>
  <c r="O177" i="2"/>
  <c r="O173" i="2"/>
  <c r="O169" i="2"/>
  <c r="O165" i="2"/>
  <c r="N161" i="2"/>
  <c r="N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N89" i="2"/>
  <c r="N85" i="2"/>
  <c r="O81" i="2"/>
  <c r="N77" i="2"/>
  <c r="O73" i="2"/>
  <c r="O69" i="2"/>
  <c r="O65" i="2"/>
  <c r="O61" i="2"/>
  <c r="O49" i="2"/>
  <c r="O37" i="2"/>
  <c r="O25" i="2"/>
  <c r="O21" i="2"/>
  <c r="O336" i="2"/>
  <c r="N328" i="2"/>
  <c r="O324" i="2"/>
  <c r="O320" i="2"/>
  <c r="N316" i="2"/>
  <c r="O312" i="2"/>
  <c r="O308" i="2"/>
  <c r="O304" i="2"/>
  <c r="O300" i="2"/>
  <c r="O292" i="2"/>
  <c r="O288" i="2"/>
  <c r="O284" i="2"/>
  <c r="O279" i="2"/>
  <c r="O212" i="2"/>
  <c r="O359" i="2"/>
  <c r="O343" i="2"/>
  <c r="O331" i="2"/>
  <c r="O267" i="2"/>
  <c r="O255" i="2"/>
  <c r="O243" i="2"/>
  <c r="O164" i="2"/>
  <c r="N156" i="2"/>
  <c r="O152" i="2"/>
  <c r="N144" i="2"/>
  <c r="O140" i="2"/>
  <c r="O128" i="2"/>
  <c r="N20" i="2"/>
  <c r="O322" i="2"/>
  <c r="O200" i="2"/>
  <c r="O94" i="2"/>
  <c r="N358" i="2"/>
  <c r="O286" i="2"/>
  <c r="O282" i="2"/>
  <c r="O227" i="2"/>
  <c r="O223" i="2"/>
  <c r="O215" i="2"/>
  <c r="O211" i="2"/>
  <c r="O203" i="2"/>
  <c r="O151" i="2"/>
  <c r="O139" i="2"/>
  <c r="N131" i="2"/>
  <c r="O127" i="2"/>
  <c r="O58" i="2"/>
  <c r="O353" i="2"/>
  <c r="O349" i="2"/>
  <c r="N341" i="2"/>
  <c r="N337" i="2"/>
  <c r="N329" i="2"/>
  <c r="O325" i="2"/>
  <c r="O313" i="2"/>
  <c r="N305" i="2"/>
  <c r="N301" i="2"/>
  <c r="O297" i="2"/>
  <c r="N293" i="2"/>
  <c r="N289" i="2"/>
  <c r="O285" i="2"/>
  <c r="O281" i="2"/>
  <c r="O218" i="2"/>
  <c r="O176" i="2"/>
  <c r="O89" i="2"/>
  <c r="O357" i="2"/>
  <c r="O277" i="2"/>
  <c r="O273" i="2"/>
  <c r="O46" i="2"/>
  <c r="N269" i="2"/>
  <c r="O265" i="2"/>
  <c r="O261" i="2"/>
  <c r="O257" i="2"/>
  <c r="O253" i="2"/>
  <c r="O249" i="2"/>
  <c r="N245" i="2"/>
  <c r="O241" i="2"/>
  <c r="O237" i="2"/>
  <c r="N233" i="2"/>
  <c r="O226" i="2"/>
  <c r="O214" i="2"/>
  <c r="O202" i="2"/>
  <c r="N198" i="2"/>
  <c r="O190" i="2"/>
  <c r="O186" i="2"/>
  <c r="N178" i="2"/>
  <c r="N174" i="2"/>
  <c r="O166" i="2"/>
  <c r="N17" i="2"/>
  <c r="O161" i="2"/>
  <c r="O280" i="2"/>
  <c r="O276" i="2"/>
  <c r="N352" i="2"/>
  <c r="O344" i="2"/>
  <c r="O332" i="2"/>
  <c r="N308" i="2"/>
  <c r="N57" i="2"/>
  <c r="N53" i="2"/>
  <c r="O45" i="2"/>
  <c r="O41" i="2"/>
  <c r="N33" i="2"/>
  <c r="O29" i="2"/>
  <c r="O341" i="2"/>
  <c r="O77" i="2"/>
  <c r="O22" i="2"/>
  <c r="N288" i="2"/>
  <c r="O305" i="2"/>
  <c r="N338" i="2"/>
  <c r="N248" i="2"/>
  <c r="N213" i="2"/>
  <c r="N209" i="2"/>
  <c r="O328" i="2"/>
  <c r="O316" i="2"/>
  <c r="O208" i="2"/>
  <c r="O196" i="2"/>
  <c r="O172" i="2"/>
  <c r="O124" i="2"/>
  <c r="O112" i="2"/>
  <c r="O52" i="2"/>
  <c r="O40" i="2"/>
  <c r="O198" i="2"/>
  <c r="O174" i="2"/>
  <c r="N357" i="2"/>
  <c r="N70" i="2"/>
  <c r="O245" i="2"/>
  <c r="N164" i="2"/>
  <c r="N23" i="2"/>
  <c r="O293" i="2"/>
  <c r="O197" i="2"/>
  <c r="O53" i="2"/>
  <c r="N360" i="2"/>
  <c r="N290" i="2"/>
  <c r="N259" i="2"/>
  <c r="N235" i="2"/>
  <c r="N129" i="2"/>
  <c r="N125" i="2"/>
  <c r="O337" i="2"/>
  <c r="O301" i="2"/>
  <c r="O289" i="2"/>
  <c r="O193" i="2"/>
  <c r="O157" i="2"/>
  <c r="O85" i="2"/>
  <c r="O55" i="2"/>
  <c r="O269" i="2"/>
  <c r="N332" i="2"/>
  <c r="N321" i="2"/>
  <c r="N302" i="2"/>
  <c r="N128" i="2"/>
  <c r="N69" i="2"/>
  <c r="O299" i="2"/>
  <c r="O59" i="2"/>
  <c r="O178" i="2"/>
  <c r="O142" i="2"/>
  <c r="O130" i="2"/>
  <c r="N335" i="2"/>
  <c r="N226" i="2"/>
  <c r="N218" i="2"/>
  <c r="N214" i="2"/>
  <c r="N151" i="2"/>
  <c r="N143" i="2"/>
  <c r="N139" i="2"/>
  <c r="N88" i="2"/>
  <c r="N84" i="2"/>
  <c r="O57" i="2"/>
  <c r="O33" i="2"/>
  <c r="N323" i="2"/>
  <c r="N296" i="2"/>
  <c r="N262" i="2"/>
  <c r="N79" i="2"/>
  <c r="N67" i="2"/>
  <c r="O296" i="2"/>
  <c r="O92" i="2"/>
  <c r="O56" i="2"/>
  <c r="O32" i="2"/>
  <c r="N324" i="2"/>
  <c r="N220" i="2"/>
  <c r="N334" i="2"/>
  <c r="N331" i="2"/>
  <c r="N319" i="2"/>
  <c r="N304" i="2"/>
  <c r="N258" i="2"/>
  <c r="N239" i="2"/>
  <c r="N223" i="2"/>
  <c r="N126" i="2"/>
  <c r="N95" i="2"/>
  <c r="N216" i="2"/>
  <c r="N91" i="2"/>
  <c r="N330" i="2"/>
  <c r="N311" i="2"/>
  <c r="N211" i="2"/>
  <c r="N203" i="2"/>
  <c r="N160" i="2"/>
  <c r="N141" i="2"/>
  <c r="N86" i="2"/>
  <c r="N82" i="2"/>
  <c r="N74" i="2"/>
  <c r="N43" i="2"/>
  <c r="N228" i="2"/>
  <c r="N326" i="2"/>
  <c r="N292" i="2"/>
  <c r="N230" i="2"/>
  <c r="N199" i="2"/>
  <c r="N187" i="2"/>
  <c r="N167" i="2"/>
  <c r="N121" i="2"/>
  <c r="N113" i="2"/>
  <c r="N101" i="2"/>
  <c r="N359" i="2"/>
  <c r="N325" i="2"/>
  <c r="N287" i="2"/>
  <c r="N229" i="2"/>
  <c r="N190" i="2"/>
  <c r="N104" i="2"/>
  <c r="N100" i="2"/>
  <c r="N355" i="2"/>
  <c r="N340" i="2"/>
  <c r="N298" i="2"/>
  <c r="N295" i="2"/>
  <c r="N283" i="2"/>
  <c r="N268" i="2"/>
  <c r="N256" i="2"/>
  <c r="N159" i="2"/>
  <c r="N34" i="2"/>
  <c r="N294" i="2"/>
  <c r="N275" i="2"/>
  <c r="N236" i="2"/>
  <c r="N158" i="2"/>
  <c r="N154" i="2"/>
  <c r="N146" i="2"/>
  <c r="N127" i="2"/>
  <c r="N49" i="2"/>
  <c r="N41" i="2"/>
  <c r="N173" i="2"/>
  <c r="N333" i="2"/>
  <c r="N192" i="2"/>
  <c r="N184" i="2"/>
  <c r="N347" i="2"/>
  <c r="N336" i="2"/>
  <c r="N300" i="2"/>
  <c r="N263" i="2"/>
  <c r="N244" i="2"/>
  <c r="N202" i="2"/>
  <c r="N149" i="2"/>
  <c r="N115" i="2"/>
  <c r="N24" i="2"/>
  <c r="N284" i="2"/>
  <c r="N177" i="2"/>
  <c r="N180" i="2"/>
  <c r="N350" i="2"/>
  <c r="N346" i="2"/>
  <c r="N343" i="2"/>
  <c r="N314" i="2"/>
  <c r="N310" i="2"/>
  <c r="N307" i="2"/>
  <c r="N278" i="2"/>
  <c r="N274" i="2"/>
  <c r="N271" i="2"/>
  <c r="N210" i="2"/>
  <c r="N195" i="2"/>
  <c r="N191" i="2"/>
  <c r="N175" i="2"/>
  <c r="N137" i="2"/>
  <c r="N123" i="2"/>
  <c r="N119" i="2"/>
  <c r="N103" i="2"/>
  <c r="N65" i="2"/>
  <c r="N31" i="2"/>
  <c r="N105" i="2"/>
  <c r="N108" i="2"/>
  <c r="N255" i="2"/>
  <c r="N251" i="2"/>
  <c r="N194" i="2"/>
  <c r="N122" i="2"/>
  <c r="N54" i="2"/>
  <c r="N50" i="2"/>
  <c r="N35" i="2"/>
  <c r="N317" i="2"/>
  <c r="N281" i="2"/>
  <c r="N266" i="2"/>
  <c r="N247" i="2"/>
  <c r="N243" i="2"/>
  <c r="N232" i="2"/>
  <c r="N182" i="2"/>
  <c r="N163" i="2"/>
  <c r="N148" i="2"/>
  <c r="N110" i="2"/>
  <c r="N76" i="2"/>
  <c r="N38" i="2"/>
  <c r="N19" i="2"/>
  <c r="N356" i="2"/>
  <c r="N353" i="2"/>
  <c r="N349" i="2"/>
  <c r="N313" i="2"/>
  <c r="N277" i="2"/>
  <c r="N140" i="2"/>
  <c r="N136" i="2"/>
  <c r="N68" i="2"/>
  <c r="N64" i="2"/>
  <c r="N155" i="2"/>
  <c r="N87" i="2"/>
  <c r="N83" i="2"/>
  <c r="N29" i="2"/>
  <c r="N320" i="2"/>
  <c r="N327" i="2"/>
  <c r="N231" i="2"/>
  <c r="N162" i="2"/>
  <c r="N90" i="2"/>
  <c r="N18" i="2"/>
  <c r="N297" i="2"/>
  <c r="N165" i="2"/>
  <c r="N120" i="2"/>
  <c r="N93" i="2"/>
  <c r="N48" i="2"/>
  <c r="N21" i="2"/>
  <c r="N306" i="2"/>
  <c r="N219" i="2"/>
  <c r="N183" i="2"/>
  <c r="N345" i="2"/>
  <c r="N135" i="2"/>
  <c r="N237" i="2"/>
  <c r="N96" i="2"/>
  <c r="N75" i="2"/>
  <c r="N179" i="2"/>
  <c r="N150" i="2"/>
  <c r="N114" i="2"/>
  <c r="N348" i="2"/>
  <c r="N276" i="2"/>
  <c r="N222" i="2"/>
  <c r="N186" i="2"/>
  <c r="N351" i="2"/>
  <c r="N315" i="2"/>
  <c r="N279" i="2"/>
  <c r="N265" i="2"/>
  <c r="N254" i="2"/>
  <c r="N250" i="2"/>
  <c r="N221" i="2"/>
  <c r="N207" i="2"/>
  <c r="N185" i="2"/>
  <c r="N171" i="2"/>
  <c r="N153" i="2"/>
  <c r="N145" i="2"/>
  <c r="N134" i="2"/>
  <c r="N117" i="2"/>
  <c r="N109" i="2"/>
  <c r="N98" i="2"/>
  <c r="N81" i="2"/>
  <c r="N73" i="2"/>
  <c r="N62" i="2"/>
  <c r="N45" i="2"/>
  <c r="N37" i="2"/>
  <c r="N26" i="2"/>
  <c r="N132" i="2"/>
  <c r="N215" i="2"/>
  <c r="N99" i="2"/>
  <c r="N63" i="2"/>
  <c r="N27" i="2"/>
  <c r="N354" i="2"/>
  <c r="N318" i="2"/>
  <c r="N282" i="2"/>
  <c r="N246" i="2"/>
  <c r="N225" i="2"/>
  <c r="N217" i="2"/>
  <c r="N206" i="2"/>
  <c r="N189" i="2"/>
  <c r="N181" i="2"/>
  <c r="N170" i="2"/>
  <c r="N152" i="2"/>
  <c r="N138" i="2"/>
  <c r="N116" i="2"/>
  <c r="N102" i="2"/>
  <c r="N80" i="2"/>
  <c r="N66" i="2"/>
  <c r="N44" i="2"/>
  <c r="N30" i="2"/>
  <c r="N303" i="2"/>
  <c r="N201" i="2"/>
  <c r="N147" i="2"/>
  <c r="N111" i="2"/>
  <c r="N71" i="2"/>
  <c r="N342" i="2"/>
  <c r="N204" i="2"/>
  <c r="N168" i="2"/>
  <c r="N309" i="2"/>
  <c r="N273" i="2"/>
  <c r="N78" i="2"/>
  <c r="N42" i="2"/>
  <c r="N312" i="2"/>
  <c r="N291" i="2"/>
  <c r="N257" i="2"/>
  <c r="N242" i="2"/>
  <c r="N224" i="2"/>
  <c r="N188" i="2"/>
  <c r="N166" i="2"/>
  <c r="N253" i="2"/>
  <c r="N249" i="2"/>
  <c r="N238" i="2"/>
  <c r="N133" i="2"/>
  <c r="N97" i="2"/>
  <c r="N61" i="2"/>
  <c r="N47" i="2"/>
  <c r="N25" i="2"/>
  <c r="N260" i="2"/>
  <c r="N227" i="2"/>
  <c r="N205" i="2"/>
  <c r="N169" i="2"/>
  <c r="N241" i="2"/>
  <c r="N72" i="2"/>
  <c r="N51" i="2"/>
  <c r="N36" i="2"/>
  <c r="N28" i="2"/>
  <c r="N339" i="2"/>
  <c r="N107" i="2"/>
  <c r="N60" i="2"/>
  <c r="N39" i="2"/>
  <c r="N261" i="2"/>
  <c r="N264" i="2"/>
  <c r="N267" i="2"/>
  <c r="N270" i="2"/>
  <c r="N234" i="2"/>
  <c r="N240" i="2"/>
  <c r="N25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 Chakrawal</author>
  </authors>
  <commentList>
    <comment ref="A1" authorId="0" shapeId="0" xr:uid="{085FB2C4-95D6-4AF3-BBA5-18CDDE88A3F7}">
      <text>
        <r>
          <rPr>
            <b/>
            <sz val="9"/>
            <color indexed="81"/>
            <rFont val="Tahoma"/>
            <charset val="1"/>
          </rPr>
          <t>Arjun Chakrawal:</t>
        </r>
        <r>
          <rPr>
            <sz val="9"/>
            <color indexed="81"/>
            <rFont val="Tahoma"/>
            <charset val="1"/>
          </rPr>
          <t xml:space="preserve">
different litters classified as different species, as they all have different C:N:P</t>
        </r>
      </text>
    </comment>
  </commentList>
</comments>
</file>

<file path=xl/sharedStrings.xml><?xml version="1.0" encoding="utf-8"?>
<sst xmlns="http://schemas.openxmlformats.org/spreadsheetml/2006/main" count="421" uniqueCount="66">
  <si>
    <t>Species</t>
  </si>
  <si>
    <t>functional type</t>
  </si>
  <si>
    <t>Site</t>
  </si>
  <si>
    <t>C:N</t>
  </si>
  <si>
    <t>C:P</t>
  </si>
  <si>
    <t>N:P</t>
  </si>
  <si>
    <t>LvBD</t>
  </si>
  <si>
    <t>bamboo</t>
  </si>
  <si>
    <t>LvBL</t>
  </si>
  <si>
    <t>deciduous tree</t>
  </si>
  <si>
    <t>LvEG</t>
  </si>
  <si>
    <t>evergreen tree</t>
  </si>
  <si>
    <t>LvNA</t>
  </si>
  <si>
    <t>LvPA</t>
  </si>
  <si>
    <t>StNA</t>
  </si>
  <si>
    <t>StPA</t>
  </si>
  <si>
    <t>TgEG</t>
  </si>
  <si>
    <t>TgNA</t>
  </si>
  <si>
    <t>TgPA</t>
  </si>
  <si>
    <t>Litter type grass=1 broad leaf=2 needle=3 roots=4 wood=5 lichen=6</t>
  </si>
  <si>
    <t>Litter substrate</t>
  </si>
  <si>
    <t>N (g kg–1)</t>
  </si>
  <si>
    <t>P (g kg–1)</t>
  </si>
  <si>
    <t>C (g kg -1)</t>
  </si>
  <si>
    <t>Lignin (g kg–1)</t>
  </si>
  <si>
    <t>Cellulose (g kg–1)</t>
  </si>
  <si>
    <t>Bambusa pervariabilis x Dendrocalamopsis daii</t>
  </si>
  <si>
    <t>Betula luminifera</t>
  </si>
  <si>
    <t>Eucalyptus grandis</t>
  </si>
  <si>
    <t>Neosinocalamus affinis</t>
  </si>
  <si>
    <t>Pleioblastus amarus</t>
  </si>
  <si>
    <t>C/C(0)</t>
  </si>
  <si>
    <t>N/N(0)</t>
  </si>
  <si>
    <t>treatment</t>
  </si>
  <si>
    <t>days</t>
  </si>
  <si>
    <t>Species code</t>
  </si>
  <si>
    <t>%C_0</t>
  </si>
  <si>
    <t>%N_0</t>
  </si>
  <si>
    <t>%lignin_0</t>
  </si>
  <si>
    <t>lignin/lignin(0)</t>
  </si>
  <si>
    <t xml:space="preserve">C fraction in lignin </t>
  </si>
  <si>
    <t>Initial mass of litter</t>
  </si>
  <si>
    <t>g</t>
  </si>
  <si>
    <t>L/C</t>
  </si>
  <si>
    <t>C in g</t>
  </si>
  <si>
    <t>N in g</t>
  </si>
  <si>
    <t>lignin C in g</t>
  </si>
  <si>
    <t>LigC/C</t>
  </si>
  <si>
    <t>CTR=0 lowN=1 medium N=2 highN=3</t>
  </si>
  <si>
    <t>LigC/N</t>
  </si>
  <si>
    <t>Aromatic</t>
  </si>
  <si>
    <t>estimated emax</t>
  </si>
  <si>
    <t>Site code</t>
  </si>
  <si>
    <t>Name</t>
  </si>
  <si>
    <t>BD</t>
  </si>
  <si>
    <t>BL</t>
  </si>
  <si>
    <t>EG</t>
  </si>
  <si>
    <t>NA</t>
  </si>
  <si>
    <t>PA</t>
  </si>
  <si>
    <t>Location</t>
  </si>
  <si>
    <t>Hongya</t>
  </si>
  <si>
    <t>Yucheng</t>
  </si>
  <si>
    <t>MAP</t>
  </si>
  <si>
    <t>MAP mm</t>
  </si>
  <si>
    <t xml:space="preserve">lattitude 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</si>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</sst>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Sheet1!$G$16</c:f>
          <c:strCache>
            <c:ptCount val="1"/>
            <c:pt idx="0">
              <c:v>lignin/lignin(0)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Sheet1!$D$17:$D$26</c:f>
              <c:numCache>
                <c:formatCode>General</c:formatCode>
                <c:ptCount val="10"/>
                <c:pt idx="0">
                  <c:v>0</c:v>
                </c:pt>
                <c:pt idx="1">
                  <c:v>61</c:v>
                </c:pt>
                <c:pt idx="2">
                  <c:v>128</c:v>
                </c:pt>
                <c:pt idx="3">
                  <c:v>189</c:v>
                </c:pt>
                <c:pt idx="4">
                  <c:v>225</c:v>
                </c:pt>
                <c:pt idx="5">
                  <c:v>295</c:v>
                </c:pt>
                <c:pt idx="6">
                  <c:v>368</c:v>
                </c:pt>
                <c:pt idx="7">
                  <c:v>499</c:v>
                </c:pt>
                <c:pt idx="8">
                  <c:v>599</c:v>
                </c:pt>
                <c:pt idx="9">
                  <c:v>745</c:v>
                </c:pt>
              </c:numCache>
            </c:numRef>
          </c:xVal>
          <c:yVal>
            <c:numRef>
              <c:f>Sheet1!$G$17:$G$26</c:f>
              <c:numCache>
                <c:formatCode>General</c:formatCode>
                <c:ptCount val="10"/>
                <c:pt idx="0">
                  <c:v>1</c:v>
                </c:pt>
                <c:pt idx="1">
                  <c:v>0.73960999999999999</c:v>
                </c:pt>
                <c:pt idx="2">
                  <c:v>0.81661000000000006</c:v>
                </c:pt>
                <c:pt idx="3">
                  <c:v>0.7742</c:v>
                </c:pt>
                <c:pt idx="4">
                  <c:v>0.52076</c:v>
                </c:pt>
                <c:pt idx="5">
                  <c:v>0.42930000000000001</c:v>
                </c:pt>
                <c:pt idx="6">
                  <c:v>0.22827000000000003</c:v>
                </c:pt>
                <c:pt idx="7">
                  <c:v>0.19091000000000002</c:v>
                </c:pt>
                <c:pt idx="8">
                  <c:v>0.18784000000000001</c:v>
                </c:pt>
                <c:pt idx="9">
                  <c:v>0.18784000000000001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E-4D6C-8510-D9958328EB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Sheet1!$D$27:$D$36</c:f>
              <c:numCache>
                <c:formatCode>General</c:formatCode>
                <c:ptCount val="10"/>
                <c:pt idx="0">
                  <c:v>0</c:v>
                </c:pt>
                <c:pt idx="1">
                  <c:v>61</c:v>
                </c:pt>
                <c:pt idx="2">
                  <c:v>128</c:v>
                </c:pt>
                <c:pt idx="3">
                  <c:v>189</c:v>
                </c:pt>
                <c:pt idx="4">
                  <c:v>225</c:v>
                </c:pt>
                <c:pt idx="5">
                  <c:v>295</c:v>
                </c:pt>
                <c:pt idx="6">
                  <c:v>368</c:v>
                </c:pt>
                <c:pt idx="7">
                  <c:v>499</c:v>
                </c:pt>
                <c:pt idx="8">
                  <c:v>599</c:v>
                </c:pt>
                <c:pt idx="9">
                  <c:v>745</c:v>
                </c:pt>
              </c:numCache>
            </c:numRef>
          </c:xVal>
          <c:yVal>
            <c:numRef>
              <c:f>Sheet1!$G$27:$G$36</c:f>
              <c:numCache>
                <c:formatCode>General</c:formatCode>
                <c:ptCount val="10"/>
                <c:pt idx="0">
                  <c:v>1</c:v>
                </c:pt>
                <c:pt idx="1">
                  <c:v>0.76251000000000002</c:v>
                </c:pt>
                <c:pt idx="2">
                  <c:v>0.91474999999999995</c:v>
                </c:pt>
                <c:pt idx="3">
                  <c:v>1.1405700000000001</c:v>
                </c:pt>
                <c:pt idx="4">
                  <c:v>0.66959999999999997</c:v>
                </c:pt>
                <c:pt idx="5">
                  <c:v>0.60431000000000001</c:v>
                </c:pt>
                <c:pt idx="6">
                  <c:v>0.29042000000000001</c:v>
                </c:pt>
                <c:pt idx="7">
                  <c:v>0.35119999999999996</c:v>
                </c:pt>
                <c:pt idx="8">
                  <c:v>0.28924</c:v>
                </c:pt>
                <c:pt idx="9">
                  <c:v>0.27643999999999996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FE-4D6C-8510-D9958328EB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Sheet1!$D$37:$D$46</c:f>
              <c:numCache>
                <c:formatCode>General</c:formatCode>
                <c:ptCount val="10"/>
                <c:pt idx="0">
                  <c:v>0</c:v>
                </c:pt>
                <c:pt idx="1">
                  <c:v>61</c:v>
                </c:pt>
                <c:pt idx="2">
                  <c:v>128</c:v>
                </c:pt>
                <c:pt idx="3">
                  <c:v>189</c:v>
                </c:pt>
                <c:pt idx="4">
                  <c:v>225</c:v>
                </c:pt>
                <c:pt idx="5">
                  <c:v>295</c:v>
                </c:pt>
                <c:pt idx="6">
                  <c:v>368</c:v>
                </c:pt>
                <c:pt idx="7">
                  <c:v>499</c:v>
                </c:pt>
                <c:pt idx="8">
                  <c:v>599</c:v>
                </c:pt>
                <c:pt idx="9">
                  <c:v>745</c:v>
                </c:pt>
              </c:numCache>
            </c:numRef>
          </c:xVal>
          <c:yVal>
            <c:numRef>
              <c:f>Sheet1!$G$37:$G$46</c:f>
              <c:numCache>
                <c:formatCode>General</c:formatCode>
                <c:ptCount val="10"/>
                <c:pt idx="0">
                  <c:v>1</c:v>
                </c:pt>
                <c:pt idx="1">
                  <c:v>0.83120000000000005</c:v>
                </c:pt>
                <c:pt idx="2">
                  <c:v>0.87058999999999997</c:v>
                </c:pt>
                <c:pt idx="3">
                  <c:v>0.70877999999999997</c:v>
                </c:pt>
                <c:pt idx="4">
                  <c:v>0.9869</c:v>
                </c:pt>
                <c:pt idx="5">
                  <c:v>0.57323000000000002</c:v>
                </c:pt>
                <c:pt idx="6">
                  <c:v>0.42454000000000003</c:v>
                </c:pt>
                <c:pt idx="7">
                  <c:v>0.43298000000000003</c:v>
                </c:pt>
                <c:pt idx="8">
                  <c:v>0.29250999999999999</c:v>
                </c:pt>
                <c:pt idx="9">
                  <c:v>0.24046000000000001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FE-4D6C-8510-D9958328EBF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Sheet1!$D$47:$D$56</c:f>
              <c:numCache>
                <c:formatCode>General</c:formatCode>
                <c:ptCount val="10"/>
                <c:pt idx="0">
                  <c:v>0</c:v>
                </c:pt>
                <c:pt idx="1">
                  <c:v>61</c:v>
                </c:pt>
                <c:pt idx="2">
                  <c:v>128</c:v>
                </c:pt>
                <c:pt idx="3">
                  <c:v>189</c:v>
                </c:pt>
                <c:pt idx="4">
                  <c:v>225</c:v>
                </c:pt>
                <c:pt idx="5">
                  <c:v>295</c:v>
                </c:pt>
                <c:pt idx="6">
                  <c:v>368</c:v>
                </c:pt>
                <c:pt idx="7">
                  <c:v>499</c:v>
                </c:pt>
                <c:pt idx="8">
                  <c:v>599</c:v>
                </c:pt>
                <c:pt idx="9">
                  <c:v>745</c:v>
                </c:pt>
              </c:numCache>
            </c:numRef>
          </c:xVal>
          <c:yVal>
            <c:numRef>
              <c:f>Sheet1!$G$47:$G$56</c:f>
              <c:numCache>
                <c:formatCode>General</c:formatCode>
                <c:ptCount val="10"/>
                <c:pt idx="0">
                  <c:v>1</c:v>
                </c:pt>
                <c:pt idx="1">
                  <c:v>0.86718999999999991</c:v>
                </c:pt>
                <c:pt idx="2">
                  <c:v>0.76590999999999998</c:v>
                </c:pt>
                <c:pt idx="3">
                  <c:v>1.1094900000000001</c:v>
                </c:pt>
                <c:pt idx="4">
                  <c:v>0.60908000000000007</c:v>
                </c:pt>
                <c:pt idx="5">
                  <c:v>0.49637000000000003</c:v>
                </c:pt>
                <c:pt idx="6">
                  <c:v>0.45398000000000005</c:v>
                </c:pt>
                <c:pt idx="7">
                  <c:v>0.39372000000000001</c:v>
                </c:pt>
                <c:pt idx="8">
                  <c:v>0.44953000000000004</c:v>
                </c:pt>
                <c:pt idx="9">
                  <c:v>0.33206000000000002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FE-4D6C-8510-D9958328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35503"/>
        <c:axId val="970538415"/>
      </c:scatterChart>
      <c:valAx>
        <c:axId val="9705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38415"/>
        <c:crosses val="autoZero"/>
        <c:crossBetween val="midCat"/>
      </c:valAx>
      <c:valAx>
        <c:axId val="9705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3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542365</xdr:colOff>
      <xdr:row>23</xdr:row>
      <xdr:rowOff>30535</xdr:rowOff>
    </xdr:from>
    <xdr:to>
      <xdr:col>16</xdr:col>
      <xdr:colOff>571501</xdr:colOff>
      <xdr:row>37</xdr:row>
      <xdr:rowOff>106735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7C0F3-9591-4667-A581-51DE70401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04CF-D832-45D6-B8B4-1FE149DB0081}">
  <dimension ref="A1:W360"/>
  <sheetViews>
    <sheetView tabSelected="1" topLeftCell="B1" zoomScale="85" zoomScaleNormal="85" workbookViewId="0">
      <selection activeCell="J16" sqref="J16"/>
    </sheetView>
  </sheetViews>
  <sheetFormatPr defaultRowHeight="15" x14ac:dyDescent="0.25"/>
  <cols>
    <col min="1" max="1" width="43.42578125" bestFit="1" customWidth="1"/>
    <col min="2" max="2" width="14.5703125" bestFit="1" customWidth="1"/>
    <col min="3" max="3" width="22" bestFit="1" customWidth="1"/>
    <col min="4" max="4" width="10.140625" customWidth="1"/>
    <col min="5" max="6" width="12" bestFit="1" customWidth="1"/>
    <col min="7" max="7" width="14.42578125" bestFit="1" customWidth="1"/>
    <col min="8" max="8" width="12" bestFit="1" customWidth="1"/>
    <col min="9" max="9" width="13.7109375" bestFit="1" customWidth="1"/>
    <col min="10" max="10" width="16.7109375" bestFit="1" customWidth="1"/>
    <col min="11" max="12" width="12" bestFit="1" customWidth="1"/>
    <col min="13" max="13" width="11" bestFit="1" customWidth="1"/>
    <col min="14" max="14" width="12" bestFit="1" customWidth="1"/>
    <col min="15" max="15" width="9.7109375" customWidth="1"/>
    <col min="16" max="16" width="23.7109375" customWidth="1"/>
    <col min="17" max="17" width="9.7109375" customWidth="1"/>
    <col min="18" max="18" width="9.42578125" bestFit="1" customWidth="1"/>
    <col min="21" max="21" width="9.5703125" bestFit="1" customWidth="1"/>
  </cols>
  <sheetData>
    <row r="1" spans="1:23" x14ac:dyDescent="0.25">
      <c r="A1" t="s">
        <v>20</v>
      </c>
      <c r="B1" t="s">
        <v>1</v>
      </c>
      <c r="C1" t="s">
        <v>0</v>
      </c>
      <c r="D1" t="s">
        <v>19</v>
      </c>
      <c r="E1" t="s">
        <v>2</v>
      </c>
      <c r="F1" t="s">
        <v>23</v>
      </c>
      <c r="G1" t="s">
        <v>21</v>
      </c>
      <c r="H1" t="s">
        <v>22</v>
      </c>
      <c r="I1" t="s">
        <v>24</v>
      </c>
      <c r="J1" t="s">
        <v>25</v>
      </c>
      <c r="K1" t="s">
        <v>3</v>
      </c>
      <c r="L1" t="s">
        <v>4</v>
      </c>
      <c r="M1" t="s">
        <v>5</v>
      </c>
      <c r="N1" t="s">
        <v>47</v>
      </c>
      <c r="O1" t="s">
        <v>49</v>
      </c>
      <c r="P1" t="s">
        <v>51</v>
      </c>
      <c r="R1" t="s">
        <v>2</v>
      </c>
      <c r="S1" t="s">
        <v>53</v>
      </c>
      <c r="T1" t="s">
        <v>59</v>
      </c>
      <c r="U1" t="s">
        <v>63</v>
      </c>
      <c r="V1" t="s">
        <v>64</v>
      </c>
      <c r="W1" t="s">
        <v>65</v>
      </c>
    </row>
    <row r="2" spans="1:23" x14ac:dyDescent="0.25">
      <c r="A2" t="s">
        <v>6</v>
      </c>
      <c r="B2" t="s">
        <v>7</v>
      </c>
      <c r="C2">
        <v>1</v>
      </c>
      <c r="D2">
        <v>1</v>
      </c>
      <c r="E2">
        <v>1</v>
      </c>
      <c r="F2">
        <v>374</v>
      </c>
      <c r="G2">
        <f t="shared" ref="G2:G11" si="0">F2/K2</f>
        <v>12.896551724137931</v>
      </c>
      <c r="H2">
        <f t="shared" ref="H2:H11" si="1">F2/L2</f>
        <v>1.0485001401738154</v>
      </c>
      <c r="I2">
        <v>111</v>
      </c>
      <c r="J2">
        <v>245</v>
      </c>
      <c r="K2">
        <v>29</v>
      </c>
      <c r="L2">
        <v>356.70000000000005</v>
      </c>
      <c r="M2">
        <v>12.3</v>
      </c>
      <c r="N2">
        <f>I2*0.6/F2</f>
        <v>0.17807486631016042</v>
      </c>
      <c r="O2">
        <f>I2*0.6/G2</f>
        <v>5.1641711229946523</v>
      </c>
      <c r="P2">
        <f>6.25*K2^-0.77</f>
        <v>0.46755591864042179</v>
      </c>
      <c r="R2">
        <v>1</v>
      </c>
      <c r="S2" t="s">
        <v>54</v>
      </c>
      <c r="T2" t="s">
        <v>60</v>
      </c>
      <c r="U2">
        <v>1822</v>
      </c>
      <c r="V2" s="1">
        <v>29.42</v>
      </c>
      <c r="W2">
        <v>103.14</v>
      </c>
    </row>
    <row r="3" spans="1:23" x14ac:dyDescent="0.25">
      <c r="A3" t="s">
        <v>8</v>
      </c>
      <c r="B3" t="s">
        <v>9</v>
      </c>
      <c r="C3">
        <v>2</v>
      </c>
      <c r="D3">
        <v>2</v>
      </c>
      <c r="E3">
        <v>2</v>
      </c>
      <c r="F3">
        <v>440</v>
      </c>
      <c r="G3">
        <f t="shared" si="0"/>
        <v>9.1666666666666661</v>
      </c>
      <c r="H3">
        <f t="shared" si="1"/>
        <v>0.27200791295746785</v>
      </c>
      <c r="I3">
        <v>337</v>
      </c>
      <c r="J3">
        <v>241</v>
      </c>
      <c r="K3">
        <v>48</v>
      </c>
      <c r="L3">
        <v>1617.6000000000001</v>
      </c>
      <c r="M3">
        <v>33.700000000000003</v>
      </c>
      <c r="N3">
        <f t="shared" ref="N3:N11" si="2">I3*0.6/F3</f>
        <v>0.45954545454545453</v>
      </c>
      <c r="O3">
        <f t="shared" ref="O3:O11" si="3">I3*0.6/G3</f>
        <v>22.058181818181819</v>
      </c>
      <c r="P3">
        <f t="shared" ref="P3:P11" si="4">6.25*K3^-0.77</f>
        <v>0.31719348940063563</v>
      </c>
      <c r="R3">
        <v>2</v>
      </c>
      <c r="S3" t="s">
        <v>55</v>
      </c>
      <c r="T3" t="s">
        <v>60</v>
      </c>
      <c r="U3">
        <v>1822</v>
      </c>
      <c r="V3" s="1">
        <v>29.42</v>
      </c>
      <c r="W3">
        <v>103.14</v>
      </c>
    </row>
    <row r="4" spans="1:23" x14ac:dyDescent="0.25">
      <c r="A4" t="s">
        <v>10</v>
      </c>
      <c r="B4" t="s">
        <v>11</v>
      </c>
      <c r="C4">
        <v>3</v>
      </c>
      <c r="D4">
        <v>2</v>
      </c>
      <c r="E4">
        <v>3</v>
      </c>
      <c r="F4">
        <v>452</v>
      </c>
      <c r="G4">
        <f t="shared" si="0"/>
        <v>12.216216216216216</v>
      </c>
      <c r="H4">
        <f t="shared" si="1"/>
        <v>0.65678581807614056</v>
      </c>
      <c r="I4">
        <v>211</v>
      </c>
      <c r="J4">
        <v>152</v>
      </c>
      <c r="K4">
        <v>37</v>
      </c>
      <c r="L4">
        <v>688.2</v>
      </c>
      <c r="M4">
        <v>18.600000000000001</v>
      </c>
      <c r="N4">
        <f t="shared" si="2"/>
        <v>0.28008849557522125</v>
      </c>
      <c r="O4">
        <f t="shared" si="3"/>
        <v>10.363274336283185</v>
      </c>
      <c r="P4">
        <f t="shared" si="4"/>
        <v>0.38758297309738754</v>
      </c>
      <c r="R4">
        <v>3</v>
      </c>
      <c r="S4" t="s">
        <v>56</v>
      </c>
      <c r="T4" t="s">
        <v>61</v>
      </c>
      <c r="U4">
        <v>1958</v>
      </c>
      <c r="V4">
        <v>29.58</v>
      </c>
      <c r="W4">
        <v>102.59</v>
      </c>
    </row>
    <row r="5" spans="1:23" x14ac:dyDescent="0.25">
      <c r="A5" t="s">
        <v>12</v>
      </c>
      <c r="B5" t="s">
        <v>7</v>
      </c>
      <c r="C5">
        <v>4</v>
      </c>
      <c r="D5">
        <v>1</v>
      </c>
      <c r="E5">
        <v>4</v>
      </c>
      <c r="F5">
        <v>456</v>
      </c>
      <c r="G5">
        <f t="shared" si="0"/>
        <v>22.8</v>
      </c>
      <c r="H5">
        <f t="shared" si="1"/>
        <v>1.795275590551181</v>
      </c>
      <c r="I5">
        <v>200</v>
      </c>
      <c r="J5">
        <v>236</v>
      </c>
      <c r="K5">
        <v>20</v>
      </c>
      <c r="L5">
        <v>254</v>
      </c>
      <c r="M5">
        <v>12.7</v>
      </c>
      <c r="N5">
        <f t="shared" si="2"/>
        <v>0.26315789473684209</v>
      </c>
      <c r="O5">
        <f t="shared" si="3"/>
        <v>5.2631578947368416</v>
      </c>
      <c r="P5">
        <f t="shared" si="4"/>
        <v>0.62242484622447836</v>
      </c>
      <c r="R5">
        <v>4</v>
      </c>
      <c r="S5" t="s">
        <v>57</v>
      </c>
      <c r="T5" t="s">
        <v>61</v>
      </c>
      <c r="U5">
        <v>1958</v>
      </c>
      <c r="V5">
        <v>29.58</v>
      </c>
      <c r="W5">
        <v>102.59</v>
      </c>
    </row>
    <row r="6" spans="1:23" x14ac:dyDescent="0.25">
      <c r="A6" t="s">
        <v>13</v>
      </c>
      <c r="B6" t="s">
        <v>7</v>
      </c>
      <c r="C6">
        <v>5</v>
      </c>
      <c r="D6">
        <v>1</v>
      </c>
      <c r="E6">
        <v>5</v>
      </c>
      <c r="F6">
        <v>389</v>
      </c>
      <c r="G6">
        <f t="shared" si="0"/>
        <v>3.89</v>
      </c>
      <c r="H6">
        <f t="shared" si="1"/>
        <v>0.34732142857142856</v>
      </c>
      <c r="I6">
        <v>208</v>
      </c>
      <c r="J6">
        <v>135</v>
      </c>
      <c r="K6">
        <v>100</v>
      </c>
      <c r="L6">
        <v>1120</v>
      </c>
      <c r="M6">
        <v>11.2</v>
      </c>
      <c r="N6">
        <f t="shared" si="2"/>
        <v>0.32082262210796914</v>
      </c>
      <c r="O6">
        <f t="shared" si="3"/>
        <v>32.082262210796912</v>
      </c>
      <c r="P6">
        <f t="shared" si="4"/>
        <v>0.18025196894541279</v>
      </c>
      <c r="R6">
        <v>5</v>
      </c>
      <c r="S6" t="s">
        <v>58</v>
      </c>
      <c r="T6" t="s">
        <v>60</v>
      </c>
      <c r="U6">
        <v>1822</v>
      </c>
      <c r="V6" s="1">
        <v>29.42</v>
      </c>
      <c r="W6">
        <v>103.14</v>
      </c>
    </row>
    <row r="7" spans="1:23" x14ac:dyDescent="0.25">
      <c r="A7" t="s">
        <v>14</v>
      </c>
      <c r="B7" t="s">
        <v>7</v>
      </c>
      <c r="C7">
        <v>6</v>
      </c>
      <c r="D7">
        <v>5</v>
      </c>
      <c r="E7">
        <v>4</v>
      </c>
      <c r="F7">
        <v>514</v>
      </c>
      <c r="G7">
        <f t="shared" si="0"/>
        <v>1.939622641509434</v>
      </c>
      <c r="H7">
        <f t="shared" si="1"/>
        <v>0.23090745732255166</v>
      </c>
      <c r="I7">
        <v>184</v>
      </c>
      <c r="J7">
        <v>265</v>
      </c>
      <c r="K7">
        <v>265</v>
      </c>
      <c r="L7">
        <v>2226</v>
      </c>
      <c r="M7">
        <v>8.4</v>
      </c>
      <c r="N7">
        <f t="shared" si="2"/>
        <v>0.21478599221789882</v>
      </c>
      <c r="O7">
        <f t="shared" si="3"/>
        <v>56.918287937743187</v>
      </c>
      <c r="P7">
        <f>6.25*K7^-0.77</f>
        <v>8.5110020361053793E-2</v>
      </c>
    </row>
    <row r="8" spans="1:23" x14ac:dyDescent="0.25">
      <c r="A8" t="s">
        <v>15</v>
      </c>
      <c r="B8" t="s">
        <v>7</v>
      </c>
      <c r="C8">
        <v>7</v>
      </c>
      <c r="D8">
        <v>5</v>
      </c>
      <c r="E8">
        <v>5</v>
      </c>
      <c r="F8">
        <v>465</v>
      </c>
      <c r="G8">
        <f t="shared" si="0"/>
        <v>5.166666666666667</v>
      </c>
      <c r="H8">
        <f t="shared" si="1"/>
        <v>0.11063526052819414</v>
      </c>
      <c r="I8">
        <v>190</v>
      </c>
      <c r="J8">
        <v>212</v>
      </c>
      <c r="K8">
        <v>90</v>
      </c>
      <c r="L8">
        <v>4203</v>
      </c>
      <c r="M8">
        <v>46.7</v>
      </c>
      <c r="N8">
        <f t="shared" si="2"/>
        <v>0.24516129032258063</v>
      </c>
      <c r="O8">
        <f t="shared" si="3"/>
        <v>22.064516129032256</v>
      </c>
      <c r="P8">
        <f t="shared" si="4"/>
        <v>0.1954849308837589</v>
      </c>
    </row>
    <row r="9" spans="1:23" x14ac:dyDescent="0.25">
      <c r="A9" t="s">
        <v>16</v>
      </c>
      <c r="B9" t="s">
        <v>11</v>
      </c>
      <c r="C9">
        <v>8</v>
      </c>
      <c r="D9">
        <v>5</v>
      </c>
      <c r="E9">
        <v>3</v>
      </c>
      <c r="F9">
        <v>468</v>
      </c>
      <c r="G9">
        <f t="shared" si="0"/>
        <v>2.4761904761904763</v>
      </c>
      <c r="H9">
        <f t="shared" si="1"/>
        <v>0.23141967067200714</v>
      </c>
      <c r="I9">
        <v>243</v>
      </c>
      <c r="J9">
        <v>201</v>
      </c>
      <c r="K9">
        <v>189</v>
      </c>
      <c r="L9">
        <v>2022.3</v>
      </c>
      <c r="M9">
        <v>10.7</v>
      </c>
      <c r="N9">
        <f t="shared" si="2"/>
        <v>0.31153846153846149</v>
      </c>
      <c r="O9">
        <f t="shared" si="3"/>
        <v>58.880769230769225</v>
      </c>
      <c r="P9">
        <f t="shared" si="4"/>
        <v>0.11040898773081304</v>
      </c>
    </row>
    <row r="10" spans="1:23" x14ac:dyDescent="0.25">
      <c r="A10" t="s">
        <v>17</v>
      </c>
      <c r="B10" t="s">
        <v>7</v>
      </c>
      <c r="C10">
        <v>9</v>
      </c>
      <c r="D10">
        <v>5</v>
      </c>
      <c r="E10">
        <v>4</v>
      </c>
      <c r="F10">
        <v>493</v>
      </c>
      <c r="G10">
        <f t="shared" si="0"/>
        <v>4.2869565217391301</v>
      </c>
      <c r="H10">
        <f t="shared" si="1"/>
        <v>1.1281464530892449</v>
      </c>
      <c r="I10">
        <v>225</v>
      </c>
      <c r="J10">
        <v>115</v>
      </c>
      <c r="K10">
        <v>115</v>
      </c>
      <c r="L10">
        <v>437</v>
      </c>
      <c r="M10">
        <v>3.8</v>
      </c>
      <c r="N10">
        <f t="shared" si="2"/>
        <v>0.2738336713995943</v>
      </c>
      <c r="O10">
        <f t="shared" si="3"/>
        <v>31.490872210953349</v>
      </c>
      <c r="P10">
        <f t="shared" si="4"/>
        <v>0.16186117184202328</v>
      </c>
    </row>
    <row r="11" spans="1:23" x14ac:dyDescent="0.25">
      <c r="A11" t="s">
        <v>18</v>
      </c>
      <c r="B11" t="s">
        <v>7</v>
      </c>
      <c r="C11">
        <v>10</v>
      </c>
      <c r="D11">
        <v>5</v>
      </c>
      <c r="E11">
        <v>5</v>
      </c>
      <c r="F11">
        <v>482</v>
      </c>
      <c r="G11">
        <f t="shared" si="0"/>
        <v>3.5182481751824817</v>
      </c>
      <c r="H11">
        <f t="shared" si="1"/>
        <v>0.18135299872074651</v>
      </c>
      <c r="I11">
        <v>180</v>
      </c>
      <c r="J11">
        <v>324</v>
      </c>
      <c r="K11">
        <v>137</v>
      </c>
      <c r="L11">
        <v>2657.7999999999997</v>
      </c>
      <c r="M11">
        <v>19.399999999999999</v>
      </c>
      <c r="N11">
        <f t="shared" si="2"/>
        <v>0.22406639004149378</v>
      </c>
      <c r="O11">
        <f t="shared" si="3"/>
        <v>30.697095435684648</v>
      </c>
      <c r="P11">
        <f t="shared" si="4"/>
        <v>0.14145072593673086</v>
      </c>
    </row>
    <row r="13" spans="1:23" x14ac:dyDescent="0.25">
      <c r="A13" t="s">
        <v>40</v>
      </c>
      <c r="B13">
        <v>0.6</v>
      </c>
    </row>
    <row r="14" spans="1:23" x14ac:dyDescent="0.25">
      <c r="A14" t="s">
        <v>41</v>
      </c>
      <c r="B14">
        <v>10</v>
      </c>
      <c r="C14" t="s">
        <v>42</v>
      </c>
    </row>
    <row r="15" spans="1:23" ht="30" x14ac:dyDescent="0.25">
      <c r="C15" s="1" t="s">
        <v>48</v>
      </c>
    </row>
    <row r="16" spans="1:23" ht="45" x14ac:dyDescent="0.25">
      <c r="A16" t="s">
        <v>0</v>
      </c>
      <c r="B16" t="s">
        <v>35</v>
      </c>
      <c r="C16" t="s">
        <v>33</v>
      </c>
      <c r="D16" t="s">
        <v>34</v>
      </c>
      <c r="E16" t="s">
        <v>31</v>
      </c>
      <c r="F16" t="s">
        <v>32</v>
      </c>
      <c r="G16" t="s">
        <v>39</v>
      </c>
      <c r="H16" t="s">
        <v>36</v>
      </c>
      <c r="I16" t="s">
        <v>37</v>
      </c>
      <c r="J16" t="s">
        <v>38</v>
      </c>
      <c r="K16" t="s">
        <v>44</v>
      </c>
      <c r="L16" t="s">
        <v>45</v>
      </c>
      <c r="M16" t="s">
        <v>46</v>
      </c>
      <c r="N16" t="s">
        <v>43</v>
      </c>
      <c r="O16" t="s">
        <v>50</v>
      </c>
      <c r="P16" s="1" t="s">
        <v>19</v>
      </c>
      <c r="Q16" t="s">
        <v>52</v>
      </c>
      <c r="R16" t="s">
        <v>52</v>
      </c>
      <c r="S16" t="s">
        <v>62</v>
      </c>
      <c r="T16" t="s">
        <v>64</v>
      </c>
      <c r="U16" t="s">
        <v>65</v>
      </c>
    </row>
    <row r="17" spans="1:22" x14ac:dyDescent="0.25">
      <c r="A17" t="s">
        <v>26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  <c r="H17">
        <v>37.4</v>
      </c>
      <c r="I17">
        <v>1.289655172413793</v>
      </c>
      <c r="J17">
        <v>11.1</v>
      </c>
      <c r="K17">
        <f>E17*H17*0.01*$B$14</f>
        <v>3.74</v>
      </c>
      <c r="L17">
        <f>F17*I17*0.01*$B$14</f>
        <v>0.12896551724137931</v>
      </c>
      <c r="M17">
        <f>G17*J17*0.01*$B$14*$B$13</f>
        <v>0.66600000000000004</v>
      </c>
      <c r="N17">
        <f>M17/K17</f>
        <v>0.17807486631016042</v>
      </c>
      <c r="O17" s="2">
        <f>M17*0.25/K17</f>
        <v>4.4518716577540106E-2</v>
      </c>
      <c r="P17">
        <v>1</v>
      </c>
      <c r="Q17">
        <v>1</v>
      </c>
      <c r="R17" t="str">
        <f>VLOOKUP(Q17,$R$2:$S$6,2,FALSE)</f>
        <v>BD</v>
      </c>
      <c r="S17">
        <f>VLOOKUP(Q17,$R$2:$U$6,4,FALSE)</f>
        <v>1822</v>
      </c>
      <c r="T17">
        <f>VLOOKUP(Q17,$R$2:$W$6,5,FALSE)</f>
        <v>29.42</v>
      </c>
      <c r="U17">
        <f>VLOOKUP(Q17,$R$2:$W$6,6,FALSE)</f>
        <v>103.14</v>
      </c>
      <c r="V17" t="str">
        <f>_xlfn.CONCAT(A17,B17)</f>
        <v>Bambusa pervariabilis x Dendrocalamopsis daii1</v>
      </c>
    </row>
    <row r="18" spans="1:22" x14ac:dyDescent="0.25">
      <c r="A18" t="s">
        <v>26</v>
      </c>
      <c r="B18">
        <v>1</v>
      </c>
      <c r="C18">
        <v>0</v>
      </c>
      <c r="D18">
        <v>61</v>
      </c>
      <c r="E18">
        <v>0.65355330917413801</v>
      </c>
      <c r="F18">
        <v>0.52957934773163295</v>
      </c>
      <c r="G18">
        <v>0.73960999999999999</v>
      </c>
      <c r="H18">
        <v>37.4</v>
      </c>
      <c r="I18">
        <v>1.289655172413793</v>
      </c>
      <c r="J18">
        <v>11.100000000000001</v>
      </c>
      <c r="K18">
        <f t="shared" ref="K18:K81" si="5">E18*H18*0.01*$B$14</f>
        <v>2.4442893763112759</v>
      </c>
      <c r="L18">
        <f t="shared" ref="L18:L81" si="6">F18*I18*0.01*$B$14</f>
        <v>6.8297474500562311E-2</v>
      </c>
      <c r="M18">
        <f t="shared" ref="M18:M81" si="7">G18*J18*0.01*$B$14*$B$13</f>
        <v>0.49258025999999999</v>
      </c>
      <c r="N18">
        <f t="shared" ref="N18:N81" si="8">M18/K18</f>
        <v>0.20152289036389068</v>
      </c>
      <c r="O18" s="2">
        <f t="shared" ref="O18:O81" si="9">M18*0.25/K18</f>
        <v>5.0380722590972669E-2</v>
      </c>
      <c r="P18">
        <v>1</v>
      </c>
      <c r="Q18">
        <v>1</v>
      </c>
      <c r="R18" t="str">
        <f t="shared" ref="R18:R81" si="10">VLOOKUP(Q18,$R$2:$S$6,2,FALSE)</f>
        <v>BD</v>
      </c>
      <c r="S18">
        <f t="shared" ref="S18:S81" si="11">VLOOKUP(Q18,$R$2:$U$6,4,FALSE)</f>
        <v>1822</v>
      </c>
      <c r="T18">
        <f t="shared" ref="T18:T81" si="12">VLOOKUP(Q18,$R$2:$W$6,5,FALSE)</f>
        <v>29.42</v>
      </c>
      <c r="U18">
        <f t="shared" ref="U18:U81" si="13">VLOOKUP(Q18,$R$2:$W$6,6,FALSE)</f>
        <v>103.14</v>
      </c>
      <c r="V18" t="str">
        <f t="shared" ref="V18:V81" si="14">_xlfn.CONCAT(A18,B18)</f>
        <v>Bambusa pervariabilis x Dendrocalamopsis daii1</v>
      </c>
    </row>
    <row r="19" spans="1:22" x14ac:dyDescent="0.25">
      <c r="A19" t="s">
        <v>26</v>
      </c>
      <c r="B19">
        <v>1</v>
      </c>
      <c r="C19">
        <v>0</v>
      </c>
      <c r="D19">
        <v>128</v>
      </c>
      <c r="E19">
        <v>0.58813274842647401</v>
      </c>
      <c r="F19">
        <v>0.63119898931156904</v>
      </c>
      <c r="G19">
        <v>0.81661000000000006</v>
      </c>
      <c r="H19">
        <v>37.4</v>
      </c>
      <c r="I19">
        <v>1.289655172413793</v>
      </c>
      <c r="J19">
        <v>11.100000000000001</v>
      </c>
      <c r="K19">
        <f t="shared" si="5"/>
        <v>2.1996164791150123</v>
      </c>
      <c r="L19">
        <f t="shared" si="6"/>
        <v>8.1402904138802357E-2</v>
      </c>
      <c r="M19">
        <f t="shared" si="7"/>
        <v>0.54386226000000015</v>
      </c>
      <c r="N19">
        <f t="shared" si="8"/>
        <v>0.24725322126101557</v>
      </c>
      <c r="O19" s="2">
        <f t="shared" si="9"/>
        <v>6.1813305315253891E-2</v>
      </c>
      <c r="P19">
        <v>1</v>
      </c>
      <c r="Q19">
        <v>1</v>
      </c>
      <c r="R19" t="str">
        <f t="shared" si="10"/>
        <v>BD</v>
      </c>
      <c r="S19">
        <f t="shared" si="11"/>
        <v>1822</v>
      </c>
      <c r="T19">
        <f t="shared" si="12"/>
        <v>29.42</v>
      </c>
      <c r="U19">
        <f t="shared" si="13"/>
        <v>103.14</v>
      </c>
      <c r="V19" t="str">
        <f t="shared" si="14"/>
        <v>Bambusa pervariabilis x Dendrocalamopsis daii1</v>
      </c>
    </row>
    <row r="20" spans="1:22" x14ac:dyDescent="0.25">
      <c r="A20" t="s">
        <v>26</v>
      </c>
      <c r="B20">
        <v>1</v>
      </c>
      <c r="C20">
        <v>0</v>
      </c>
      <c r="D20">
        <v>189</v>
      </c>
      <c r="E20">
        <v>0.43299256151058602</v>
      </c>
      <c r="F20">
        <v>0.48890582282203998</v>
      </c>
      <c r="G20">
        <v>0.7742</v>
      </c>
      <c r="H20">
        <v>37.4</v>
      </c>
      <c r="I20">
        <v>1.289655172413793</v>
      </c>
      <c r="J20">
        <v>11.100000000000001</v>
      </c>
      <c r="K20">
        <f t="shared" si="5"/>
        <v>1.6193921800495921</v>
      </c>
      <c r="L20">
        <f t="shared" si="6"/>
        <v>6.305199232256653E-2</v>
      </c>
      <c r="M20">
        <f t="shared" si="7"/>
        <v>0.51561720000000011</v>
      </c>
      <c r="N20">
        <f t="shared" si="8"/>
        <v>0.31840168573878747</v>
      </c>
      <c r="O20" s="2">
        <f t="shared" si="9"/>
        <v>7.9600421434696866E-2</v>
      </c>
      <c r="P20">
        <v>1</v>
      </c>
      <c r="Q20">
        <v>1</v>
      </c>
      <c r="R20" t="str">
        <f t="shared" si="10"/>
        <v>BD</v>
      </c>
      <c r="S20">
        <f t="shared" si="11"/>
        <v>1822</v>
      </c>
      <c r="T20">
        <f t="shared" si="12"/>
        <v>29.42</v>
      </c>
      <c r="U20">
        <f t="shared" si="13"/>
        <v>103.14</v>
      </c>
      <c r="V20" t="str">
        <f t="shared" si="14"/>
        <v>Bambusa pervariabilis x Dendrocalamopsis daii1</v>
      </c>
    </row>
    <row r="21" spans="1:22" x14ac:dyDescent="0.25">
      <c r="A21" t="s">
        <v>26</v>
      </c>
      <c r="B21">
        <v>1</v>
      </c>
      <c r="C21">
        <v>0</v>
      </c>
      <c r="D21">
        <v>225</v>
      </c>
      <c r="E21">
        <v>0.35635704749189501</v>
      </c>
      <c r="F21">
        <v>0.35268213447771102</v>
      </c>
      <c r="G21">
        <v>0.52076</v>
      </c>
      <c r="H21">
        <v>37.4</v>
      </c>
      <c r="I21">
        <v>1.289655172413793</v>
      </c>
      <c r="J21">
        <v>11.100000000000001</v>
      </c>
      <c r="K21">
        <f t="shared" si="5"/>
        <v>1.3327753576196875</v>
      </c>
      <c r="L21">
        <f t="shared" si="6"/>
        <v>4.5483833894711695E-2</v>
      </c>
      <c r="M21">
        <f t="shared" si="7"/>
        <v>0.34682616000000005</v>
      </c>
      <c r="N21">
        <f t="shared" si="8"/>
        <v>0.26022852089599352</v>
      </c>
      <c r="O21" s="2">
        <f t="shared" si="9"/>
        <v>6.505713022399838E-2</v>
      </c>
      <c r="P21">
        <v>1</v>
      </c>
      <c r="Q21">
        <v>1</v>
      </c>
      <c r="R21" t="str">
        <f t="shared" si="10"/>
        <v>BD</v>
      </c>
      <c r="S21">
        <f t="shared" si="11"/>
        <v>1822</v>
      </c>
      <c r="T21">
        <f t="shared" si="12"/>
        <v>29.42</v>
      </c>
      <c r="U21">
        <f t="shared" si="13"/>
        <v>103.14</v>
      </c>
      <c r="V21" t="str">
        <f t="shared" si="14"/>
        <v>Bambusa pervariabilis x Dendrocalamopsis daii1</v>
      </c>
    </row>
    <row r="22" spans="1:22" x14ac:dyDescent="0.25">
      <c r="A22" t="s">
        <v>26</v>
      </c>
      <c r="B22">
        <v>1</v>
      </c>
      <c r="C22">
        <v>0</v>
      </c>
      <c r="D22">
        <v>295</v>
      </c>
      <c r="E22">
        <v>0.27037573908068002</v>
      </c>
      <c r="F22">
        <v>0.26630303273373901</v>
      </c>
      <c r="G22">
        <v>0.42930000000000001</v>
      </c>
      <c r="H22">
        <v>37.4</v>
      </c>
      <c r="I22">
        <v>1.289655172413793</v>
      </c>
      <c r="J22">
        <v>11.100000000000001</v>
      </c>
      <c r="K22">
        <f t="shared" si="5"/>
        <v>1.0112052641617433</v>
      </c>
      <c r="L22">
        <f t="shared" si="6"/>
        <v>3.4343908359454618E-2</v>
      </c>
      <c r="M22">
        <f t="shared" si="7"/>
        <v>0.28591380000000005</v>
      </c>
      <c r="N22">
        <f t="shared" si="8"/>
        <v>0.28274556129512779</v>
      </c>
      <c r="O22" s="2">
        <f t="shared" si="9"/>
        <v>7.0686390323781947E-2</v>
      </c>
      <c r="P22">
        <v>1</v>
      </c>
      <c r="Q22">
        <v>1</v>
      </c>
      <c r="R22" t="str">
        <f t="shared" si="10"/>
        <v>BD</v>
      </c>
      <c r="S22">
        <f t="shared" si="11"/>
        <v>1822</v>
      </c>
      <c r="T22">
        <f t="shared" si="12"/>
        <v>29.42</v>
      </c>
      <c r="U22">
        <f t="shared" si="13"/>
        <v>103.14</v>
      </c>
      <c r="V22" t="str">
        <f t="shared" si="14"/>
        <v>Bambusa pervariabilis x Dendrocalamopsis daii1</v>
      </c>
    </row>
    <row r="23" spans="1:22" x14ac:dyDescent="0.25">
      <c r="A23" t="s">
        <v>26</v>
      </c>
      <c r="B23">
        <v>1</v>
      </c>
      <c r="C23">
        <v>0</v>
      </c>
      <c r="D23">
        <v>368</v>
      </c>
      <c r="E23">
        <v>0.214300972725539</v>
      </c>
      <c r="F23">
        <v>0.25391808878282901</v>
      </c>
      <c r="G23">
        <v>0.22827000000000003</v>
      </c>
      <c r="H23">
        <v>37.4</v>
      </c>
      <c r="I23">
        <v>1.289655172413793</v>
      </c>
      <c r="J23">
        <v>11.100000000000001</v>
      </c>
      <c r="K23">
        <f t="shared" si="5"/>
        <v>0.80148563799351591</v>
      </c>
      <c r="L23">
        <f t="shared" si="6"/>
        <v>3.2746677656820017E-2</v>
      </c>
      <c r="M23">
        <f t="shared" si="7"/>
        <v>0.15202782000000006</v>
      </c>
      <c r="N23">
        <f t="shared" si="8"/>
        <v>0.1896825255416866</v>
      </c>
      <c r="O23" s="2">
        <f t="shared" si="9"/>
        <v>4.7420631385421651E-2</v>
      </c>
      <c r="P23">
        <v>1</v>
      </c>
      <c r="Q23">
        <v>1</v>
      </c>
      <c r="R23" t="str">
        <f t="shared" si="10"/>
        <v>BD</v>
      </c>
      <c r="S23">
        <f t="shared" si="11"/>
        <v>1822</v>
      </c>
      <c r="T23">
        <f t="shared" si="12"/>
        <v>29.42</v>
      </c>
      <c r="U23">
        <f t="shared" si="13"/>
        <v>103.14</v>
      </c>
      <c r="V23" t="str">
        <f t="shared" si="14"/>
        <v>Bambusa pervariabilis x Dendrocalamopsis daii1</v>
      </c>
    </row>
    <row r="24" spans="1:22" x14ac:dyDescent="0.25">
      <c r="A24" t="s">
        <v>26</v>
      </c>
      <c r="B24">
        <v>1</v>
      </c>
      <c r="C24">
        <v>0</v>
      </c>
      <c r="D24">
        <v>499</v>
      </c>
      <c r="E24">
        <v>0.216170131604044</v>
      </c>
      <c r="F24">
        <v>8.1191970641907696E-2</v>
      </c>
      <c r="G24">
        <v>0.19091000000000002</v>
      </c>
      <c r="H24">
        <v>37.4</v>
      </c>
      <c r="I24">
        <v>1.289655172413793</v>
      </c>
      <c r="J24">
        <v>11.100000000000001</v>
      </c>
      <c r="K24">
        <f t="shared" si="5"/>
        <v>0.80847629219912454</v>
      </c>
      <c r="L24">
        <f t="shared" si="6"/>
        <v>1.0470964489680509E-2</v>
      </c>
      <c r="M24">
        <f t="shared" si="7"/>
        <v>0.12714606000000003</v>
      </c>
      <c r="N24">
        <f t="shared" si="8"/>
        <v>0.1572662813082025</v>
      </c>
      <c r="O24" s="2">
        <f t="shared" si="9"/>
        <v>3.9316570327050625E-2</v>
      </c>
      <c r="P24">
        <v>1</v>
      </c>
      <c r="Q24">
        <v>1</v>
      </c>
      <c r="R24" t="str">
        <f t="shared" si="10"/>
        <v>BD</v>
      </c>
      <c r="S24">
        <f t="shared" si="11"/>
        <v>1822</v>
      </c>
      <c r="T24">
        <f t="shared" si="12"/>
        <v>29.42</v>
      </c>
      <c r="U24">
        <f t="shared" si="13"/>
        <v>103.14</v>
      </c>
      <c r="V24" t="str">
        <f t="shared" si="14"/>
        <v>Bambusa pervariabilis x Dendrocalamopsis daii1</v>
      </c>
    </row>
    <row r="25" spans="1:22" x14ac:dyDescent="0.25">
      <c r="A25" t="s">
        <v>26</v>
      </c>
      <c r="B25">
        <v>1</v>
      </c>
      <c r="C25">
        <v>0</v>
      </c>
      <c r="D25">
        <v>599</v>
      </c>
      <c r="E25">
        <v>0.11710471104329601</v>
      </c>
      <c r="F25">
        <v>5.6630637495738698E-2</v>
      </c>
      <c r="G25">
        <v>0.18784000000000001</v>
      </c>
      <c r="H25">
        <v>37.4</v>
      </c>
      <c r="I25">
        <v>1.289655172413793</v>
      </c>
      <c r="J25">
        <v>11.100000000000001</v>
      </c>
      <c r="K25">
        <f t="shared" si="5"/>
        <v>0.43797161930192702</v>
      </c>
      <c r="L25">
        <f t="shared" si="6"/>
        <v>7.3033994563469901E-3</v>
      </c>
      <c r="M25">
        <f t="shared" si="7"/>
        <v>0.12510144000000001</v>
      </c>
      <c r="N25">
        <f t="shared" si="8"/>
        <v>0.28563823427508006</v>
      </c>
      <c r="O25" s="2">
        <f t="shared" si="9"/>
        <v>7.1409558568770015E-2</v>
      </c>
      <c r="P25">
        <v>1</v>
      </c>
      <c r="Q25">
        <v>1</v>
      </c>
      <c r="R25" t="str">
        <f t="shared" si="10"/>
        <v>BD</v>
      </c>
      <c r="S25">
        <f t="shared" si="11"/>
        <v>1822</v>
      </c>
      <c r="T25">
        <f t="shared" si="12"/>
        <v>29.42</v>
      </c>
      <c r="U25">
        <f t="shared" si="13"/>
        <v>103.14</v>
      </c>
      <c r="V25" t="str">
        <f t="shared" si="14"/>
        <v>Bambusa pervariabilis x Dendrocalamopsis daii1</v>
      </c>
    </row>
    <row r="26" spans="1:22" x14ac:dyDescent="0.25">
      <c r="A26" t="s">
        <v>26</v>
      </c>
      <c r="B26">
        <v>1</v>
      </c>
      <c r="C26">
        <v>0</v>
      </c>
      <c r="D26">
        <v>745</v>
      </c>
      <c r="E26">
        <v>0.107758916650773</v>
      </c>
      <c r="F26">
        <v>3.7828624140213103E-2</v>
      </c>
      <c r="G26">
        <v>0.18784000000000001</v>
      </c>
      <c r="H26">
        <v>37.4</v>
      </c>
      <c r="I26">
        <v>1.289655172413793</v>
      </c>
      <c r="J26">
        <v>11.100000000000001</v>
      </c>
      <c r="K26">
        <f t="shared" si="5"/>
        <v>0.40301834827389105</v>
      </c>
      <c r="L26">
        <f t="shared" si="6"/>
        <v>4.8785880787723104E-3</v>
      </c>
      <c r="M26">
        <f t="shared" si="7"/>
        <v>0.12510144000000001</v>
      </c>
      <c r="N26">
        <f t="shared" si="8"/>
        <v>0.31041127664733797</v>
      </c>
      <c r="O26" s="2">
        <f t="shared" si="9"/>
        <v>7.7602819161834494E-2</v>
      </c>
      <c r="P26">
        <v>1</v>
      </c>
      <c r="Q26">
        <v>1</v>
      </c>
      <c r="R26" t="str">
        <f t="shared" si="10"/>
        <v>BD</v>
      </c>
      <c r="S26">
        <f t="shared" si="11"/>
        <v>1822</v>
      </c>
      <c r="T26">
        <f t="shared" si="12"/>
        <v>29.42</v>
      </c>
      <c r="U26">
        <f t="shared" si="13"/>
        <v>103.14</v>
      </c>
      <c r="V26" t="str">
        <f t="shared" si="14"/>
        <v>Bambusa pervariabilis x Dendrocalamopsis daii1</v>
      </c>
    </row>
    <row r="27" spans="1:22" x14ac:dyDescent="0.25">
      <c r="A27" t="s">
        <v>26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37.4</v>
      </c>
      <c r="I27">
        <v>1.289655172413793</v>
      </c>
      <c r="J27">
        <v>11.100000000000001</v>
      </c>
      <c r="K27">
        <f t="shared" si="5"/>
        <v>3.74</v>
      </c>
      <c r="L27">
        <f t="shared" si="6"/>
        <v>0.12896551724137931</v>
      </c>
      <c r="M27">
        <f t="shared" si="7"/>
        <v>0.66600000000000004</v>
      </c>
      <c r="N27">
        <f t="shared" si="8"/>
        <v>0.17807486631016042</v>
      </c>
      <c r="O27" s="2">
        <f t="shared" si="9"/>
        <v>4.4518716577540106E-2</v>
      </c>
      <c r="P27">
        <v>1</v>
      </c>
      <c r="Q27">
        <v>1</v>
      </c>
      <c r="R27" t="str">
        <f t="shared" si="10"/>
        <v>BD</v>
      </c>
      <c r="S27">
        <f t="shared" si="11"/>
        <v>1822</v>
      </c>
      <c r="T27">
        <f t="shared" si="12"/>
        <v>29.42</v>
      </c>
      <c r="U27">
        <f t="shared" si="13"/>
        <v>103.14</v>
      </c>
      <c r="V27" t="str">
        <f t="shared" si="14"/>
        <v>Bambusa pervariabilis x Dendrocalamopsis daii1</v>
      </c>
    </row>
    <row r="28" spans="1:22" x14ac:dyDescent="0.25">
      <c r="A28" t="s">
        <v>26</v>
      </c>
      <c r="B28">
        <v>1</v>
      </c>
      <c r="C28">
        <v>1</v>
      </c>
      <c r="D28">
        <v>61</v>
      </c>
      <c r="E28">
        <v>0.65542246805264204</v>
      </c>
      <c r="F28">
        <v>0.49957954826505202</v>
      </c>
      <c r="G28">
        <v>0.76251000000000002</v>
      </c>
      <c r="H28">
        <v>37.4</v>
      </c>
      <c r="I28">
        <v>1.289655172413793</v>
      </c>
      <c r="J28">
        <v>11.100000000000001</v>
      </c>
      <c r="K28">
        <f t="shared" si="5"/>
        <v>2.4512800305168811</v>
      </c>
      <c r="L28">
        <f t="shared" si="6"/>
        <v>6.4428534845217045E-2</v>
      </c>
      <c r="M28">
        <f t="shared" si="7"/>
        <v>0.50783166000000002</v>
      </c>
      <c r="N28">
        <f t="shared" si="8"/>
        <v>0.20716999024094271</v>
      </c>
      <c r="O28" s="2">
        <f t="shared" si="9"/>
        <v>5.1792497560235677E-2</v>
      </c>
      <c r="P28">
        <v>1</v>
      </c>
      <c r="Q28">
        <v>1</v>
      </c>
      <c r="R28" t="str">
        <f t="shared" si="10"/>
        <v>BD</v>
      </c>
      <c r="S28">
        <f t="shared" si="11"/>
        <v>1822</v>
      </c>
      <c r="T28">
        <f t="shared" si="12"/>
        <v>29.42</v>
      </c>
      <c r="U28">
        <f t="shared" si="13"/>
        <v>103.14</v>
      </c>
      <c r="V28" t="str">
        <f t="shared" si="14"/>
        <v>Bambusa pervariabilis x Dendrocalamopsis daii1</v>
      </c>
    </row>
    <row r="29" spans="1:22" x14ac:dyDescent="0.25">
      <c r="A29" t="s">
        <v>26</v>
      </c>
      <c r="B29">
        <v>1</v>
      </c>
      <c r="C29">
        <v>1</v>
      </c>
      <c r="D29">
        <v>128</v>
      </c>
      <c r="E29">
        <v>0.58813274842647401</v>
      </c>
      <c r="F29">
        <v>0.71521981804934498</v>
      </c>
      <c r="G29">
        <v>0.91474999999999995</v>
      </c>
      <c r="H29">
        <v>37.4</v>
      </c>
      <c r="I29">
        <v>1.289655172413793</v>
      </c>
      <c r="J29">
        <v>11.100000000000001</v>
      </c>
      <c r="K29">
        <f t="shared" si="5"/>
        <v>2.1996164791150123</v>
      </c>
      <c r="L29">
        <f t="shared" si="6"/>
        <v>9.2238693776018968E-2</v>
      </c>
      <c r="M29">
        <f t="shared" si="7"/>
        <v>0.60922350000000014</v>
      </c>
      <c r="N29">
        <f t="shared" si="8"/>
        <v>0.27696805592450985</v>
      </c>
      <c r="O29" s="2">
        <f t="shared" si="9"/>
        <v>6.9242013981127462E-2</v>
      </c>
      <c r="P29">
        <v>1</v>
      </c>
      <c r="Q29">
        <v>1</v>
      </c>
      <c r="R29" t="str">
        <f t="shared" si="10"/>
        <v>BD</v>
      </c>
      <c r="S29">
        <f t="shared" si="11"/>
        <v>1822</v>
      </c>
      <c r="T29">
        <f t="shared" si="12"/>
        <v>29.42</v>
      </c>
      <c r="U29">
        <f t="shared" si="13"/>
        <v>103.14</v>
      </c>
      <c r="V29" t="str">
        <f t="shared" si="14"/>
        <v>Bambusa pervariabilis x Dendrocalamopsis daii1</v>
      </c>
    </row>
    <row r="30" spans="1:22" x14ac:dyDescent="0.25">
      <c r="A30" t="s">
        <v>26</v>
      </c>
      <c r="B30">
        <v>1</v>
      </c>
      <c r="C30">
        <v>1</v>
      </c>
      <c r="D30">
        <v>189</v>
      </c>
      <c r="E30">
        <v>0.50402059889376405</v>
      </c>
      <c r="F30">
        <v>0.61888356361254304</v>
      </c>
      <c r="G30">
        <v>1.1405700000000001</v>
      </c>
      <c r="H30">
        <v>37.4</v>
      </c>
      <c r="I30">
        <v>1.289655172413793</v>
      </c>
      <c r="J30">
        <v>11.100000000000001</v>
      </c>
      <c r="K30">
        <f t="shared" si="5"/>
        <v>1.8850370398626777</v>
      </c>
      <c r="L30">
        <f t="shared" si="6"/>
        <v>7.9814638893479672E-2</v>
      </c>
      <c r="M30">
        <f t="shared" si="7"/>
        <v>0.75961962000000016</v>
      </c>
      <c r="N30">
        <f t="shared" si="8"/>
        <v>0.40297331242644302</v>
      </c>
      <c r="O30" s="2">
        <f t="shared" si="9"/>
        <v>0.10074332810661075</v>
      </c>
      <c r="P30">
        <v>1</v>
      </c>
      <c r="Q30">
        <v>1</v>
      </c>
      <c r="R30" t="str">
        <f t="shared" si="10"/>
        <v>BD</v>
      </c>
      <c r="S30">
        <f t="shared" si="11"/>
        <v>1822</v>
      </c>
      <c r="T30">
        <f t="shared" si="12"/>
        <v>29.42</v>
      </c>
      <c r="U30">
        <f t="shared" si="13"/>
        <v>103.14</v>
      </c>
      <c r="V30" t="str">
        <f t="shared" si="14"/>
        <v>Bambusa pervariabilis x Dendrocalamopsis daii1</v>
      </c>
    </row>
    <row r="31" spans="1:22" x14ac:dyDescent="0.25">
      <c r="A31" t="s">
        <v>26</v>
      </c>
      <c r="B31">
        <v>1</v>
      </c>
      <c r="C31">
        <v>1</v>
      </c>
      <c r="D31">
        <v>225</v>
      </c>
      <c r="E31">
        <v>0.43112340263208199</v>
      </c>
      <c r="F31">
        <v>0.45266542335947002</v>
      </c>
      <c r="G31">
        <v>0.66959999999999997</v>
      </c>
      <c r="H31">
        <v>37.4</v>
      </c>
      <c r="I31">
        <v>1.289655172413793</v>
      </c>
      <c r="J31">
        <v>11.100000000000001</v>
      </c>
      <c r="K31">
        <f t="shared" si="5"/>
        <v>1.6124015258439868</v>
      </c>
      <c r="L31">
        <f t="shared" si="6"/>
        <v>5.8378230460841993E-2</v>
      </c>
      <c r="M31">
        <f t="shared" si="7"/>
        <v>0.44595360000000001</v>
      </c>
      <c r="N31">
        <f t="shared" si="8"/>
        <v>0.27657726245735997</v>
      </c>
      <c r="O31" s="2">
        <f t="shared" si="9"/>
        <v>6.9144315614339993E-2</v>
      </c>
      <c r="P31">
        <v>1</v>
      </c>
      <c r="Q31">
        <v>1</v>
      </c>
      <c r="R31" t="str">
        <f t="shared" si="10"/>
        <v>BD</v>
      </c>
      <c r="S31">
        <f t="shared" si="11"/>
        <v>1822</v>
      </c>
      <c r="T31">
        <f t="shared" si="12"/>
        <v>29.42</v>
      </c>
      <c r="U31">
        <f t="shared" si="13"/>
        <v>103.14</v>
      </c>
      <c r="V31" t="str">
        <f t="shared" si="14"/>
        <v>Bambusa pervariabilis x Dendrocalamopsis daii1</v>
      </c>
    </row>
    <row r="32" spans="1:22" x14ac:dyDescent="0.25">
      <c r="A32" t="s">
        <v>26</v>
      </c>
      <c r="B32">
        <v>1</v>
      </c>
      <c r="C32">
        <v>1</v>
      </c>
      <c r="D32">
        <v>295</v>
      </c>
      <c r="E32">
        <v>0.36009536524890401</v>
      </c>
      <c r="F32">
        <v>0.35031316635583998</v>
      </c>
      <c r="G32">
        <v>0.60431000000000001</v>
      </c>
      <c r="H32">
        <v>37.4</v>
      </c>
      <c r="I32">
        <v>1.289655172413793</v>
      </c>
      <c r="J32">
        <v>11.100000000000001</v>
      </c>
      <c r="K32">
        <f t="shared" si="5"/>
        <v>1.3467566660309012</v>
      </c>
      <c r="L32">
        <f t="shared" si="6"/>
        <v>4.5178318695546255E-2</v>
      </c>
      <c r="M32">
        <f t="shared" si="7"/>
        <v>0.40247046000000014</v>
      </c>
      <c r="N32">
        <f t="shared" si="8"/>
        <v>0.2988442308484297</v>
      </c>
      <c r="O32" s="2">
        <f t="shared" si="9"/>
        <v>7.4711057712107426E-2</v>
      </c>
      <c r="P32">
        <v>1</v>
      </c>
      <c r="Q32">
        <v>1</v>
      </c>
      <c r="R32" t="str">
        <f t="shared" si="10"/>
        <v>BD</v>
      </c>
      <c r="S32">
        <f t="shared" si="11"/>
        <v>1822</v>
      </c>
      <c r="T32">
        <f t="shared" si="12"/>
        <v>29.42</v>
      </c>
      <c r="U32">
        <f t="shared" si="13"/>
        <v>103.14</v>
      </c>
      <c r="V32" t="str">
        <f t="shared" si="14"/>
        <v>Bambusa pervariabilis x Dendrocalamopsis daii1</v>
      </c>
    </row>
    <row r="33" spans="1:22" x14ac:dyDescent="0.25">
      <c r="A33" t="s">
        <v>26</v>
      </c>
      <c r="B33">
        <v>1</v>
      </c>
      <c r="C33">
        <v>1</v>
      </c>
      <c r="D33">
        <v>368</v>
      </c>
      <c r="E33">
        <v>0.25916078580965102</v>
      </c>
      <c r="F33">
        <v>0.33590684554247602</v>
      </c>
      <c r="G33">
        <v>0.29042000000000001</v>
      </c>
      <c r="H33">
        <v>37.4</v>
      </c>
      <c r="I33">
        <v>1.289655172413793</v>
      </c>
      <c r="J33">
        <v>11.100000000000001</v>
      </c>
      <c r="K33">
        <f t="shared" si="5"/>
        <v>0.96926133892809485</v>
      </c>
      <c r="L33">
        <f t="shared" si="6"/>
        <v>4.3320400080305521E-2</v>
      </c>
      <c r="M33">
        <f t="shared" si="7"/>
        <v>0.19341972000000002</v>
      </c>
      <c r="N33">
        <f t="shared" si="8"/>
        <v>0.19955373461393053</v>
      </c>
      <c r="O33" s="2">
        <f t="shared" si="9"/>
        <v>4.9888433653482632E-2</v>
      </c>
      <c r="P33">
        <v>1</v>
      </c>
      <c r="Q33">
        <v>1</v>
      </c>
      <c r="R33" t="str">
        <f t="shared" si="10"/>
        <v>BD</v>
      </c>
      <c r="S33">
        <f t="shared" si="11"/>
        <v>1822</v>
      </c>
      <c r="T33">
        <f t="shared" si="12"/>
        <v>29.42</v>
      </c>
      <c r="U33">
        <f t="shared" si="13"/>
        <v>103.14</v>
      </c>
      <c r="V33" t="str">
        <f t="shared" si="14"/>
        <v>Bambusa pervariabilis x Dendrocalamopsis daii1</v>
      </c>
    </row>
    <row r="34" spans="1:22" x14ac:dyDescent="0.25">
      <c r="A34" t="s">
        <v>26</v>
      </c>
      <c r="B34">
        <v>1</v>
      </c>
      <c r="C34">
        <v>1</v>
      </c>
      <c r="D34">
        <v>499</v>
      </c>
      <c r="E34">
        <v>0.32831966431432402</v>
      </c>
      <c r="F34">
        <v>0.11318106162392</v>
      </c>
      <c r="G34">
        <v>0.35119999999999996</v>
      </c>
      <c r="H34">
        <v>37.4</v>
      </c>
      <c r="I34">
        <v>1.289655172413793</v>
      </c>
      <c r="J34">
        <v>11.100000000000001</v>
      </c>
      <c r="K34">
        <f t="shared" si="5"/>
        <v>1.2279155445355718</v>
      </c>
      <c r="L34">
        <f t="shared" si="6"/>
        <v>1.4596454154257268E-2</v>
      </c>
      <c r="M34">
        <f t="shared" si="7"/>
        <v>0.2338992</v>
      </c>
      <c r="N34">
        <f t="shared" si="8"/>
        <v>0.19048476179073576</v>
      </c>
      <c r="O34" s="2">
        <f t="shared" si="9"/>
        <v>4.7621190447683939E-2</v>
      </c>
      <c r="P34">
        <v>1</v>
      </c>
      <c r="Q34">
        <v>1</v>
      </c>
      <c r="R34" t="str">
        <f t="shared" si="10"/>
        <v>BD</v>
      </c>
      <c r="S34">
        <f t="shared" si="11"/>
        <v>1822</v>
      </c>
      <c r="T34">
        <f t="shared" si="12"/>
        <v>29.42</v>
      </c>
      <c r="U34">
        <f t="shared" si="13"/>
        <v>103.14</v>
      </c>
      <c r="V34" t="str">
        <f t="shared" si="14"/>
        <v>Bambusa pervariabilis x Dendrocalamopsis daii1</v>
      </c>
    </row>
    <row r="35" spans="1:22" x14ac:dyDescent="0.25">
      <c r="A35" t="s">
        <v>26</v>
      </c>
      <c r="B35">
        <v>1</v>
      </c>
      <c r="C35">
        <v>1</v>
      </c>
      <c r="D35">
        <v>599</v>
      </c>
      <c r="E35">
        <v>0.18439443066946401</v>
      </c>
      <c r="F35">
        <v>8.8635771151262602E-2</v>
      </c>
      <c r="G35">
        <v>0.28924</v>
      </c>
      <c r="H35">
        <v>37.4</v>
      </c>
      <c r="I35">
        <v>1.289655172413793</v>
      </c>
      <c r="J35">
        <v>11.100000000000001</v>
      </c>
      <c r="K35">
        <f t="shared" si="5"/>
        <v>0.68963517070379532</v>
      </c>
      <c r="L35">
        <f t="shared" si="6"/>
        <v>1.1430958072611106E-2</v>
      </c>
      <c r="M35">
        <f t="shared" si="7"/>
        <v>0.19263384</v>
      </c>
      <c r="N35">
        <f t="shared" si="8"/>
        <v>0.27932716918049705</v>
      </c>
      <c r="O35" s="2">
        <f t="shared" si="9"/>
        <v>6.9831792295124262E-2</v>
      </c>
      <c r="P35">
        <v>1</v>
      </c>
      <c r="Q35">
        <v>1</v>
      </c>
      <c r="R35" t="str">
        <f t="shared" si="10"/>
        <v>BD</v>
      </c>
      <c r="S35">
        <f t="shared" si="11"/>
        <v>1822</v>
      </c>
      <c r="T35">
        <f t="shared" si="12"/>
        <v>29.42</v>
      </c>
      <c r="U35">
        <f t="shared" si="13"/>
        <v>103.14</v>
      </c>
      <c r="V35" t="str">
        <f t="shared" si="14"/>
        <v>Bambusa pervariabilis x Dendrocalamopsis daii1</v>
      </c>
    </row>
    <row r="36" spans="1:22" x14ac:dyDescent="0.25">
      <c r="A36" t="s">
        <v>26</v>
      </c>
      <c r="B36">
        <v>1</v>
      </c>
      <c r="C36">
        <v>1</v>
      </c>
      <c r="D36">
        <v>745</v>
      </c>
      <c r="E36">
        <v>0.15261872973488499</v>
      </c>
      <c r="F36">
        <v>3.78232765823759E-2</v>
      </c>
      <c r="G36">
        <v>0.27643999999999996</v>
      </c>
      <c r="H36">
        <v>37.4</v>
      </c>
      <c r="I36">
        <v>1.289655172413793</v>
      </c>
      <c r="J36">
        <v>11.100000000000001</v>
      </c>
      <c r="K36">
        <f t="shared" si="5"/>
        <v>0.57079404920846988</v>
      </c>
      <c r="L36">
        <f t="shared" si="6"/>
        <v>4.8778984282098568E-3</v>
      </c>
      <c r="M36">
        <f t="shared" si="7"/>
        <v>0.18410903999999997</v>
      </c>
      <c r="N36">
        <f t="shared" si="8"/>
        <v>0.3225489828692279</v>
      </c>
      <c r="O36" s="2">
        <f t="shared" si="9"/>
        <v>8.0637245717306974E-2</v>
      </c>
      <c r="P36">
        <v>1</v>
      </c>
      <c r="Q36">
        <v>1</v>
      </c>
      <c r="R36" t="str">
        <f t="shared" si="10"/>
        <v>BD</v>
      </c>
      <c r="S36">
        <f t="shared" si="11"/>
        <v>1822</v>
      </c>
      <c r="T36">
        <f t="shared" si="12"/>
        <v>29.42</v>
      </c>
      <c r="U36">
        <f t="shared" si="13"/>
        <v>103.14</v>
      </c>
      <c r="V36" t="str">
        <f t="shared" si="14"/>
        <v>Bambusa pervariabilis x Dendrocalamopsis daii1</v>
      </c>
    </row>
    <row r="37" spans="1:22" x14ac:dyDescent="0.25">
      <c r="A37" t="s">
        <v>26</v>
      </c>
      <c r="B37">
        <v>1</v>
      </c>
      <c r="C37">
        <v>2</v>
      </c>
      <c r="D37">
        <v>0</v>
      </c>
      <c r="E37">
        <v>1</v>
      </c>
      <c r="F37">
        <v>1</v>
      </c>
      <c r="G37">
        <v>1</v>
      </c>
      <c r="H37">
        <v>37.4</v>
      </c>
      <c r="I37">
        <v>1.289655172413793</v>
      </c>
      <c r="J37">
        <v>11.100000000000001</v>
      </c>
      <c r="K37">
        <f t="shared" si="5"/>
        <v>3.74</v>
      </c>
      <c r="L37">
        <f t="shared" si="6"/>
        <v>0.12896551724137931</v>
      </c>
      <c r="M37">
        <f t="shared" si="7"/>
        <v>0.66600000000000004</v>
      </c>
      <c r="N37">
        <f t="shared" si="8"/>
        <v>0.17807486631016042</v>
      </c>
      <c r="O37" s="2">
        <f t="shared" si="9"/>
        <v>4.4518716577540106E-2</v>
      </c>
      <c r="P37">
        <v>1</v>
      </c>
      <c r="Q37">
        <v>1</v>
      </c>
      <c r="R37" t="str">
        <f t="shared" si="10"/>
        <v>BD</v>
      </c>
      <c r="S37">
        <f t="shared" si="11"/>
        <v>1822</v>
      </c>
      <c r="T37">
        <f t="shared" si="12"/>
        <v>29.42</v>
      </c>
      <c r="U37">
        <f t="shared" si="13"/>
        <v>103.14</v>
      </c>
      <c r="V37" t="str">
        <f t="shared" si="14"/>
        <v>Bambusa pervariabilis x Dendrocalamopsis daii1</v>
      </c>
    </row>
    <row r="38" spans="1:22" x14ac:dyDescent="0.25">
      <c r="A38" t="s">
        <v>26</v>
      </c>
      <c r="B38">
        <v>1</v>
      </c>
      <c r="C38">
        <v>2</v>
      </c>
      <c r="D38">
        <v>61</v>
      </c>
      <c r="E38">
        <v>0.65729162693114696</v>
      </c>
      <c r="F38">
        <v>0.57957366595143101</v>
      </c>
      <c r="G38">
        <v>0.83120000000000005</v>
      </c>
      <c r="H38">
        <v>37.4</v>
      </c>
      <c r="I38">
        <v>1.289655172413793</v>
      </c>
      <c r="J38">
        <v>11.100000000000001</v>
      </c>
      <c r="K38">
        <f t="shared" si="5"/>
        <v>2.4582706847224896</v>
      </c>
      <c r="L38">
        <f t="shared" si="6"/>
        <v>7.4745017608908684E-2</v>
      </c>
      <c r="M38">
        <f t="shared" si="7"/>
        <v>0.55357920000000005</v>
      </c>
      <c r="N38">
        <f t="shared" si="8"/>
        <v>0.22519049811737585</v>
      </c>
      <c r="O38" s="2">
        <f t="shared" si="9"/>
        <v>5.6297624529343962E-2</v>
      </c>
      <c r="P38">
        <v>1</v>
      </c>
      <c r="Q38">
        <v>1</v>
      </c>
      <c r="R38" t="str">
        <f t="shared" si="10"/>
        <v>BD</v>
      </c>
      <c r="S38">
        <f t="shared" si="11"/>
        <v>1822</v>
      </c>
      <c r="T38">
        <f t="shared" si="12"/>
        <v>29.42</v>
      </c>
      <c r="U38">
        <f t="shared" si="13"/>
        <v>103.14</v>
      </c>
      <c r="V38" t="str">
        <f t="shared" si="14"/>
        <v>Bambusa pervariabilis x Dendrocalamopsis daii1</v>
      </c>
    </row>
    <row r="39" spans="1:22" x14ac:dyDescent="0.25">
      <c r="A39" t="s">
        <v>26</v>
      </c>
      <c r="B39">
        <v>1</v>
      </c>
      <c r="C39">
        <v>2</v>
      </c>
      <c r="D39">
        <v>128</v>
      </c>
      <c r="E39">
        <v>0.58813274842647401</v>
      </c>
      <c r="F39">
        <v>0.67919866845809895</v>
      </c>
      <c r="G39">
        <v>0.87058999999999997</v>
      </c>
      <c r="H39">
        <v>37.4</v>
      </c>
      <c r="I39">
        <v>1.289655172413793</v>
      </c>
      <c r="J39">
        <v>11.100000000000001</v>
      </c>
      <c r="K39">
        <f t="shared" si="5"/>
        <v>2.1996164791150123</v>
      </c>
      <c r="L39">
        <f t="shared" si="6"/>
        <v>8.7593207587354838E-2</v>
      </c>
      <c r="M39">
        <f t="shared" si="7"/>
        <v>0.57981294000000017</v>
      </c>
      <c r="N39">
        <f t="shared" si="8"/>
        <v>0.26359728866610443</v>
      </c>
      <c r="O39" s="2">
        <f t="shared" si="9"/>
        <v>6.5899322166526109E-2</v>
      </c>
      <c r="P39">
        <v>1</v>
      </c>
      <c r="Q39">
        <v>1</v>
      </c>
      <c r="R39" t="str">
        <f t="shared" si="10"/>
        <v>BD</v>
      </c>
      <c r="S39">
        <f t="shared" si="11"/>
        <v>1822</v>
      </c>
      <c r="T39">
        <f t="shared" si="12"/>
        <v>29.42</v>
      </c>
      <c r="U39">
        <f t="shared" si="13"/>
        <v>103.14</v>
      </c>
      <c r="V39" t="str">
        <f t="shared" si="14"/>
        <v>Bambusa pervariabilis x Dendrocalamopsis daii1</v>
      </c>
    </row>
    <row r="40" spans="1:22" x14ac:dyDescent="0.25">
      <c r="A40" t="s">
        <v>26</v>
      </c>
      <c r="B40">
        <v>1</v>
      </c>
      <c r="C40">
        <v>2</v>
      </c>
      <c r="D40">
        <v>189</v>
      </c>
      <c r="E40">
        <v>0.43486172038909099</v>
      </c>
      <c r="F40">
        <v>0.53689480685289603</v>
      </c>
      <c r="G40">
        <v>0.70877999999999997</v>
      </c>
      <c r="H40">
        <v>37.4</v>
      </c>
      <c r="I40">
        <v>1.289655172413793</v>
      </c>
      <c r="J40">
        <v>11.100000000000001</v>
      </c>
      <c r="K40">
        <f t="shared" si="5"/>
        <v>1.6263828342552002</v>
      </c>
      <c r="L40">
        <f t="shared" si="6"/>
        <v>6.9240916469994182E-2</v>
      </c>
      <c r="M40">
        <f t="shared" si="7"/>
        <v>0.47204748000000002</v>
      </c>
      <c r="N40">
        <f t="shared" si="8"/>
        <v>0.29024376675506014</v>
      </c>
      <c r="O40" s="2">
        <f t="shared" si="9"/>
        <v>7.2560941688765035E-2</v>
      </c>
      <c r="P40">
        <v>1</v>
      </c>
      <c r="Q40">
        <v>1</v>
      </c>
      <c r="R40" t="str">
        <f t="shared" si="10"/>
        <v>BD</v>
      </c>
      <c r="S40">
        <f t="shared" si="11"/>
        <v>1822</v>
      </c>
      <c r="T40">
        <f t="shared" si="12"/>
        <v>29.42</v>
      </c>
      <c r="U40">
        <f t="shared" si="13"/>
        <v>103.14</v>
      </c>
      <c r="V40" t="str">
        <f t="shared" si="14"/>
        <v>Bambusa pervariabilis x Dendrocalamopsis daii1</v>
      </c>
    </row>
    <row r="41" spans="1:22" x14ac:dyDescent="0.25">
      <c r="A41" t="s">
        <v>26</v>
      </c>
      <c r="B41">
        <v>1</v>
      </c>
      <c r="C41">
        <v>2</v>
      </c>
      <c r="D41">
        <v>225</v>
      </c>
      <c r="E41">
        <v>0.42738508487507199</v>
      </c>
      <c r="F41">
        <v>0.44066550357283701</v>
      </c>
      <c r="G41">
        <v>0.9869</v>
      </c>
      <c r="H41">
        <v>37.4</v>
      </c>
      <c r="I41">
        <v>1.289655172413793</v>
      </c>
      <c r="J41">
        <v>11.100000000000001</v>
      </c>
      <c r="K41">
        <f t="shared" si="5"/>
        <v>1.5984202174327691</v>
      </c>
      <c r="L41">
        <f t="shared" si="6"/>
        <v>5.6830654598703796E-2</v>
      </c>
      <c r="M41">
        <f t="shared" si="7"/>
        <v>0.65727540000000007</v>
      </c>
      <c r="N41">
        <f t="shared" si="8"/>
        <v>0.4112031322124125</v>
      </c>
      <c r="O41" s="2">
        <f t="shared" si="9"/>
        <v>0.10280078305310313</v>
      </c>
      <c r="P41">
        <v>1</v>
      </c>
      <c r="Q41">
        <v>1</v>
      </c>
      <c r="R41" t="str">
        <f t="shared" si="10"/>
        <v>BD</v>
      </c>
      <c r="S41">
        <f t="shared" si="11"/>
        <v>1822</v>
      </c>
      <c r="T41">
        <f t="shared" si="12"/>
        <v>29.42</v>
      </c>
      <c r="U41">
        <f t="shared" si="13"/>
        <v>103.14</v>
      </c>
      <c r="V41" t="str">
        <f t="shared" si="14"/>
        <v>Bambusa pervariabilis x Dendrocalamopsis daii1</v>
      </c>
    </row>
    <row r="42" spans="1:22" x14ac:dyDescent="0.25">
      <c r="A42" t="s">
        <v>26</v>
      </c>
      <c r="B42">
        <v>1</v>
      </c>
      <c r="C42">
        <v>2</v>
      </c>
      <c r="D42">
        <v>295</v>
      </c>
      <c r="E42">
        <v>0.34327293534236197</v>
      </c>
      <c r="F42">
        <v>0.43029658892654499</v>
      </c>
      <c r="G42">
        <v>0.57323000000000002</v>
      </c>
      <c r="H42">
        <v>37.4</v>
      </c>
      <c r="I42">
        <v>1.289655172413793</v>
      </c>
      <c r="J42">
        <v>11.100000000000001</v>
      </c>
      <c r="K42">
        <f t="shared" si="5"/>
        <v>1.2838407781804337</v>
      </c>
      <c r="L42">
        <f t="shared" si="6"/>
        <v>5.5493422158113044E-2</v>
      </c>
      <c r="M42">
        <f t="shared" si="7"/>
        <v>0.3817711800000001</v>
      </c>
      <c r="N42">
        <f t="shared" si="8"/>
        <v>0.29736645422735214</v>
      </c>
      <c r="O42" s="2">
        <f t="shared" si="9"/>
        <v>7.4341613556838035E-2</v>
      </c>
      <c r="P42">
        <v>1</v>
      </c>
      <c r="Q42">
        <v>1</v>
      </c>
      <c r="R42" t="str">
        <f t="shared" si="10"/>
        <v>BD</v>
      </c>
      <c r="S42">
        <f t="shared" si="11"/>
        <v>1822</v>
      </c>
      <c r="T42">
        <f t="shared" si="12"/>
        <v>29.42</v>
      </c>
      <c r="U42">
        <f t="shared" si="13"/>
        <v>103.14</v>
      </c>
      <c r="V42" t="str">
        <f t="shared" si="14"/>
        <v>Bambusa pervariabilis x Dendrocalamopsis daii1</v>
      </c>
    </row>
    <row r="43" spans="1:22" x14ac:dyDescent="0.25">
      <c r="A43" t="s">
        <v>26</v>
      </c>
      <c r="B43">
        <v>1</v>
      </c>
      <c r="C43">
        <v>2</v>
      </c>
      <c r="D43">
        <v>368</v>
      </c>
      <c r="E43">
        <v>0.31710471104329602</v>
      </c>
      <c r="F43">
        <v>0.50590036162859897</v>
      </c>
      <c r="G43">
        <v>0.42454000000000003</v>
      </c>
      <c r="H43">
        <v>37.4</v>
      </c>
      <c r="I43">
        <v>1.289655172413793</v>
      </c>
      <c r="J43">
        <v>11.100000000000001</v>
      </c>
      <c r="K43">
        <f t="shared" si="5"/>
        <v>1.185971619301927</v>
      </c>
      <c r="L43">
        <f t="shared" si="6"/>
        <v>6.5243701810033111E-2</v>
      </c>
      <c r="M43">
        <f t="shared" si="7"/>
        <v>0.28274364000000002</v>
      </c>
      <c r="N43">
        <f t="shared" si="8"/>
        <v>0.23840675054806568</v>
      </c>
      <c r="O43" s="2">
        <f t="shared" si="9"/>
        <v>5.9601687637016419E-2</v>
      </c>
      <c r="P43">
        <v>1</v>
      </c>
      <c r="Q43">
        <v>1</v>
      </c>
      <c r="R43" t="str">
        <f t="shared" si="10"/>
        <v>BD</v>
      </c>
      <c r="S43">
        <f t="shared" si="11"/>
        <v>1822</v>
      </c>
      <c r="T43">
        <f t="shared" si="12"/>
        <v>29.42</v>
      </c>
      <c r="U43">
        <f t="shared" si="13"/>
        <v>103.14</v>
      </c>
      <c r="V43" t="str">
        <f t="shared" si="14"/>
        <v>Bambusa pervariabilis x Dendrocalamopsis daii1</v>
      </c>
    </row>
    <row r="44" spans="1:22" x14ac:dyDescent="0.25">
      <c r="A44" t="s">
        <v>26</v>
      </c>
      <c r="B44">
        <v>1</v>
      </c>
      <c r="C44">
        <v>2</v>
      </c>
      <c r="D44">
        <v>499</v>
      </c>
      <c r="E44">
        <v>0.32645050543581999</v>
      </c>
      <c r="F44">
        <v>0.19116984512135601</v>
      </c>
      <c r="G44">
        <v>0.43298000000000003</v>
      </c>
      <c r="H44">
        <v>37.4</v>
      </c>
      <c r="I44">
        <v>1.289655172413793</v>
      </c>
      <c r="J44">
        <v>11.100000000000001</v>
      </c>
      <c r="K44">
        <f t="shared" si="5"/>
        <v>1.2209248903299668</v>
      </c>
      <c r="L44">
        <f t="shared" si="6"/>
        <v>2.4654317957030047E-2</v>
      </c>
      <c r="M44">
        <f t="shared" si="7"/>
        <v>0.2883646800000001</v>
      </c>
      <c r="N44">
        <f t="shared" si="8"/>
        <v>0.23618543801008657</v>
      </c>
      <c r="O44" s="2">
        <f t="shared" si="9"/>
        <v>5.9046359502521642E-2</v>
      </c>
      <c r="P44">
        <v>1</v>
      </c>
      <c r="Q44">
        <v>1</v>
      </c>
      <c r="R44" t="str">
        <f t="shared" si="10"/>
        <v>BD</v>
      </c>
      <c r="S44">
        <f t="shared" si="11"/>
        <v>1822</v>
      </c>
      <c r="T44">
        <f t="shared" si="12"/>
        <v>29.42</v>
      </c>
      <c r="U44">
        <f t="shared" si="13"/>
        <v>103.14</v>
      </c>
      <c r="V44" t="str">
        <f t="shared" si="14"/>
        <v>Bambusa pervariabilis x Dendrocalamopsis daii1</v>
      </c>
    </row>
    <row r="45" spans="1:22" x14ac:dyDescent="0.25">
      <c r="A45" t="s">
        <v>26</v>
      </c>
      <c r="B45">
        <v>1</v>
      </c>
      <c r="C45">
        <v>2</v>
      </c>
      <c r="D45">
        <v>599</v>
      </c>
      <c r="E45">
        <v>0.18439443066946401</v>
      </c>
      <c r="F45">
        <v>8.4619755215540104E-2</v>
      </c>
      <c r="G45">
        <v>0.29250999999999999</v>
      </c>
      <c r="H45">
        <v>37.4</v>
      </c>
      <c r="I45">
        <v>1.289655172413793</v>
      </c>
      <c r="J45">
        <v>11.100000000000001</v>
      </c>
      <c r="K45">
        <f t="shared" si="5"/>
        <v>0.68963517070379532</v>
      </c>
      <c r="L45">
        <f t="shared" si="6"/>
        <v>1.0913030500211035E-2</v>
      </c>
      <c r="M45">
        <f t="shared" si="7"/>
        <v>0.19481166000000003</v>
      </c>
      <c r="N45">
        <f t="shared" si="8"/>
        <v>0.28248509976831421</v>
      </c>
      <c r="O45" s="2">
        <f t="shared" si="9"/>
        <v>7.0621274942078552E-2</v>
      </c>
      <c r="P45">
        <v>1</v>
      </c>
      <c r="Q45">
        <v>1</v>
      </c>
      <c r="R45" t="str">
        <f t="shared" si="10"/>
        <v>BD</v>
      </c>
      <c r="S45">
        <f t="shared" si="11"/>
        <v>1822</v>
      </c>
      <c r="T45">
        <f t="shared" si="12"/>
        <v>29.42</v>
      </c>
      <c r="U45">
        <f t="shared" si="13"/>
        <v>103.14</v>
      </c>
      <c r="V45" t="str">
        <f t="shared" si="14"/>
        <v>Bambusa pervariabilis x Dendrocalamopsis daii1</v>
      </c>
    </row>
    <row r="46" spans="1:22" x14ac:dyDescent="0.25">
      <c r="A46" t="s">
        <v>26</v>
      </c>
      <c r="B46">
        <v>1</v>
      </c>
      <c r="C46">
        <v>2</v>
      </c>
      <c r="D46">
        <v>745</v>
      </c>
      <c r="E46">
        <v>0.15261872973488499</v>
      </c>
      <c r="F46">
        <v>4.98178488111711E-2</v>
      </c>
      <c r="G46">
        <v>0.24046000000000001</v>
      </c>
      <c r="H46">
        <v>37.4</v>
      </c>
      <c r="I46">
        <v>1.289655172413793</v>
      </c>
      <c r="J46">
        <v>11.100000000000001</v>
      </c>
      <c r="K46">
        <f t="shared" si="5"/>
        <v>0.57079404920846988</v>
      </c>
      <c r="L46">
        <f t="shared" si="6"/>
        <v>6.4247846397855139E-3</v>
      </c>
      <c r="M46">
        <f t="shared" si="7"/>
        <v>0.16014635999999999</v>
      </c>
      <c r="N46">
        <f t="shared" si="8"/>
        <v>0.28056767624343271</v>
      </c>
      <c r="O46" s="2">
        <f t="shared" si="9"/>
        <v>7.0141919060858177E-2</v>
      </c>
      <c r="P46">
        <v>1</v>
      </c>
      <c r="Q46">
        <v>1</v>
      </c>
      <c r="R46" t="str">
        <f t="shared" si="10"/>
        <v>BD</v>
      </c>
      <c r="S46">
        <f t="shared" si="11"/>
        <v>1822</v>
      </c>
      <c r="T46">
        <f t="shared" si="12"/>
        <v>29.42</v>
      </c>
      <c r="U46">
        <f t="shared" si="13"/>
        <v>103.14</v>
      </c>
      <c r="V46" t="str">
        <f t="shared" si="14"/>
        <v>Bambusa pervariabilis x Dendrocalamopsis daii1</v>
      </c>
    </row>
    <row r="47" spans="1:22" x14ac:dyDescent="0.25">
      <c r="A47" t="s">
        <v>26</v>
      </c>
      <c r="B47">
        <v>1</v>
      </c>
      <c r="C47">
        <v>3</v>
      </c>
      <c r="D47">
        <v>0</v>
      </c>
      <c r="E47">
        <v>1</v>
      </c>
      <c r="F47">
        <v>1</v>
      </c>
      <c r="G47">
        <v>1</v>
      </c>
      <c r="H47">
        <v>37.4</v>
      </c>
      <c r="I47">
        <v>1.289655172413793</v>
      </c>
      <c r="J47">
        <v>11.100000000000001</v>
      </c>
      <c r="K47">
        <f t="shared" si="5"/>
        <v>3.74</v>
      </c>
      <c r="L47">
        <f t="shared" si="6"/>
        <v>0.12896551724137931</v>
      </c>
      <c r="M47">
        <f t="shared" si="7"/>
        <v>0.66600000000000004</v>
      </c>
      <c r="N47">
        <f t="shared" si="8"/>
        <v>0.17807486631016042</v>
      </c>
      <c r="O47" s="2">
        <f t="shared" si="9"/>
        <v>4.4518716577540106E-2</v>
      </c>
      <c r="P47">
        <v>1</v>
      </c>
      <c r="Q47">
        <v>1</v>
      </c>
      <c r="R47" t="str">
        <f t="shared" si="10"/>
        <v>BD</v>
      </c>
      <c r="S47">
        <f t="shared" si="11"/>
        <v>1822</v>
      </c>
      <c r="T47">
        <f t="shared" si="12"/>
        <v>29.42</v>
      </c>
      <c r="U47">
        <f t="shared" si="13"/>
        <v>103.14</v>
      </c>
      <c r="V47" t="str">
        <f t="shared" si="14"/>
        <v>Bambusa pervariabilis x Dendrocalamopsis daii1</v>
      </c>
    </row>
    <row r="48" spans="1:22" x14ac:dyDescent="0.25">
      <c r="A48" t="s">
        <v>26</v>
      </c>
      <c r="B48">
        <v>1</v>
      </c>
      <c r="C48">
        <v>3</v>
      </c>
      <c r="D48">
        <v>61</v>
      </c>
      <c r="E48">
        <v>0.72084302880030604</v>
      </c>
      <c r="F48">
        <v>0.54956851892701297</v>
      </c>
      <c r="G48">
        <v>0.86718999999999991</v>
      </c>
      <c r="H48">
        <v>37.4</v>
      </c>
      <c r="I48">
        <v>1.289655172413793</v>
      </c>
      <c r="J48">
        <v>11.100000000000001</v>
      </c>
      <c r="K48">
        <f t="shared" si="5"/>
        <v>2.6959529277131447</v>
      </c>
      <c r="L48">
        <f t="shared" si="6"/>
        <v>7.0875388303000983E-2</v>
      </c>
      <c r="M48">
        <f t="shared" si="7"/>
        <v>0.57754854</v>
      </c>
      <c r="N48">
        <f t="shared" si="8"/>
        <v>0.21422797633559143</v>
      </c>
      <c r="O48" s="2">
        <f t="shared" si="9"/>
        <v>5.3556994083897858E-2</v>
      </c>
      <c r="P48">
        <v>1</v>
      </c>
      <c r="Q48">
        <v>1</v>
      </c>
      <c r="R48" t="str">
        <f t="shared" si="10"/>
        <v>BD</v>
      </c>
      <c r="S48">
        <f t="shared" si="11"/>
        <v>1822</v>
      </c>
      <c r="T48">
        <f t="shared" si="12"/>
        <v>29.42</v>
      </c>
      <c r="U48">
        <f t="shared" si="13"/>
        <v>103.14</v>
      </c>
      <c r="V48" t="str">
        <f t="shared" si="14"/>
        <v>Bambusa pervariabilis x Dendrocalamopsis daii1</v>
      </c>
    </row>
    <row r="49" spans="1:22" x14ac:dyDescent="0.25">
      <c r="A49" t="s">
        <v>26</v>
      </c>
      <c r="B49">
        <v>1</v>
      </c>
      <c r="C49">
        <v>3</v>
      </c>
      <c r="D49">
        <v>128</v>
      </c>
      <c r="E49">
        <v>0.62925424375357697</v>
      </c>
      <c r="F49">
        <v>0.62919900268046403</v>
      </c>
      <c r="G49">
        <v>0.76590999999999998</v>
      </c>
      <c r="H49">
        <v>37.4</v>
      </c>
      <c r="I49">
        <v>1.289655172413793</v>
      </c>
      <c r="J49">
        <v>11.100000000000001</v>
      </c>
      <c r="K49">
        <f t="shared" si="5"/>
        <v>2.3534108716383777</v>
      </c>
      <c r="L49">
        <f t="shared" si="6"/>
        <v>8.1144974828446043E-2</v>
      </c>
      <c r="M49">
        <f t="shared" si="7"/>
        <v>0.51009606000000007</v>
      </c>
      <c r="N49">
        <f t="shared" si="8"/>
        <v>0.21674755825568431</v>
      </c>
      <c r="O49" s="2">
        <f t="shared" si="9"/>
        <v>5.4186889563921078E-2</v>
      </c>
      <c r="P49">
        <v>1</v>
      </c>
      <c r="Q49">
        <v>1</v>
      </c>
      <c r="R49" t="str">
        <f t="shared" si="10"/>
        <v>BD</v>
      </c>
      <c r="S49">
        <f t="shared" si="11"/>
        <v>1822</v>
      </c>
      <c r="T49">
        <f t="shared" si="12"/>
        <v>29.42</v>
      </c>
      <c r="U49">
        <f t="shared" si="13"/>
        <v>103.14</v>
      </c>
      <c r="V49" t="str">
        <f t="shared" si="14"/>
        <v>Bambusa pervariabilis x Dendrocalamopsis daii1</v>
      </c>
    </row>
    <row r="50" spans="1:22" x14ac:dyDescent="0.25">
      <c r="A50" t="s">
        <v>26</v>
      </c>
      <c r="B50">
        <v>1</v>
      </c>
      <c r="C50">
        <v>3</v>
      </c>
      <c r="D50">
        <v>189</v>
      </c>
      <c r="E50">
        <v>0.50028228113675399</v>
      </c>
      <c r="F50">
        <v>0.50288968656626598</v>
      </c>
      <c r="G50">
        <v>1.1094900000000001</v>
      </c>
      <c r="H50">
        <v>37.4</v>
      </c>
      <c r="I50">
        <v>1.289655172413793</v>
      </c>
      <c r="J50">
        <v>11.100000000000001</v>
      </c>
      <c r="K50">
        <f t="shared" si="5"/>
        <v>1.87105573145146</v>
      </c>
      <c r="L50">
        <f t="shared" si="6"/>
        <v>6.4855428543373603E-2</v>
      </c>
      <c r="M50">
        <f t="shared" si="7"/>
        <v>0.73892034000000029</v>
      </c>
      <c r="N50">
        <f t="shared" si="8"/>
        <v>0.3949216090034835</v>
      </c>
      <c r="O50" s="2">
        <f t="shared" si="9"/>
        <v>9.8730402250870875E-2</v>
      </c>
      <c r="P50">
        <v>1</v>
      </c>
      <c r="Q50">
        <v>1</v>
      </c>
      <c r="R50" t="str">
        <f t="shared" si="10"/>
        <v>BD</v>
      </c>
      <c r="S50">
        <f t="shared" si="11"/>
        <v>1822</v>
      </c>
      <c r="T50">
        <f t="shared" si="12"/>
        <v>29.42</v>
      </c>
      <c r="U50">
        <f t="shared" si="13"/>
        <v>103.14</v>
      </c>
      <c r="V50" t="str">
        <f t="shared" si="14"/>
        <v>Bambusa pervariabilis x Dendrocalamopsis daii1</v>
      </c>
    </row>
    <row r="51" spans="1:22" x14ac:dyDescent="0.25">
      <c r="A51" t="s">
        <v>26</v>
      </c>
      <c r="B51">
        <v>1</v>
      </c>
      <c r="C51">
        <v>3</v>
      </c>
      <c r="D51">
        <v>225</v>
      </c>
      <c r="E51">
        <v>0.41430097272553901</v>
      </c>
      <c r="F51">
        <v>0.45265472824379499</v>
      </c>
      <c r="G51">
        <v>0.60908000000000007</v>
      </c>
      <c r="H51">
        <v>37.4</v>
      </c>
      <c r="I51">
        <v>1.289655172413793</v>
      </c>
      <c r="J51">
        <v>11.100000000000001</v>
      </c>
      <c r="K51">
        <f t="shared" si="5"/>
        <v>1.5494856379935156</v>
      </c>
      <c r="L51">
        <f t="shared" si="6"/>
        <v>5.8376851159717004E-2</v>
      </c>
      <c r="M51">
        <f t="shared" si="7"/>
        <v>0.40564728000000011</v>
      </c>
      <c r="N51">
        <f t="shared" si="8"/>
        <v>0.26179479825659263</v>
      </c>
      <c r="O51" s="2">
        <f t="shared" si="9"/>
        <v>6.5448699564148158E-2</v>
      </c>
      <c r="P51">
        <v>1</v>
      </c>
      <c r="Q51">
        <v>1</v>
      </c>
      <c r="R51" t="str">
        <f t="shared" si="10"/>
        <v>BD</v>
      </c>
      <c r="S51">
        <f t="shared" si="11"/>
        <v>1822</v>
      </c>
      <c r="T51">
        <f t="shared" si="12"/>
        <v>29.42</v>
      </c>
      <c r="U51">
        <f t="shared" si="13"/>
        <v>103.14</v>
      </c>
      <c r="V51" t="str">
        <f t="shared" si="14"/>
        <v>Bambusa pervariabilis x Dendrocalamopsis daii1</v>
      </c>
    </row>
    <row r="52" spans="1:22" x14ac:dyDescent="0.25">
      <c r="A52" t="s">
        <v>26</v>
      </c>
      <c r="B52">
        <v>1</v>
      </c>
      <c r="C52">
        <v>3</v>
      </c>
      <c r="D52">
        <v>295</v>
      </c>
      <c r="E52">
        <v>0.341403776463857</v>
      </c>
      <c r="F52">
        <v>0.37229697662448802</v>
      </c>
      <c r="G52">
        <v>0.49637000000000003</v>
      </c>
      <c r="H52">
        <v>37.4</v>
      </c>
      <c r="I52">
        <v>1.289655172413793</v>
      </c>
      <c r="J52">
        <v>11.100000000000001</v>
      </c>
      <c r="K52">
        <f t="shared" si="5"/>
        <v>1.2768501239748253</v>
      </c>
      <c r="L52">
        <f t="shared" si="6"/>
        <v>4.8013472157778798E-2</v>
      </c>
      <c r="M52">
        <f t="shared" si="7"/>
        <v>0.3305824200000001</v>
      </c>
      <c r="N52">
        <f t="shared" si="8"/>
        <v>0.25890463868296415</v>
      </c>
      <c r="O52" s="2">
        <f t="shared" si="9"/>
        <v>6.4726159670741037E-2</v>
      </c>
      <c r="P52">
        <v>1</v>
      </c>
      <c r="Q52">
        <v>1</v>
      </c>
      <c r="R52" t="str">
        <f t="shared" si="10"/>
        <v>BD</v>
      </c>
      <c r="S52">
        <f t="shared" si="11"/>
        <v>1822</v>
      </c>
      <c r="T52">
        <f t="shared" si="12"/>
        <v>29.42</v>
      </c>
      <c r="U52">
        <f t="shared" si="13"/>
        <v>103.14</v>
      </c>
      <c r="V52" t="str">
        <f t="shared" si="14"/>
        <v>Bambusa pervariabilis x Dendrocalamopsis daii1</v>
      </c>
    </row>
    <row r="53" spans="1:22" x14ac:dyDescent="0.25">
      <c r="A53" t="s">
        <v>26</v>
      </c>
      <c r="B53">
        <v>1</v>
      </c>
      <c r="C53">
        <v>3</v>
      </c>
      <c r="D53">
        <v>368</v>
      </c>
      <c r="E53">
        <v>0.31710471104329602</v>
      </c>
      <c r="F53">
        <v>0.39790108354890702</v>
      </c>
      <c r="G53">
        <v>0.45398000000000005</v>
      </c>
      <c r="H53">
        <v>37.4</v>
      </c>
      <c r="I53">
        <v>1.289655172413793</v>
      </c>
      <c r="J53">
        <v>11.100000000000001</v>
      </c>
      <c r="K53">
        <f t="shared" si="5"/>
        <v>1.185971619301927</v>
      </c>
      <c r="L53">
        <f t="shared" si="6"/>
        <v>5.131551905079007E-2</v>
      </c>
      <c r="M53">
        <f t="shared" si="7"/>
        <v>0.30235068000000009</v>
      </c>
      <c r="N53">
        <f t="shared" si="8"/>
        <v>0.25493922036512667</v>
      </c>
      <c r="O53" s="2">
        <f t="shared" si="9"/>
        <v>6.3734805091281668E-2</v>
      </c>
      <c r="P53">
        <v>1</v>
      </c>
      <c r="Q53">
        <v>1</v>
      </c>
      <c r="R53" t="str">
        <f t="shared" si="10"/>
        <v>BD</v>
      </c>
      <c r="S53">
        <f t="shared" si="11"/>
        <v>1822</v>
      </c>
      <c r="T53">
        <f t="shared" si="12"/>
        <v>29.42</v>
      </c>
      <c r="U53">
        <f t="shared" si="13"/>
        <v>103.14</v>
      </c>
      <c r="V53" t="str">
        <f t="shared" si="14"/>
        <v>Bambusa pervariabilis x Dendrocalamopsis daii1</v>
      </c>
    </row>
    <row r="54" spans="1:22" x14ac:dyDescent="0.25">
      <c r="A54" t="s">
        <v>26</v>
      </c>
      <c r="B54">
        <v>1</v>
      </c>
      <c r="C54">
        <v>3</v>
      </c>
      <c r="D54">
        <v>499</v>
      </c>
      <c r="E54">
        <v>0.34327293534236197</v>
      </c>
      <c r="F54">
        <v>0.183169898596935</v>
      </c>
      <c r="G54">
        <v>0.39372000000000001</v>
      </c>
      <c r="H54">
        <v>37.4</v>
      </c>
      <c r="I54">
        <v>1.289655172413793</v>
      </c>
      <c r="J54">
        <v>11.100000000000001</v>
      </c>
      <c r="K54">
        <f t="shared" si="5"/>
        <v>1.2838407781804337</v>
      </c>
      <c r="L54">
        <f t="shared" si="6"/>
        <v>2.3622600715604722E-2</v>
      </c>
      <c r="M54">
        <f t="shared" si="7"/>
        <v>0.26221752000000004</v>
      </c>
      <c r="N54">
        <f t="shared" si="8"/>
        <v>0.20424457959003031</v>
      </c>
      <c r="O54" s="2">
        <f t="shared" si="9"/>
        <v>5.1061144897507578E-2</v>
      </c>
      <c r="P54">
        <v>1</v>
      </c>
      <c r="Q54">
        <v>1</v>
      </c>
      <c r="R54" t="str">
        <f t="shared" si="10"/>
        <v>BD</v>
      </c>
      <c r="S54">
        <f t="shared" si="11"/>
        <v>1822</v>
      </c>
      <c r="T54">
        <f t="shared" si="12"/>
        <v>29.42</v>
      </c>
      <c r="U54">
        <f t="shared" si="13"/>
        <v>103.14</v>
      </c>
      <c r="V54" t="str">
        <f t="shared" si="14"/>
        <v>Bambusa pervariabilis x Dendrocalamopsis daii1</v>
      </c>
    </row>
    <row r="55" spans="1:22" x14ac:dyDescent="0.25">
      <c r="A55" t="s">
        <v>26</v>
      </c>
      <c r="B55">
        <v>1</v>
      </c>
      <c r="C55">
        <v>3</v>
      </c>
      <c r="D55">
        <v>599</v>
      </c>
      <c r="E55">
        <v>0.20682433721152099</v>
      </c>
      <c r="F55">
        <v>8.2625116142271804E-2</v>
      </c>
      <c r="G55">
        <v>0.44953000000000004</v>
      </c>
      <c r="H55">
        <v>37.4</v>
      </c>
      <c r="I55">
        <v>1.289655172413793</v>
      </c>
      <c r="J55">
        <v>11.100000000000001</v>
      </c>
      <c r="K55">
        <f t="shared" si="5"/>
        <v>0.77352302117108851</v>
      </c>
      <c r="L55">
        <f t="shared" si="6"/>
        <v>1.0655790840417123E-2</v>
      </c>
      <c r="M55">
        <f t="shared" si="7"/>
        <v>0.29938698000000002</v>
      </c>
      <c r="N55">
        <f t="shared" si="8"/>
        <v>0.38704339988063696</v>
      </c>
      <c r="O55" s="2">
        <f t="shared" si="9"/>
        <v>9.6760849970159241E-2</v>
      </c>
      <c r="P55">
        <v>1</v>
      </c>
      <c r="Q55">
        <v>1</v>
      </c>
      <c r="R55" t="str">
        <f t="shared" si="10"/>
        <v>BD</v>
      </c>
      <c r="S55">
        <f t="shared" si="11"/>
        <v>1822</v>
      </c>
      <c r="T55">
        <f t="shared" si="12"/>
        <v>29.42</v>
      </c>
      <c r="U55">
        <f t="shared" si="13"/>
        <v>103.14</v>
      </c>
      <c r="V55" t="str">
        <f t="shared" si="14"/>
        <v>Bambusa pervariabilis x Dendrocalamopsis daii1</v>
      </c>
    </row>
    <row r="56" spans="1:22" x14ac:dyDescent="0.25">
      <c r="A56" t="s">
        <v>26</v>
      </c>
      <c r="B56">
        <v>1</v>
      </c>
      <c r="C56">
        <v>3</v>
      </c>
      <c r="D56">
        <v>745</v>
      </c>
      <c r="E56">
        <v>0.18065611291245501</v>
      </c>
      <c r="F56">
        <v>6.5817741860014295E-2</v>
      </c>
      <c r="G56">
        <v>0.33206000000000002</v>
      </c>
      <c r="H56">
        <v>37.4</v>
      </c>
      <c r="I56">
        <v>1.289655172413793</v>
      </c>
      <c r="J56">
        <v>11.100000000000001</v>
      </c>
      <c r="K56">
        <f t="shared" si="5"/>
        <v>0.67565386229258173</v>
      </c>
      <c r="L56">
        <f t="shared" si="6"/>
        <v>8.4882191226363264E-3</v>
      </c>
      <c r="M56">
        <f t="shared" si="7"/>
        <v>0.22115196000000006</v>
      </c>
      <c r="N56">
        <f t="shared" si="8"/>
        <v>0.32731546778938347</v>
      </c>
      <c r="O56" s="2">
        <f t="shared" si="9"/>
        <v>8.1828866947345869E-2</v>
      </c>
      <c r="P56">
        <v>1</v>
      </c>
      <c r="Q56">
        <v>1</v>
      </c>
      <c r="R56" t="str">
        <f t="shared" si="10"/>
        <v>BD</v>
      </c>
      <c r="S56">
        <f t="shared" si="11"/>
        <v>1822</v>
      </c>
      <c r="T56">
        <f t="shared" si="12"/>
        <v>29.42</v>
      </c>
      <c r="U56">
        <f t="shared" si="13"/>
        <v>103.14</v>
      </c>
      <c r="V56" t="str">
        <f t="shared" si="14"/>
        <v>Bambusa pervariabilis x Dendrocalamopsis daii1</v>
      </c>
    </row>
    <row r="57" spans="1:22" x14ac:dyDescent="0.25">
      <c r="A57" t="s">
        <v>27</v>
      </c>
      <c r="B57">
        <v>2</v>
      </c>
      <c r="C57">
        <v>0</v>
      </c>
      <c r="D57">
        <v>0</v>
      </c>
      <c r="E57">
        <v>1</v>
      </c>
      <c r="F57">
        <v>1</v>
      </c>
      <c r="G57">
        <v>1</v>
      </c>
      <c r="H57">
        <v>44</v>
      </c>
      <c r="I57">
        <v>0.91666666666666663</v>
      </c>
      <c r="J57">
        <v>33.700000000000003</v>
      </c>
      <c r="K57">
        <f t="shared" si="5"/>
        <v>4.4000000000000004</v>
      </c>
      <c r="L57">
        <f t="shared" si="6"/>
        <v>9.1666666666666674E-2</v>
      </c>
      <c r="M57">
        <f t="shared" si="7"/>
        <v>2.0219999999999998</v>
      </c>
      <c r="N57">
        <f t="shared" si="8"/>
        <v>0.45954545454545448</v>
      </c>
      <c r="O57" s="2">
        <f t="shared" si="9"/>
        <v>0.11488636363636362</v>
      </c>
      <c r="P57">
        <v>2</v>
      </c>
      <c r="Q57">
        <v>2</v>
      </c>
      <c r="R57" t="str">
        <f t="shared" si="10"/>
        <v>BL</v>
      </c>
      <c r="S57">
        <f t="shared" si="11"/>
        <v>1822</v>
      </c>
      <c r="T57">
        <f t="shared" si="12"/>
        <v>29.42</v>
      </c>
      <c r="U57">
        <f t="shared" si="13"/>
        <v>103.14</v>
      </c>
      <c r="V57" t="str">
        <f t="shared" si="14"/>
        <v>Betula luminifera2</v>
      </c>
    </row>
    <row r="58" spans="1:22" x14ac:dyDescent="0.25">
      <c r="A58" t="s">
        <v>27</v>
      </c>
      <c r="B58">
        <v>2</v>
      </c>
      <c r="C58">
        <v>0</v>
      </c>
      <c r="D58">
        <v>64</v>
      </c>
      <c r="E58">
        <v>0.87356408920876805</v>
      </c>
      <c r="F58">
        <v>1.0569684492665701</v>
      </c>
      <c r="G58">
        <v>0.96621999999999997</v>
      </c>
      <c r="H58">
        <v>44</v>
      </c>
      <c r="I58">
        <v>0.91666666666666663</v>
      </c>
      <c r="J58">
        <v>33.700000000000003</v>
      </c>
      <c r="K58">
        <f t="shared" si="5"/>
        <v>3.8436819925185794</v>
      </c>
      <c r="L58">
        <f t="shared" si="6"/>
        <v>9.6888774516102255E-2</v>
      </c>
      <c r="M58">
        <f t="shared" si="7"/>
        <v>1.9536968399999999</v>
      </c>
      <c r="N58">
        <f t="shared" si="8"/>
        <v>0.50828784582145847</v>
      </c>
      <c r="O58" s="2">
        <f t="shared" si="9"/>
        <v>0.12707196145536462</v>
      </c>
      <c r="P58">
        <v>2</v>
      </c>
      <c r="Q58">
        <v>2</v>
      </c>
      <c r="R58" t="str">
        <f t="shared" si="10"/>
        <v>BL</v>
      </c>
      <c r="S58">
        <f t="shared" si="11"/>
        <v>1822</v>
      </c>
      <c r="T58">
        <f t="shared" si="12"/>
        <v>29.42</v>
      </c>
      <c r="U58">
        <f t="shared" si="13"/>
        <v>103.14</v>
      </c>
      <c r="V58" t="str">
        <f t="shared" si="14"/>
        <v>Betula luminifera2</v>
      </c>
    </row>
    <row r="59" spans="1:22" x14ac:dyDescent="0.25">
      <c r="A59" t="s">
        <v>27</v>
      </c>
      <c r="B59">
        <v>2</v>
      </c>
      <c r="C59">
        <v>0</v>
      </c>
      <c r="D59">
        <v>128</v>
      </c>
      <c r="E59">
        <v>0.63412093375633205</v>
      </c>
      <c r="F59">
        <v>0.61667106596572996</v>
      </c>
      <c r="G59">
        <v>0.67684</v>
      </c>
      <c r="H59">
        <v>44</v>
      </c>
      <c r="I59">
        <v>0.91666666666666663</v>
      </c>
      <c r="J59">
        <v>33.700000000000003</v>
      </c>
      <c r="K59">
        <f t="shared" si="5"/>
        <v>2.7901321085278612</v>
      </c>
      <c r="L59">
        <f t="shared" si="6"/>
        <v>5.6528181046858576E-2</v>
      </c>
      <c r="M59">
        <f t="shared" si="7"/>
        <v>1.36857048</v>
      </c>
      <c r="N59">
        <f t="shared" si="8"/>
        <v>0.49050382805066883</v>
      </c>
      <c r="O59" s="2">
        <f t="shared" si="9"/>
        <v>0.12262595701266721</v>
      </c>
      <c r="P59">
        <v>2</v>
      </c>
      <c r="Q59">
        <v>2</v>
      </c>
      <c r="R59" t="str">
        <f t="shared" si="10"/>
        <v>BL</v>
      </c>
      <c r="S59">
        <f t="shared" si="11"/>
        <v>1822</v>
      </c>
      <c r="T59">
        <f t="shared" si="12"/>
        <v>29.42</v>
      </c>
      <c r="U59">
        <f t="shared" si="13"/>
        <v>103.14</v>
      </c>
      <c r="V59" t="str">
        <f t="shared" si="14"/>
        <v>Betula luminifera2</v>
      </c>
    </row>
    <row r="60" spans="1:22" x14ac:dyDescent="0.25">
      <c r="A60" t="s">
        <v>27</v>
      </c>
      <c r="B60">
        <v>2</v>
      </c>
      <c r="C60">
        <v>0</v>
      </c>
      <c r="D60">
        <v>189</v>
      </c>
      <c r="E60">
        <v>0.64340167621572797</v>
      </c>
      <c r="F60">
        <v>0.56880143603711997</v>
      </c>
      <c r="G60">
        <v>0.47439000000000003</v>
      </c>
      <c r="H60">
        <v>44</v>
      </c>
      <c r="I60">
        <v>0.91666666666666663</v>
      </c>
      <c r="J60">
        <v>33.700000000000003</v>
      </c>
      <c r="K60">
        <f t="shared" si="5"/>
        <v>2.8309673753492031</v>
      </c>
      <c r="L60">
        <f t="shared" si="6"/>
        <v>5.2140131636735997E-2</v>
      </c>
      <c r="M60">
        <f t="shared" si="7"/>
        <v>0.95921658000000021</v>
      </c>
      <c r="N60">
        <f t="shared" si="8"/>
        <v>0.33882996616366157</v>
      </c>
      <c r="O60" s="2">
        <f t="shared" si="9"/>
        <v>8.4707491540915392E-2</v>
      </c>
      <c r="P60">
        <v>2</v>
      </c>
      <c r="Q60">
        <v>2</v>
      </c>
      <c r="R60" t="str">
        <f t="shared" si="10"/>
        <v>BL</v>
      </c>
      <c r="S60">
        <f t="shared" si="11"/>
        <v>1822</v>
      </c>
      <c r="T60">
        <f t="shared" si="12"/>
        <v>29.42</v>
      </c>
      <c r="U60">
        <f t="shared" si="13"/>
        <v>103.14</v>
      </c>
      <c r="V60" t="str">
        <f t="shared" si="14"/>
        <v>Betula luminifera2</v>
      </c>
    </row>
    <row r="61" spans="1:22" x14ac:dyDescent="0.25">
      <c r="A61" t="s">
        <v>27</v>
      </c>
      <c r="B61">
        <v>2</v>
      </c>
      <c r="C61">
        <v>0</v>
      </c>
      <c r="D61">
        <v>225</v>
      </c>
      <c r="E61">
        <v>0.51532743027605299</v>
      </c>
      <c r="F61">
        <v>0.42775843222072601</v>
      </c>
      <c r="G61">
        <v>0.42214000000000002</v>
      </c>
      <c r="H61">
        <v>44</v>
      </c>
      <c r="I61">
        <v>0.91666666666666663</v>
      </c>
      <c r="J61">
        <v>33.700000000000003</v>
      </c>
      <c r="K61">
        <f t="shared" si="5"/>
        <v>2.2674406932146334</v>
      </c>
      <c r="L61">
        <f t="shared" si="6"/>
        <v>3.9211189620233219E-2</v>
      </c>
      <c r="M61">
        <f t="shared" si="7"/>
        <v>0.85356708000000003</v>
      </c>
      <c r="N61">
        <f t="shared" si="8"/>
        <v>0.37644516240460818</v>
      </c>
      <c r="O61" s="2">
        <f t="shared" si="9"/>
        <v>9.4111290601152045E-2</v>
      </c>
      <c r="P61">
        <v>2</v>
      </c>
      <c r="Q61">
        <v>2</v>
      </c>
      <c r="R61" t="str">
        <f t="shared" si="10"/>
        <v>BL</v>
      </c>
      <c r="S61">
        <f t="shared" si="11"/>
        <v>1822</v>
      </c>
      <c r="T61">
        <f t="shared" si="12"/>
        <v>29.42</v>
      </c>
      <c r="U61">
        <f t="shared" si="13"/>
        <v>103.14</v>
      </c>
      <c r="V61" t="str">
        <f t="shared" si="14"/>
        <v>Betula luminifera2</v>
      </c>
    </row>
    <row r="62" spans="1:22" x14ac:dyDescent="0.25">
      <c r="A62" t="s">
        <v>27</v>
      </c>
      <c r="B62">
        <v>2</v>
      </c>
      <c r="C62">
        <v>0</v>
      </c>
      <c r="D62">
        <v>298</v>
      </c>
      <c r="E62">
        <v>0.38354088735261999</v>
      </c>
      <c r="F62">
        <v>0.30831211581671403</v>
      </c>
      <c r="G62">
        <v>0.38874999999999998</v>
      </c>
      <c r="H62">
        <v>44</v>
      </c>
      <c r="I62">
        <v>0.91666666666666663</v>
      </c>
      <c r="J62">
        <v>33.700000000000003</v>
      </c>
      <c r="K62">
        <f t="shared" si="5"/>
        <v>1.687579904351528</v>
      </c>
      <c r="L62">
        <f t="shared" si="6"/>
        <v>2.8261943949865455E-2</v>
      </c>
      <c r="M62">
        <f t="shared" si="7"/>
        <v>0.78605250000000004</v>
      </c>
      <c r="N62">
        <f t="shared" si="8"/>
        <v>0.46578683354377209</v>
      </c>
      <c r="O62" s="2">
        <f t="shared" si="9"/>
        <v>0.11644670838594302</v>
      </c>
      <c r="P62">
        <v>2</v>
      </c>
      <c r="Q62">
        <v>2</v>
      </c>
      <c r="R62" t="str">
        <f t="shared" si="10"/>
        <v>BL</v>
      </c>
      <c r="S62">
        <f t="shared" si="11"/>
        <v>1822</v>
      </c>
      <c r="T62">
        <f t="shared" si="12"/>
        <v>29.42</v>
      </c>
      <c r="U62">
        <f t="shared" si="13"/>
        <v>103.14</v>
      </c>
      <c r="V62" t="str">
        <f t="shared" si="14"/>
        <v>Betula luminifera2</v>
      </c>
    </row>
    <row r="63" spans="1:22" x14ac:dyDescent="0.25">
      <c r="A63" t="s">
        <v>27</v>
      </c>
      <c r="B63">
        <v>2</v>
      </c>
      <c r="C63">
        <v>0</v>
      </c>
      <c r="D63">
        <v>365</v>
      </c>
      <c r="E63">
        <v>0.33342487807187698</v>
      </c>
      <c r="F63">
        <v>0.25173865471763601</v>
      </c>
      <c r="G63">
        <v>0.40437000000000001</v>
      </c>
      <c r="H63">
        <v>44</v>
      </c>
      <c r="I63">
        <v>0.91666666666666663</v>
      </c>
      <c r="J63">
        <v>33.700000000000003</v>
      </c>
      <c r="K63">
        <f t="shared" si="5"/>
        <v>1.4670694635162587</v>
      </c>
      <c r="L63">
        <f t="shared" si="6"/>
        <v>2.3076043349116636E-2</v>
      </c>
      <c r="M63">
        <f t="shared" si="7"/>
        <v>0.81763614000000007</v>
      </c>
      <c r="N63">
        <f t="shared" si="8"/>
        <v>0.55732612554029803</v>
      </c>
      <c r="O63" s="2">
        <f t="shared" si="9"/>
        <v>0.13933153138507451</v>
      </c>
      <c r="P63">
        <v>2</v>
      </c>
      <c r="Q63">
        <v>2</v>
      </c>
      <c r="R63" t="str">
        <f t="shared" si="10"/>
        <v>BL</v>
      </c>
      <c r="S63">
        <f t="shared" si="11"/>
        <v>1822</v>
      </c>
      <c r="T63">
        <f t="shared" si="12"/>
        <v>29.42</v>
      </c>
      <c r="U63">
        <f t="shared" si="13"/>
        <v>103.14</v>
      </c>
      <c r="V63" t="str">
        <f t="shared" si="14"/>
        <v>Betula luminifera2</v>
      </c>
    </row>
    <row r="64" spans="1:22" x14ac:dyDescent="0.25">
      <c r="A64" t="s">
        <v>27</v>
      </c>
      <c r="B64">
        <v>2</v>
      </c>
      <c r="C64">
        <v>1</v>
      </c>
      <c r="D64">
        <v>0</v>
      </c>
      <c r="E64">
        <v>1</v>
      </c>
      <c r="F64">
        <v>1</v>
      </c>
      <c r="G64">
        <v>1</v>
      </c>
      <c r="H64">
        <v>44</v>
      </c>
      <c r="I64">
        <v>0.91666666666666663</v>
      </c>
      <c r="J64">
        <v>33.700000000000003</v>
      </c>
      <c r="K64">
        <f t="shared" si="5"/>
        <v>4.4000000000000004</v>
      </c>
      <c r="L64">
        <f t="shared" si="6"/>
        <v>9.1666666666666674E-2</v>
      </c>
      <c r="M64">
        <f t="shared" si="7"/>
        <v>2.0219999999999998</v>
      </c>
      <c r="N64">
        <f t="shared" si="8"/>
        <v>0.45954545454545448</v>
      </c>
      <c r="O64" s="2">
        <f t="shared" si="9"/>
        <v>0.11488636363636362</v>
      </c>
      <c r="P64">
        <v>2</v>
      </c>
      <c r="Q64">
        <v>2</v>
      </c>
      <c r="R64" t="str">
        <f t="shared" si="10"/>
        <v>BL</v>
      </c>
      <c r="S64">
        <f t="shared" si="11"/>
        <v>1822</v>
      </c>
      <c r="T64">
        <f t="shared" si="12"/>
        <v>29.42</v>
      </c>
      <c r="U64">
        <f t="shared" si="13"/>
        <v>103.14</v>
      </c>
      <c r="V64" t="str">
        <f t="shared" si="14"/>
        <v>Betula luminifera2</v>
      </c>
    </row>
    <row r="65" spans="1:22" x14ac:dyDescent="0.25">
      <c r="A65" t="s">
        <v>27</v>
      </c>
      <c r="B65">
        <v>2</v>
      </c>
      <c r="C65">
        <v>1</v>
      </c>
      <c r="D65">
        <v>64</v>
      </c>
      <c r="E65">
        <v>0.86985179222500897</v>
      </c>
      <c r="F65">
        <v>1.05697133228451</v>
      </c>
      <c r="G65">
        <v>0.80819000000000007</v>
      </c>
      <c r="H65">
        <v>44</v>
      </c>
      <c r="I65">
        <v>0.91666666666666663</v>
      </c>
      <c r="J65">
        <v>33.700000000000003</v>
      </c>
      <c r="K65">
        <f t="shared" si="5"/>
        <v>3.8273478857900396</v>
      </c>
      <c r="L65">
        <f t="shared" si="6"/>
        <v>9.6889038792746768E-2</v>
      </c>
      <c r="M65">
        <f t="shared" si="7"/>
        <v>1.6341601800000001</v>
      </c>
      <c r="N65">
        <f t="shared" si="8"/>
        <v>0.42696933457949232</v>
      </c>
      <c r="O65" s="2">
        <f t="shared" si="9"/>
        <v>0.10674233364487308</v>
      </c>
      <c r="P65">
        <v>2</v>
      </c>
      <c r="Q65">
        <v>2</v>
      </c>
      <c r="R65" t="str">
        <f t="shared" si="10"/>
        <v>BL</v>
      </c>
      <c r="S65">
        <f t="shared" si="11"/>
        <v>1822</v>
      </c>
      <c r="T65">
        <f t="shared" si="12"/>
        <v>29.42</v>
      </c>
      <c r="U65">
        <f t="shared" si="13"/>
        <v>103.14</v>
      </c>
      <c r="V65" t="str">
        <f t="shared" si="14"/>
        <v>Betula luminifera2</v>
      </c>
    </row>
    <row r="66" spans="1:22" x14ac:dyDescent="0.25">
      <c r="A66" t="s">
        <v>27</v>
      </c>
      <c r="B66">
        <v>2</v>
      </c>
      <c r="C66">
        <v>1</v>
      </c>
      <c r="D66">
        <v>128</v>
      </c>
      <c r="E66">
        <v>0.65639471565888396</v>
      </c>
      <c r="F66">
        <v>0.59498788801505098</v>
      </c>
      <c r="G66">
        <v>0.54408999999999996</v>
      </c>
      <c r="H66">
        <v>44</v>
      </c>
      <c r="I66">
        <v>0.91666666666666663</v>
      </c>
      <c r="J66">
        <v>33.700000000000003</v>
      </c>
      <c r="K66">
        <f t="shared" si="5"/>
        <v>2.8881367488990897</v>
      </c>
      <c r="L66">
        <f t="shared" si="6"/>
        <v>5.454055640137967E-2</v>
      </c>
      <c r="M66">
        <f t="shared" si="7"/>
        <v>1.1001499800000001</v>
      </c>
      <c r="N66">
        <f t="shared" si="8"/>
        <v>0.38092032187165625</v>
      </c>
      <c r="O66" s="2">
        <f t="shared" si="9"/>
        <v>9.5230080467914063E-2</v>
      </c>
      <c r="P66">
        <v>2</v>
      </c>
      <c r="Q66">
        <v>2</v>
      </c>
      <c r="R66" t="str">
        <f t="shared" si="10"/>
        <v>BL</v>
      </c>
      <c r="S66">
        <f t="shared" si="11"/>
        <v>1822</v>
      </c>
      <c r="T66">
        <f t="shared" si="12"/>
        <v>29.42</v>
      </c>
      <c r="U66">
        <f t="shared" si="13"/>
        <v>103.14</v>
      </c>
      <c r="V66" t="str">
        <f t="shared" si="14"/>
        <v>Betula luminifera2</v>
      </c>
    </row>
    <row r="67" spans="1:22" x14ac:dyDescent="0.25">
      <c r="A67" t="s">
        <v>27</v>
      </c>
      <c r="B67">
        <v>2</v>
      </c>
      <c r="C67">
        <v>1</v>
      </c>
      <c r="D67">
        <v>189</v>
      </c>
      <c r="E67">
        <v>0.64525782470760795</v>
      </c>
      <c r="F67">
        <v>0.64467958528375202</v>
      </c>
      <c r="G67">
        <v>0.50915999999999995</v>
      </c>
      <c r="H67">
        <v>44</v>
      </c>
      <c r="I67">
        <v>0.91666666666666663</v>
      </c>
      <c r="J67">
        <v>33.700000000000003</v>
      </c>
      <c r="K67">
        <f t="shared" si="5"/>
        <v>2.839134428713475</v>
      </c>
      <c r="L67">
        <f t="shared" si="6"/>
        <v>5.9095628651010604E-2</v>
      </c>
      <c r="M67">
        <f t="shared" si="7"/>
        <v>1.0295215199999999</v>
      </c>
      <c r="N67">
        <f t="shared" si="8"/>
        <v>0.36261809570831666</v>
      </c>
      <c r="O67" s="2">
        <f t="shared" si="9"/>
        <v>9.0654523927079164E-2</v>
      </c>
      <c r="P67">
        <v>2</v>
      </c>
      <c r="Q67">
        <v>2</v>
      </c>
      <c r="R67" t="str">
        <f t="shared" si="10"/>
        <v>BL</v>
      </c>
      <c r="S67">
        <f t="shared" si="11"/>
        <v>1822</v>
      </c>
      <c r="T67">
        <f t="shared" si="12"/>
        <v>29.42</v>
      </c>
      <c r="U67">
        <f t="shared" si="13"/>
        <v>103.14</v>
      </c>
      <c r="V67" t="str">
        <f t="shared" si="14"/>
        <v>Betula luminifera2</v>
      </c>
    </row>
    <row r="68" spans="1:22" x14ac:dyDescent="0.25">
      <c r="A68" t="s">
        <v>27</v>
      </c>
      <c r="B68">
        <v>2</v>
      </c>
      <c r="C68">
        <v>1</v>
      </c>
      <c r="D68">
        <v>225</v>
      </c>
      <c r="E68">
        <v>0.526464321227329</v>
      </c>
      <c r="F68">
        <v>0.34321104801894298</v>
      </c>
      <c r="G68">
        <v>0.57700000000000007</v>
      </c>
      <c r="H68">
        <v>44</v>
      </c>
      <c r="I68">
        <v>0.91666666666666663</v>
      </c>
      <c r="J68">
        <v>33.700000000000003</v>
      </c>
      <c r="K68">
        <f t="shared" si="5"/>
        <v>2.3164430134002476</v>
      </c>
      <c r="L68">
        <f t="shared" si="6"/>
        <v>3.1461012735069772E-2</v>
      </c>
      <c r="M68">
        <f t="shared" si="7"/>
        <v>1.1666940000000003</v>
      </c>
      <c r="N68">
        <f t="shared" si="8"/>
        <v>0.50365754445538458</v>
      </c>
      <c r="O68" s="2">
        <f t="shared" si="9"/>
        <v>0.12591438611384614</v>
      </c>
      <c r="P68">
        <v>2</v>
      </c>
      <c r="Q68">
        <v>2</v>
      </c>
      <c r="R68" t="str">
        <f t="shared" si="10"/>
        <v>BL</v>
      </c>
      <c r="S68">
        <f t="shared" si="11"/>
        <v>1822</v>
      </c>
      <c r="T68">
        <f t="shared" si="12"/>
        <v>29.42</v>
      </c>
      <c r="U68">
        <f t="shared" si="13"/>
        <v>103.14</v>
      </c>
      <c r="V68" t="str">
        <f t="shared" si="14"/>
        <v>Betula luminifera2</v>
      </c>
    </row>
    <row r="69" spans="1:22" x14ac:dyDescent="0.25">
      <c r="A69" t="s">
        <v>27</v>
      </c>
      <c r="B69">
        <v>2</v>
      </c>
      <c r="C69">
        <v>1</v>
      </c>
      <c r="D69">
        <v>298</v>
      </c>
      <c r="E69">
        <v>0.50419053932477698</v>
      </c>
      <c r="F69">
        <v>0.42538282543554301</v>
      </c>
      <c r="G69">
        <v>0.64793000000000012</v>
      </c>
      <c r="H69">
        <v>44</v>
      </c>
      <c r="I69">
        <v>0.91666666666666663</v>
      </c>
      <c r="J69">
        <v>33.700000000000003</v>
      </c>
      <c r="K69">
        <f t="shared" si="5"/>
        <v>2.2184383730290187</v>
      </c>
      <c r="L69">
        <f t="shared" si="6"/>
        <v>3.8993425664924773E-2</v>
      </c>
      <c r="M69">
        <f t="shared" si="7"/>
        <v>1.3101144600000005</v>
      </c>
      <c r="N69">
        <f t="shared" si="8"/>
        <v>0.59055706749752623</v>
      </c>
      <c r="O69" s="2">
        <f t="shared" si="9"/>
        <v>0.14763926687438156</v>
      </c>
      <c r="P69">
        <v>2</v>
      </c>
      <c r="Q69">
        <v>2</v>
      </c>
      <c r="R69" t="str">
        <f t="shared" si="10"/>
        <v>BL</v>
      </c>
      <c r="S69">
        <f t="shared" si="11"/>
        <v>1822</v>
      </c>
      <c r="T69">
        <f t="shared" si="12"/>
        <v>29.42</v>
      </c>
      <c r="U69">
        <f t="shared" si="13"/>
        <v>103.14</v>
      </c>
      <c r="V69" t="str">
        <f t="shared" si="14"/>
        <v>Betula luminifera2</v>
      </c>
    </row>
    <row r="70" spans="1:22" x14ac:dyDescent="0.25">
      <c r="A70" t="s">
        <v>27</v>
      </c>
      <c r="B70">
        <v>2</v>
      </c>
      <c r="C70">
        <v>1</v>
      </c>
      <c r="D70">
        <v>365</v>
      </c>
      <c r="E70">
        <v>0.46149912401155202</v>
      </c>
      <c r="F70">
        <v>0.39265480574452999</v>
      </c>
      <c r="G70">
        <v>0.51024000000000003</v>
      </c>
      <c r="H70">
        <v>44</v>
      </c>
      <c r="I70">
        <v>0.91666666666666663</v>
      </c>
      <c r="J70">
        <v>33.700000000000003</v>
      </c>
      <c r="K70">
        <f t="shared" si="5"/>
        <v>2.0305961456508288</v>
      </c>
      <c r="L70">
        <f t="shared" si="6"/>
        <v>3.599335719324858E-2</v>
      </c>
      <c r="M70">
        <f t="shared" si="7"/>
        <v>1.0317052800000002</v>
      </c>
      <c r="N70">
        <f t="shared" si="8"/>
        <v>0.50807999523180769</v>
      </c>
      <c r="O70" s="2">
        <f t="shared" si="9"/>
        <v>0.12701999880795192</v>
      </c>
      <c r="P70">
        <v>2</v>
      </c>
      <c r="Q70">
        <v>2</v>
      </c>
      <c r="R70" t="str">
        <f t="shared" si="10"/>
        <v>BL</v>
      </c>
      <c r="S70">
        <f t="shared" si="11"/>
        <v>1822</v>
      </c>
      <c r="T70">
        <f t="shared" si="12"/>
        <v>29.42</v>
      </c>
      <c r="U70">
        <f t="shared" si="13"/>
        <v>103.14</v>
      </c>
      <c r="V70" t="str">
        <f t="shared" si="14"/>
        <v>Betula luminifera2</v>
      </c>
    </row>
    <row r="71" spans="1:22" x14ac:dyDescent="0.25">
      <c r="A71" t="s">
        <v>27</v>
      </c>
      <c r="B71">
        <v>2</v>
      </c>
      <c r="C71">
        <v>2</v>
      </c>
      <c r="D71">
        <v>0</v>
      </c>
      <c r="E71">
        <v>1</v>
      </c>
      <c r="F71">
        <v>1</v>
      </c>
      <c r="G71">
        <v>1</v>
      </c>
      <c r="H71">
        <v>44</v>
      </c>
      <c r="I71">
        <v>0.91666666666666663</v>
      </c>
      <c r="J71">
        <v>33.700000000000003</v>
      </c>
      <c r="K71">
        <f t="shared" si="5"/>
        <v>4.4000000000000004</v>
      </c>
      <c r="L71">
        <f t="shared" si="6"/>
        <v>9.1666666666666674E-2</v>
      </c>
      <c r="M71">
        <f t="shared" si="7"/>
        <v>2.0219999999999998</v>
      </c>
      <c r="N71">
        <f t="shared" si="8"/>
        <v>0.45954545454545448</v>
      </c>
      <c r="O71" s="2">
        <f t="shared" si="9"/>
        <v>0.11488636363636362</v>
      </c>
      <c r="P71">
        <v>2</v>
      </c>
      <c r="Q71">
        <v>2</v>
      </c>
      <c r="R71" t="str">
        <f t="shared" si="10"/>
        <v>BL</v>
      </c>
      <c r="S71">
        <f t="shared" si="11"/>
        <v>1822</v>
      </c>
      <c r="T71">
        <f t="shared" si="12"/>
        <v>29.42</v>
      </c>
      <c r="U71">
        <f t="shared" si="13"/>
        <v>103.14</v>
      </c>
      <c r="V71" t="str">
        <f t="shared" si="14"/>
        <v>Betula luminifera2</v>
      </c>
    </row>
    <row r="72" spans="1:22" x14ac:dyDescent="0.25">
      <c r="A72" t="s">
        <v>27</v>
      </c>
      <c r="B72">
        <v>2</v>
      </c>
      <c r="C72">
        <v>2</v>
      </c>
      <c r="D72">
        <v>64</v>
      </c>
      <c r="E72">
        <v>0.82716037691178501</v>
      </c>
      <c r="F72">
        <v>1.0374590668450501</v>
      </c>
      <c r="G72">
        <v>0.83979000000000004</v>
      </c>
      <c r="H72">
        <v>44</v>
      </c>
      <c r="I72">
        <v>0.91666666666666663</v>
      </c>
      <c r="J72">
        <v>33.700000000000003</v>
      </c>
      <c r="K72">
        <f t="shared" si="5"/>
        <v>3.6395056584118541</v>
      </c>
      <c r="L72">
        <f t="shared" si="6"/>
        <v>9.510041446079627E-2</v>
      </c>
      <c r="M72">
        <f t="shared" si="7"/>
        <v>1.6980553800000002</v>
      </c>
      <c r="N72">
        <f t="shared" si="8"/>
        <v>0.46656209369405649</v>
      </c>
      <c r="O72" s="2">
        <f t="shared" si="9"/>
        <v>0.11664052342351412</v>
      </c>
      <c r="P72">
        <v>2</v>
      </c>
      <c r="Q72">
        <v>2</v>
      </c>
      <c r="R72" t="str">
        <f t="shared" si="10"/>
        <v>BL</v>
      </c>
      <c r="S72">
        <f t="shared" si="11"/>
        <v>1822</v>
      </c>
      <c r="T72">
        <f t="shared" si="12"/>
        <v>29.42</v>
      </c>
      <c r="U72">
        <f t="shared" si="13"/>
        <v>103.14</v>
      </c>
      <c r="V72" t="str">
        <f t="shared" si="14"/>
        <v>Betula luminifera2</v>
      </c>
    </row>
    <row r="73" spans="1:22" x14ac:dyDescent="0.25">
      <c r="A73" t="s">
        <v>27</v>
      </c>
      <c r="B73">
        <v>2</v>
      </c>
      <c r="C73">
        <v>2</v>
      </c>
      <c r="D73">
        <v>128</v>
      </c>
      <c r="E73">
        <v>0.72507220985842002</v>
      </c>
      <c r="F73">
        <v>0.70121845016751205</v>
      </c>
      <c r="G73">
        <v>0.64997000000000005</v>
      </c>
      <c r="H73">
        <v>44</v>
      </c>
      <c r="I73">
        <v>0.91666666666666663</v>
      </c>
      <c r="J73">
        <v>33.700000000000003</v>
      </c>
      <c r="K73">
        <f t="shared" si="5"/>
        <v>3.1903177233770479</v>
      </c>
      <c r="L73">
        <f t="shared" si="6"/>
        <v>6.427835793202194E-2</v>
      </c>
      <c r="M73">
        <f t="shared" si="7"/>
        <v>1.3142393400000001</v>
      </c>
      <c r="N73">
        <f t="shared" si="8"/>
        <v>0.41194622415501547</v>
      </c>
      <c r="O73" s="2">
        <f t="shared" si="9"/>
        <v>0.10298655603875387</v>
      </c>
      <c r="P73">
        <v>2</v>
      </c>
      <c r="Q73">
        <v>2</v>
      </c>
      <c r="R73" t="str">
        <f t="shared" si="10"/>
        <v>BL</v>
      </c>
      <c r="S73">
        <f t="shared" si="11"/>
        <v>1822</v>
      </c>
      <c r="T73">
        <f t="shared" si="12"/>
        <v>29.42</v>
      </c>
      <c r="U73">
        <f t="shared" si="13"/>
        <v>103.14</v>
      </c>
      <c r="V73" t="str">
        <f t="shared" si="14"/>
        <v>Betula luminifera2</v>
      </c>
    </row>
    <row r="74" spans="1:22" x14ac:dyDescent="0.25">
      <c r="A74" t="s">
        <v>27</v>
      </c>
      <c r="B74">
        <v>2</v>
      </c>
      <c r="C74">
        <v>2</v>
      </c>
      <c r="D74">
        <v>189</v>
      </c>
      <c r="E74">
        <v>0.715791467399023</v>
      </c>
      <c r="F74">
        <v>0.70104546909092103</v>
      </c>
      <c r="G74">
        <v>0.7130200000000001</v>
      </c>
      <c r="H74">
        <v>44</v>
      </c>
      <c r="I74">
        <v>0.91666666666666663</v>
      </c>
      <c r="J74">
        <v>33.700000000000003</v>
      </c>
      <c r="K74">
        <f t="shared" si="5"/>
        <v>3.1494824565557011</v>
      </c>
      <c r="L74">
        <f t="shared" si="6"/>
        <v>6.4262501333334415E-2</v>
      </c>
      <c r="M74">
        <f t="shared" si="7"/>
        <v>1.4417264400000003</v>
      </c>
      <c r="N74">
        <f t="shared" si="8"/>
        <v>0.45776614408472804</v>
      </c>
      <c r="O74" s="2">
        <f t="shared" si="9"/>
        <v>0.11444153602118201</v>
      </c>
      <c r="P74">
        <v>2</v>
      </c>
      <c r="Q74">
        <v>2</v>
      </c>
      <c r="R74" t="str">
        <f t="shared" si="10"/>
        <v>BL</v>
      </c>
      <c r="S74">
        <f t="shared" si="11"/>
        <v>1822</v>
      </c>
      <c r="T74">
        <f t="shared" si="12"/>
        <v>29.42</v>
      </c>
      <c r="U74">
        <f t="shared" si="13"/>
        <v>103.14</v>
      </c>
      <c r="V74" t="str">
        <f t="shared" si="14"/>
        <v>Betula luminifera2</v>
      </c>
    </row>
    <row r="75" spans="1:22" x14ac:dyDescent="0.25">
      <c r="A75" t="s">
        <v>27</v>
      </c>
      <c r="B75">
        <v>2</v>
      </c>
      <c r="C75">
        <v>2</v>
      </c>
      <c r="D75">
        <v>225</v>
      </c>
      <c r="E75">
        <v>0.60442255788626198</v>
      </c>
      <c r="F75">
        <v>0.42342525625212202</v>
      </c>
      <c r="G75">
        <v>0.59755000000000003</v>
      </c>
      <c r="H75">
        <v>44</v>
      </c>
      <c r="I75">
        <v>0.91666666666666663</v>
      </c>
      <c r="J75">
        <v>33.700000000000003</v>
      </c>
      <c r="K75">
        <f t="shared" si="5"/>
        <v>2.6594592546995526</v>
      </c>
      <c r="L75">
        <f t="shared" si="6"/>
        <v>3.8813981823111181E-2</v>
      </c>
      <c r="M75">
        <f t="shared" si="7"/>
        <v>1.2082461000000002</v>
      </c>
      <c r="N75">
        <f t="shared" si="8"/>
        <v>0.45432021485754986</v>
      </c>
      <c r="O75" s="2">
        <f t="shared" si="9"/>
        <v>0.11358005371438747</v>
      </c>
      <c r="P75">
        <v>2</v>
      </c>
      <c r="Q75">
        <v>2</v>
      </c>
      <c r="R75" t="str">
        <f t="shared" si="10"/>
        <v>BL</v>
      </c>
      <c r="S75">
        <f t="shared" si="11"/>
        <v>1822</v>
      </c>
      <c r="T75">
        <f t="shared" si="12"/>
        <v>29.42</v>
      </c>
      <c r="U75">
        <f t="shared" si="13"/>
        <v>103.14</v>
      </c>
      <c r="V75" t="str">
        <f t="shared" si="14"/>
        <v>Betula luminifera2</v>
      </c>
    </row>
    <row r="76" spans="1:22" x14ac:dyDescent="0.25">
      <c r="A76" t="s">
        <v>27</v>
      </c>
      <c r="B76">
        <v>2</v>
      </c>
      <c r="C76">
        <v>2</v>
      </c>
      <c r="D76">
        <v>298</v>
      </c>
      <c r="E76">
        <v>0.526464321227329</v>
      </c>
      <c r="F76">
        <v>0.56847277199159796</v>
      </c>
      <c r="G76">
        <v>0.66531000000000007</v>
      </c>
      <c r="H76">
        <v>44</v>
      </c>
      <c r="I76">
        <v>0.91666666666666663</v>
      </c>
      <c r="J76">
        <v>33.700000000000003</v>
      </c>
      <c r="K76">
        <f t="shared" si="5"/>
        <v>2.3164430134002476</v>
      </c>
      <c r="L76">
        <f t="shared" si="6"/>
        <v>5.2110004099229813E-2</v>
      </c>
      <c r="M76">
        <f t="shared" si="7"/>
        <v>1.3452568200000001</v>
      </c>
      <c r="N76">
        <f t="shared" si="8"/>
        <v>0.58074246256778495</v>
      </c>
      <c r="O76" s="2">
        <f t="shared" si="9"/>
        <v>0.14518561564194624</v>
      </c>
      <c r="P76">
        <v>2</v>
      </c>
      <c r="Q76">
        <v>2</v>
      </c>
      <c r="R76" t="str">
        <f t="shared" si="10"/>
        <v>BL</v>
      </c>
      <c r="S76">
        <f t="shared" si="11"/>
        <v>1822</v>
      </c>
      <c r="T76">
        <f t="shared" si="12"/>
        <v>29.42</v>
      </c>
      <c r="U76">
        <f t="shared" si="13"/>
        <v>103.14</v>
      </c>
      <c r="V76" t="str">
        <f t="shared" si="14"/>
        <v>Betula luminifera2</v>
      </c>
    </row>
    <row r="77" spans="1:22" x14ac:dyDescent="0.25">
      <c r="A77" t="s">
        <v>27</v>
      </c>
      <c r="B77">
        <v>2</v>
      </c>
      <c r="C77">
        <v>2</v>
      </c>
      <c r="D77">
        <v>365</v>
      </c>
      <c r="E77">
        <v>0.48562905440598397</v>
      </c>
      <c r="F77">
        <v>0.464196896004614</v>
      </c>
      <c r="G77">
        <v>0.57820000000000005</v>
      </c>
      <c r="H77">
        <v>44</v>
      </c>
      <c r="I77">
        <v>0.91666666666666663</v>
      </c>
      <c r="J77">
        <v>33.700000000000003</v>
      </c>
      <c r="K77">
        <f t="shared" si="5"/>
        <v>2.1367678393863292</v>
      </c>
      <c r="L77">
        <f t="shared" si="6"/>
        <v>4.2551382133756283E-2</v>
      </c>
      <c r="M77">
        <f t="shared" si="7"/>
        <v>1.1691204000000002</v>
      </c>
      <c r="N77">
        <f t="shared" si="8"/>
        <v>0.54714432632782728</v>
      </c>
      <c r="O77" s="2">
        <f t="shared" si="9"/>
        <v>0.13678608158195682</v>
      </c>
      <c r="P77">
        <v>2</v>
      </c>
      <c r="Q77">
        <v>2</v>
      </c>
      <c r="R77" t="str">
        <f t="shared" si="10"/>
        <v>BL</v>
      </c>
      <c r="S77">
        <f t="shared" si="11"/>
        <v>1822</v>
      </c>
      <c r="T77">
        <f t="shared" si="12"/>
        <v>29.42</v>
      </c>
      <c r="U77">
        <f t="shared" si="13"/>
        <v>103.14</v>
      </c>
      <c r="V77" t="str">
        <f t="shared" si="14"/>
        <v>Betula luminifera2</v>
      </c>
    </row>
    <row r="78" spans="1:22" x14ac:dyDescent="0.25">
      <c r="A78" t="s">
        <v>27</v>
      </c>
      <c r="B78">
        <v>2</v>
      </c>
      <c r="C78">
        <v>3</v>
      </c>
      <c r="D78">
        <v>0</v>
      </c>
      <c r="E78">
        <v>1</v>
      </c>
      <c r="F78">
        <v>1</v>
      </c>
      <c r="G78">
        <v>1</v>
      </c>
      <c r="H78">
        <v>44</v>
      </c>
      <c r="I78">
        <v>0.91666666666666663</v>
      </c>
      <c r="J78">
        <v>33.700000000000003</v>
      </c>
      <c r="K78">
        <f t="shared" si="5"/>
        <v>4.4000000000000004</v>
      </c>
      <c r="L78">
        <f t="shared" si="6"/>
        <v>9.1666666666666674E-2</v>
      </c>
      <c r="M78">
        <f t="shared" si="7"/>
        <v>2.0219999999999998</v>
      </c>
      <c r="N78">
        <f t="shared" si="8"/>
        <v>0.45954545454545448</v>
      </c>
      <c r="O78" s="2">
        <f t="shared" si="9"/>
        <v>0.11488636363636362</v>
      </c>
      <c r="P78">
        <v>2</v>
      </c>
      <c r="Q78">
        <v>2</v>
      </c>
      <c r="R78" t="str">
        <f t="shared" si="10"/>
        <v>BL</v>
      </c>
      <c r="S78">
        <f t="shared" si="11"/>
        <v>1822</v>
      </c>
      <c r="T78">
        <f t="shared" si="12"/>
        <v>29.42</v>
      </c>
      <c r="U78">
        <f t="shared" si="13"/>
        <v>103.14</v>
      </c>
      <c r="V78" t="str">
        <f t="shared" si="14"/>
        <v>Betula luminifera2</v>
      </c>
    </row>
    <row r="79" spans="1:22" x14ac:dyDescent="0.25">
      <c r="A79" t="s">
        <v>27</v>
      </c>
      <c r="B79">
        <v>2</v>
      </c>
      <c r="C79">
        <v>3</v>
      </c>
      <c r="D79">
        <v>64</v>
      </c>
      <c r="E79">
        <v>0.86985179222500897</v>
      </c>
      <c r="F79">
        <v>0.94206865215895697</v>
      </c>
      <c r="G79">
        <v>0.70862999999999998</v>
      </c>
      <c r="H79">
        <v>44</v>
      </c>
      <c r="I79">
        <v>0.91666666666666663</v>
      </c>
      <c r="J79">
        <v>33.700000000000003</v>
      </c>
      <c r="K79">
        <f t="shared" si="5"/>
        <v>3.8273478857900396</v>
      </c>
      <c r="L79">
        <f t="shared" si="6"/>
        <v>8.6356293114571048E-2</v>
      </c>
      <c r="M79">
        <f t="shared" si="7"/>
        <v>1.4328498600000001</v>
      </c>
      <c r="N79">
        <f t="shared" si="8"/>
        <v>0.37437147151420541</v>
      </c>
      <c r="O79" s="2">
        <f t="shared" si="9"/>
        <v>9.3592867878551353E-2</v>
      </c>
      <c r="P79">
        <v>2</v>
      </c>
      <c r="Q79">
        <v>2</v>
      </c>
      <c r="R79" t="str">
        <f t="shared" si="10"/>
        <v>BL</v>
      </c>
      <c r="S79">
        <f t="shared" si="11"/>
        <v>1822</v>
      </c>
      <c r="T79">
        <f t="shared" si="12"/>
        <v>29.42</v>
      </c>
      <c r="U79">
        <f t="shared" si="13"/>
        <v>103.14</v>
      </c>
      <c r="V79" t="str">
        <f t="shared" si="14"/>
        <v>Betula luminifera2</v>
      </c>
    </row>
    <row r="80" spans="1:22" x14ac:dyDescent="0.25">
      <c r="A80" t="s">
        <v>27</v>
      </c>
      <c r="B80">
        <v>2</v>
      </c>
      <c r="C80">
        <v>3</v>
      </c>
      <c r="D80">
        <v>128</v>
      </c>
      <c r="E80">
        <v>0.739921397793455</v>
      </c>
      <c r="F80">
        <v>0.83563627875047297</v>
      </c>
      <c r="G80">
        <v>0.62468000000000001</v>
      </c>
      <c r="H80">
        <v>44</v>
      </c>
      <c r="I80">
        <v>0.91666666666666663</v>
      </c>
      <c r="J80">
        <v>33.700000000000003</v>
      </c>
      <c r="K80">
        <f t="shared" si="5"/>
        <v>3.2556541502912015</v>
      </c>
      <c r="L80">
        <f t="shared" si="6"/>
        <v>7.6599992218793364E-2</v>
      </c>
      <c r="M80">
        <f t="shared" si="7"/>
        <v>1.2631029600000001</v>
      </c>
      <c r="N80">
        <f t="shared" si="8"/>
        <v>0.38797209460563309</v>
      </c>
      <c r="O80" s="2">
        <f t="shared" si="9"/>
        <v>9.6993023651408272E-2</v>
      </c>
      <c r="P80">
        <v>2</v>
      </c>
      <c r="Q80">
        <v>2</v>
      </c>
      <c r="R80" t="str">
        <f t="shared" si="10"/>
        <v>BL</v>
      </c>
      <c r="S80">
        <f t="shared" si="11"/>
        <v>1822</v>
      </c>
      <c r="T80">
        <f t="shared" si="12"/>
        <v>29.42</v>
      </c>
      <c r="U80">
        <f t="shared" si="13"/>
        <v>103.14</v>
      </c>
      <c r="V80" t="str">
        <f t="shared" si="14"/>
        <v>Betula luminifera2</v>
      </c>
    </row>
    <row r="81" spans="1:22" x14ac:dyDescent="0.25">
      <c r="A81" t="s">
        <v>27</v>
      </c>
      <c r="B81">
        <v>2</v>
      </c>
      <c r="C81">
        <v>3</v>
      </c>
      <c r="D81">
        <v>189</v>
      </c>
      <c r="E81">
        <v>0.73806524930157602</v>
      </c>
      <c r="F81">
        <v>0.78559861932858999</v>
      </c>
      <c r="G81">
        <v>0.89793000000000012</v>
      </c>
      <c r="H81">
        <v>44</v>
      </c>
      <c r="I81">
        <v>0.91666666666666663</v>
      </c>
      <c r="J81">
        <v>33.700000000000003</v>
      </c>
      <c r="K81">
        <f t="shared" si="5"/>
        <v>3.2474870969269349</v>
      </c>
      <c r="L81">
        <f t="shared" si="6"/>
        <v>7.2013206771787408E-2</v>
      </c>
      <c r="M81">
        <f t="shared" si="7"/>
        <v>1.8156144600000004</v>
      </c>
      <c r="N81">
        <f t="shared" si="8"/>
        <v>0.55908288649340543</v>
      </c>
      <c r="O81" s="2">
        <f t="shared" si="9"/>
        <v>0.13977072162335136</v>
      </c>
      <c r="P81">
        <v>2</v>
      </c>
      <c r="Q81">
        <v>2</v>
      </c>
      <c r="R81" t="str">
        <f t="shared" si="10"/>
        <v>BL</v>
      </c>
      <c r="S81">
        <f t="shared" si="11"/>
        <v>1822</v>
      </c>
      <c r="T81">
        <f t="shared" si="12"/>
        <v>29.42</v>
      </c>
      <c r="U81">
        <f t="shared" si="13"/>
        <v>103.14</v>
      </c>
      <c r="V81" t="str">
        <f t="shared" si="14"/>
        <v>Betula luminifera2</v>
      </c>
    </row>
    <row r="82" spans="1:22" x14ac:dyDescent="0.25">
      <c r="A82" t="s">
        <v>27</v>
      </c>
      <c r="B82">
        <v>2</v>
      </c>
      <c r="C82">
        <v>3</v>
      </c>
      <c r="D82">
        <v>225</v>
      </c>
      <c r="E82">
        <v>0.63412093375633205</v>
      </c>
      <c r="F82">
        <v>0.46027887461982903</v>
      </c>
      <c r="G82">
        <v>0.76033000000000006</v>
      </c>
      <c r="H82">
        <v>44</v>
      </c>
      <c r="I82">
        <v>0.91666666666666663</v>
      </c>
      <c r="J82">
        <v>33.700000000000003</v>
      </c>
      <c r="K82">
        <f t="shared" ref="K82:K145" si="15">E82*H82*0.01*$B$14</f>
        <v>2.7901321085278612</v>
      </c>
      <c r="L82">
        <f t="shared" ref="L82:L145" si="16">F82*I82*0.01*$B$14</f>
        <v>4.2192230173484328E-2</v>
      </c>
      <c r="M82">
        <f t="shared" ref="M82:M145" si="17">G82*J82*0.01*$B$14*$B$13</f>
        <v>1.5373872600000003</v>
      </c>
      <c r="N82">
        <f t="shared" ref="N82:N145" si="18">M82/K82</f>
        <v>0.55100876954932487</v>
      </c>
      <c r="O82" s="2">
        <f t="shared" ref="O82:O145" si="19">M82*0.25/K82</f>
        <v>0.13775219238733122</v>
      </c>
      <c r="P82">
        <v>2</v>
      </c>
      <c r="Q82">
        <v>2</v>
      </c>
      <c r="R82" t="str">
        <f t="shared" ref="R82:R145" si="20">VLOOKUP(Q82,$R$2:$S$6,2,FALSE)</f>
        <v>BL</v>
      </c>
      <c r="S82">
        <f t="shared" ref="S82:S145" si="21">VLOOKUP(Q82,$R$2:$U$6,4,FALSE)</f>
        <v>1822</v>
      </c>
      <c r="T82">
        <f t="shared" ref="T82:T145" si="22">VLOOKUP(Q82,$R$2:$W$6,5,FALSE)</f>
        <v>29.42</v>
      </c>
      <c r="U82">
        <f t="shared" ref="U82:U145" si="23">VLOOKUP(Q82,$R$2:$W$6,6,FALSE)</f>
        <v>103.14</v>
      </c>
      <c r="V82" t="str">
        <f t="shared" ref="V82:V145" si="24">_xlfn.CONCAT(A82,B82)</f>
        <v>Betula luminifera2</v>
      </c>
    </row>
    <row r="83" spans="1:22" x14ac:dyDescent="0.25">
      <c r="A83" t="s">
        <v>27</v>
      </c>
      <c r="B83">
        <v>2</v>
      </c>
      <c r="C83">
        <v>3</v>
      </c>
      <c r="D83">
        <v>298</v>
      </c>
      <c r="E83">
        <v>0.55245040011363999</v>
      </c>
      <c r="F83">
        <v>0.503429004175448</v>
      </c>
      <c r="G83">
        <v>0.67164000000000001</v>
      </c>
      <c r="H83">
        <v>44</v>
      </c>
      <c r="I83">
        <v>0.91666666666666663</v>
      </c>
      <c r="J83">
        <v>33.700000000000003</v>
      </c>
      <c r="K83">
        <f t="shared" si="15"/>
        <v>2.4307817605000164</v>
      </c>
      <c r="L83">
        <f t="shared" si="16"/>
        <v>4.6147658716082729E-2</v>
      </c>
      <c r="M83">
        <f t="shared" si="17"/>
        <v>1.3580560800000001</v>
      </c>
      <c r="N83">
        <f t="shared" si="18"/>
        <v>0.55869107711284016</v>
      </c>
      <c r="O83" s="2">
        <f t="shared" si="19"/>
        <v>0.13967276927821004</v>
      </c>
      <c r="P83">
        <v>2</v>
      </c>
      <c r="Q83">
        <v>2</v>
      </c>
      <c r="R83" t="str">
        <f t="shared" si="20"/>
        <v>BL</v>
      </c>
      <c r="S83">
        <f t="shared" si="21"/>
        <v>1822</v>
      </c>
      <c r="T83">
        <f t="shared" si="22"/>
        <v>29.42</v>
      </c>
      <c r="U83">
        <f t="shared" si="23"/>
        <v>103.14</v>
      </c>
      <c r="V83" t="str">
        <f t="shared" si="24"/>
        <v>Betula luminifera2</v>
      </c>
    </row>
    <row r="84" spans="1:22" x14ac:dyDescent="0.25">
      <c r="A84" t="s">
        <v>27</v>
      </c>
      <c r="B84">
        <v>2</v>
      </c>
      <c r="C84">
        <v>3</v>
      </c>
      <c r="D84">
        <v>365</v>
      </c>
      <c r="E84">
        <v>0.53203276670296695</v>
      </c>
      <c r="F84">
        <v>0.54657913373106704</v>
      </c>
      <c r="G84">
        <v>0.62246000000000001</v>
      </c>
      <c r="H84">
        <v>44</v>
      </c>
      <c r="I84">
        <v>0.91666666666666663</v>
      </c>
      <c r="J84">
        <v>33.700000000000003</v>
      </c>
      <c r="K84">
        <f t="shared" si="15"/>
        <v>2.3409441734930549</v>
      </c>
      <c r="L84">
        <f t="shared" si="16"/>
        <v>5.0103087258681143E-2</v>
      </c>
      <c r="M84">
        <f t="shared" si="17"/>
        <v>1.2586141200000001</v>
      </c>
      <c r="N84">
        <f t="shared" si="18"/>
        <v>0.5376523431235658</v>
      </c>
      <c r="O84" s="2">
        <f t="shared" si="19"/>
        <v>0.13441308578089145</v>
      </c>
      <c r="P84">
        <v>2</v>
      </c>
      <c r="Q84">
        <v>2</v>
      </c>
      <c r="R84" t="str">
        <f t="shared" si="20"/>
        <v>BL</v>
      </c>
      <c r="S84">
        <f t="shared" si="21"/>
        <v>1822</v>
      </c>
      <c r="T84">
        <f t="shared" si="22"/>
        <v>29.42</v>
      </c>
      <c r="U84">
        <f t="shared" si="23"/>
        <v>103.14</v>
      </c>
      <c r="V84" t="str">
        <f t="shared" si="24"/>
        <v>Betula luminifera2</v>
      </c>
    </row>
    <row r="85" spans="1:22" x14ac:dyDescent="0.25">
      <c r="A85" t="s">
        <v>28</v>
      </c>
      <c r="B85">
        <v>3</v>
      </c>
      <c r="C85">
        <v>0</v>
      </c>
      <c r="D85">
        <v>0</v>
      </c>
      <c r="E85">
        <v>1</v>
      </c>
      <c r="F85">
        <v>1</v>
      </c>
      <c r="G85">
        <v>1</v>
      </c>
      <c r="H85">
        <v>45.2</v>
      </c>
      <c r="I85">
        <v>1.2216216216216218</v>
      </c>
      <c r="J85">
        <v>21.1</v>
      </c>
      <c r="K85">
        <f t="shared" si="15"/>
        <v>4.5200000000000005</v>
      </c>
      <c r="L85">
        <f t="shared" si="16"/>
        <v>0.12216216216216219</v>
      </c>
      <c r="M85">
        <f t="shared" si="17"/>
        <v>1.2660000000000002</v>
      </c>
      <c r="N85">
        <f t="shared" si="18"/>
        <v>0.28008849557522125</v>
      </c>
      <c r="O85" s="2">
        <f t="shared" si="19"/>
        <v>7.0022123893805313E-2</v>
      </c>
      <c r="P85">
        <v>2</v>
      </c>
      <c r="Q85">
        <v>3</v>
      </c>
      <c r="R85" t="str">
        <f t="shared" si="20"/>
        <v>EG</v>
      </c>
      <c r="S85">
        <f t="shared" si="21"/>
        <v>1958</v>
      </c>
      <c r="T85">
        <f t="shared" si="22"/>
        <v>29.58</v>
      </c>
      <c r="U85">
        <f t="shared" si="23"/>
        <v>102.59</v>
      </c>
      <c r="V85" t="str">
        <f t="shared" si="24"/>
        <v>Eucalyptus grandis3</v>
      </c>
    </row>
    <row r="86" spans="1:22" x14ac:dyDescent="0.25">
      <c r="A86" t="s">
        <v>28</v>
      </c>
      <c r="B86">
        <v>3</v>
      </c>
      <c r="C86">
        <v>0</v>
      </c>
      <c r="D86">
        <v>61</v>
      </c>
      <c r="E86">
        <v>0.94292343387471</v>
      </c>
      <c r="F86">
        <v>0.99400544959128001</v>
      </c>
      <c r="G86">
        <v>0.98950000000000005</v>
      </c>
      <c r="H86">
        <v>45.2</v>
      </c>
      <c r="I86">
        <v>1.2216216216216218</v>
      </c>
      <c r="J86">
        <v>21.1</v>
      </c>
      <c r="K86">
        <f t="shared" si="15"/>
        <v>4.2620139211136898</v>
      </c>
      <c r="L86">
        <f t="shared" si="16"/>
        <v>0.12142985492304288</v>
      </c>
      <c r="M86">
        <f t="shared" si="17"/>
        <v>1.252707</v>
      </c>
      <c r="N86">
        <f t="shared" si="18"/>
        <v>0.29392372319437665</v>
      </c>
      <c r="O86" s="2">
        <f t="shared" si="19"/>
        <v>7.3480930798594163E-2</v>
      </c>
      <c r="P86">
        <v>2</v>
      </c>
      <c r="Q86">
        <v>3</v>
      </c>
      <c r="R86" t="str">
        <f t="shared" si="20"/>
        <v>EG</v>
      </c>
      <c r="S86">
        <f t="shared" si="21"/>
        <v>1958</v>
      </c>
      <c r="T86">
        <f t="shared" si="22"/>
        <v>29.58</v>
      </c>
      <c r="U86">
        <f t="shared" si="23"/>
        <v>102.59</v>
      </c>
      <c r="V86" t="str">
        <f t="shared" si="24"/>
        <v>Eucalyptus grandis3</v>
      </c>
    </row>
    <row r="87" spans="1:22" x14ac:dyDescent="0.25">
      <c r="A87" t="s">
        <v>28</v>
      </c>
      <c r="B87">
        <v>3</v>
      </c>
      <c r="C87">
        <v>0</v>
      </c>
      <c r="D87">
        <v>122</v>
      </c>
      <c r="E87">
        <v>0.76844547563805099</v>
      </c>
      <c r="F87">
        <v>0.58419618528610295</v>
      </c>
      <c r="G87">
        <v>0.59050000000000002</v>
      </c>
      <c r="H87">
        <v>45.2</v>
      </c>
      <c r="I87">
        <v>1.2216216216216218</v>
      </c>
      <c r="J87">
        <v>21.1</v>
      </c>
      <c r="K87">
        <f t="shared" si="15"/>
        <v>3.4733735498839908</v>
      </c>
      <c r="L87">
        <f t="shared" si="16"/>
        <v>7.1366669121437465E-2</v>
      </c>
      <c r="M87">
        <f t="shared" si="17"/>
        <v>0.74757300000000015</v>
      </c>
      <c r="N87">
        <f t="shared" si="18"/>
        <v>0.2152296576407593</v>
      </c>
      <c r="O87" s="2">
        <f t="shared" si="19"/>
        <v>5.3807414410189824E-2</v>
      </c>
      <c r="P87">
        <v>2</v>
      </c>
      <c r="Q87">
        <v>3</v>
      </c>
      <c r="R87" t="str">
        <f t="shared" si="20"/>
        <v>EG</v>
      </c>
      <c r="S87">
        <f t="shared" si="21"/>
        <v>1958</v>
      </c>
      <c r="T87">
        <f t="shared" si="22"/>
        <v>29.58</v>
      </c>
      <c r="U87">
        <f t="shared" si="23"/>
        <v>102.59</v>
      </c>
      <c r="V87" t="str">
        <f t="shared" si="24"/>
        <v>Eucalyptus grandis3</v>
      </c>
    </row>
    <row r="88" spans="1:22" x14ac:dyDescent="0.25">
      <c r="A88" t="s">
        <v>28</v>
      </c>
      <c r="B88">
        <v>3</v>
      </c>
      <c r="C88">
        <v>0</v>
      </c>
      <c r="D88">
        <v>183</v>
      </c>
      <c r="E88">
        <v>0.62737819025522101</v>
      </c>
      <c r="F88">
        <v>0.49700272479564001</v>
      </c>
      <c r="G88">
        <v>0.49881000000000003</v>
      </c>
      <c r="H88">
        <v>45.2</v>
      </c>
      <c r="I88">
        <v>1.2216216216216218</v>
      </c>
      <c r="J88">
        <v>21.1</v>
      </c>
      <c r="K88">
        <f t="shared" si="15"/>
        <v>2.8357494199535993</v>
      </c>
      <c r="L88">
        <f t="shared" si="16"/>
        <v>6.0714927461521441E-2</v>
      </c>
      <c r="M88">
        <f t="shared" si="17"/>
        <v>0.63149346000000017</v>
      </c>
      <c r="N88">
        <f t="shared" si="18"/>
        <v>0.22269014869809375</v>
      </c>
      <c r="O88" s="2">
        <f t="shared" si="19"/>
        <v>5.5672537174523438E-2</v>
      </c>
      <c r="P88">
        <v>2</v>
      </c>
      <c r="Q88">
        <v>3</v>
      </c>
      <c r="R88" t="str">
        <f t="shared" si="20"/>
        <v>EG</v>
      </c>
      <c r="S88">
        <f t="shared" si="21"/>
        <v>1958</v>
      </c>
      <c r="T88">
        <f t="shared" si="22"/>
        <v>29.58</v>
      </c>
      <c r="U88">
        <f t="shared" si="23"/>
        <v>102.59</v>
      </c>
      <c r="V88" t="str">
        <f t="shared" si="24"/>
        <v>Eucalyptus grandis3</v>
      </c>
    </row>
    <row r="89" spans="1:22" x14ac:dyDescent="0.25">
      <c r="A89" t="s">
        <v>28</v>
      </c>
      <c r="B89">
        <v>3</v>
      </c>
      <c r="C89">
        <v>0</v>
      </c>
      <c r="D89">
        <v>216</v>
      </c>
      <c r="E89">
        <v>0.34153132250580098</v>
      </c>
      <c r="F89">
        <v>0.407629427792915</v>
      </c>
      <c r="G89">
        <v>0.38993000000000005</v>
      </c>
      <c r="H89">
        <v>45.2</v>
      </c>
      <c r="I89">
        <v>1.2216216216216218</v>
      </c>
      <c r="J89">
        <v>21.1</v>
      </c>
      <c r="K89">
        <f t="shared" si="15"/>
        <v>1.5437215777262205</v>
      </c>
      <c r="L89">
        <f t="shared" si="16"/>
        <v>4.9796892260107466E-2</v>
      </c>
      <c r="M89">
        <f t="shared" si="17"/>
        <v>0.49365138000000008</v>
      </c>
      <c r="N89">
        <f t="shared" si="18"/>
        <v>0.31978006081064786</v>
      </c>
      <c r="O89" s="2">
        <f t="shared" si="19"/>
        <v>7.9945015202661965E-2</v>
      </c>
      <c r="P89">
        <v>2</v>
      </c>
      <c r="Q89">
        <v>3</v>
      </c>
      <c r="R89" t="str">
        <f t="shared" si="20"/>
        <v>EG</v>
      </c>
      <c r="S89">
        <f t="shared" si="21"/>
        <v>1958</v>
      </c>
      <c r="T89">
        <f t="shared" si="22"/>
        <v>29.58</v>
      </c>
      <c r="U89">
        <f t="shared" si="23"/>
        <v>102.59</v>
      </c>
      <c r="V89" t="str">
        <f t="shared" si="24"/>
        <v>Eucalyptus grandis3</v>
      </c>
    </row>
    <row r="90" spans="1:22" x14ac:dyDescent="0.25">
      <c r="A90" t="s">
        <v>28</v>
      </c>
      <c r="B90">
        <v>3</v>
      </c>
      <c r="C90">
        <v>0</v>
      </c>
      <c r="D90">
        <v>243</v>
      </c>
      <c r="E90">
        <v>0.28213457076566101</v>
      </c>
      <c r="F90">
        <v>0.29427792915531298</v>
      </c>
      <c r="G90">
        <v>0.27160000000000001</v>
      </c>
      <c r="H90">
        <v>45.2</v>
      </c>
      <c r="I90">
        <v>1.2216216216216218</v>
      </c>
      <c r="J90">
        <v>21.1</v>
      </c>
      <c r="K90">
        <f t="shared" si="15"/>
        <v>1.2752482598607879</v>
      </c>
      <c r="L90">
        <f t="shared" si="16"/>
        <v>3.5949628102216621E-2</v>
      </c>
      <c r="M90">
        <f t="shared" si="17"/>
        <v>0.34384560000000008</v>
      </c>
      <c r="N90">
        <f t="shared" si="18"/>
        <v>0.26963032283418747</v>
      </c>
      <c r="O90" s="2">
        <f t="shared" si="19"/>
        <v>6.7407580708546869E-2</v>
      </c>
      <c r="P90">
        <v>2</v>
      </c>
      <c r="Q90">
        <v>3</v>
      </c>
      <c r="R90" t="str">
        <f t="shared" si="20"/>
        <v>EG</v>
      </c>
      <c r="S90">
        <f t="shared" si="21"/>
        <v>1958</v>
      </c>
      <c r="T90">
        <f t="shared" si="22"/>
        <v>29.58</v>
      </c>
      <c r="U90">
        <f t="shared" si="23"/>
        <v>102.59</v>
      </c>
      <c r="V90" t="str">
        <f t="shared" si="24"/>
        <v>Eucalyptus grandis3</v>
      </c>
    </row>
    <row r="91" spans="1:22" x14ac:dyDescent="0.25">
      <c r="A91" t="s">
        <v>28</v>
      </c>
      <c r="B91">
        <v>3</v>
      </c>
      <c r="C91">
        <v>0</v>
      </c>
      <c r="D91">
        <v>304</v>
      </c>
      <c r="E91">
        <v>0.28770301624130001</v>
      </c>
      <c r="F91">
        <v>0.21580381471389601</v>
      </c>
      <c r="G91">
        <v>0.21774000000000002</v>
      </c>
      <c r="H91">
        <v>45.2</v>
      </c>
      <c r="I91">
        <v>1.2216216216216218</v>
      </c>
      <c r="J91">
        <v>21.1</v>
      </c>
      <c r="K91">
        <f t="shared" si="15"/>
        <v>1.3004176334106763</v>
      </c>
      <c r="L91">
        <f t="shared" si="16"/>
        <v>2.6363060608292167E-2</v>
      </c>
      <c r="M91">
        <f t="shared" si="17"/>
        <v>0.27565884000000002</v>
      </c>
      <c r="N91">
        <f t="shared" si="18"/>
        <v>0.21197716250356782</v>
      </c>
      <c r="O91" s="2">
        <f t="shared" si="19"/>
        <v>5.2994290625891956E-2</v>
      </c>
      <c r="P91">
        <v>2</v>
      </c>
      <c r="Q91">
        <v>3</v>
      </c>
      <c r="R91" t="str">
        <f t="shared" si="20"/>
        <v>EG</v>
      </c>
      <c r="S91">
        <f t="shared" si="21"/>
        <v>1958</v>
      </c>
      <c r="T91">
        <f t="shared" si="22"/>
        <v>29.58</v>
      </c>
      <c r="U91">
        <f t="shared" si="23"/>
        <v>102.59</v>
      </c>
      <c r="V91" t="str">
        <f t="shared" si="24"/>
        <v>Eucalyptus grandis3</v>
      </c>
    </row>
    <row r="92" spans="1:22" x14ac:dyDescent="0.25">
      <c r="A92" t="s">
        <v>28</v>
      </c>
      <c r="B92">
        <v>3</v>
      </c>
      <c r="C92">
        <v>0</v>
      </c>
      <c r="D92">
        <v>365</v>
      </c>
      <c r="E92">
        <v>0.26542923433874699</v>
      </c>
      <c r="F92">
        <v>0.104632152588555</v>
      </c>
      <c r="G92">
        <v>9.9269999999999997E-2</v>
      </c>
      <c r="H92">
        <v>45.2</v>
      </c>
      <c r="I92">
        <v>1.2216216216216218</v>
      </c>
      <c r="J92">
        <v>21.1</v>
      </c>
      <c r="K92">
        <f t="shared" si="15"/>
        <v>1.1997401392111364</v>
      </c>
      <c r="L92">
        <f t="shared" si="16"/>
        <v>1.2782089991899153E-2</v>
      </c>
      <c r="M92">
        <f t="shared" si="17"/>
        <v>0.12567582000000002</v>
      </c>
      <c r="N92">
        <f t="shared" si="18"/>
        <v>0.10475253423015043</v>
      </c>
      <c r="O92" s="2">
        <f t="shared" si="19"/>
        <v>2.6188133557537609E-2</v>
      </c>
      <c r="P92">
        <v>2</v>
      </c>
      <c r="Q92">
        <v>3</v>
      </c>
      <c r="R92" t="str">
        <f t="shared" si="20"/>
        <v>EG</v>
      </c>
      <c r="S92">
        <f t="shared" si="21"/>
        <v>1958</v>
      </c>
      <c r="T92">
        <f t="shared" si="22"/>
        <v>29.58</v>
      </c>
      <c r="U92">
        <f t="shared" si="23"/>
        <v>102.59</v>
      </c>
      <c r="V92" t="str">
        <f t="shared" si="24"/>
        <v>Eucalyptus grandis3</v>
      </c>
    </row>
    <row r="93" spans="1:22" x14ac:dyDescent="0.25">
      <c r="A93" t="s">
        <v>28</v>
      </c>
      <c r="B93">
        <v>3</v>
      </c>
      <c r="C93">
        <v>0</v>
      </c>
      <c r="D93">
        <v>429</v>
      </c>
      <c r="E93">
        <v>0.120649651972158</v>
      </c>
      <c r="F93">
        <v>5.2316076294277397E-2</v>
      </c>
      <c r="G93">
        <v>9.4269999999999993E-2</v>
      </c>
      <c r="H93">
        <v>45.2</v>
      </c>
      <c r="I93">
        <v>1.2216216216216218</v>
      </c>
      <c r="J93">
        <v>21.1</v>
      </c>
      <c r="K93">
        <f t="shared" si="15"/>
        <v>0.54533642691415429</v>
      </c>
      <c r="L93">
        <f t="shared" si="16"/>
        <v>6.3910449959495644E-3</v>
      </c>
      <c r="M93">
        <f t="shared" si="17"/>
        <v>0.11934582000000001</v>
      </c>
      <c r="N93">
        <f t="shared" si="18"/>
        <v>0.21884806169162649</v>
      </c>
      <c r="O93" s="2">
        <f t="shared" si="19"/>
        <v>5.4712015422906622E-2</v>
      </c>
      <c r="P93">
        <v>2</v>
      </c>
      <c r="Q93">
        <v>3</v>
      </c>
      <c r="R93" t="str">
        <f t="shared" si="20"/>
        <v>EG</v>
      </c>
      <c r="S93">
        <f t="shared" si="21"/>
        <v>1958</v>
      </c>
      <c r="T93">
        <f t="shared" si="22"/>
        <v>29.58</v>
      </c>
      <c r="U93">
        <f t="shared" si="23"/>
        <v>102.59</v>
      </c>
      <c r="V93" t="str">
        <f t="shared" si="24"/>
        <v>Eucalyptus grandis3</v>
      </c>
    </row>
    <row r="94" spans="1:22" x14ac:dyDescent="0.25">
      <c r="A94" t="s">
        <v>28</v>
      </c>
      <c r="B94">
        <v>3</v>
      </c>
      <c r="C94">
        <v>0</v>
      </c>
      <c r="D94">
        <v>490</v>
      </c>
      <c r="E94">
        <v>0.14292343387470999</v>
      </c>
      <c r="F94">
        <v>8.5013623978201003E-2</v>
      </c>
      <c r="G94">
        <v>9.4019999999999992E-2</v>
      </c>
      <c r="H94">
        <v>45.2</v>
      </c>
      <c r="I94">
        <v>1.2216216216216218</v>
      </c>
      <c r="J94">
        <v>21.1</v>
      </c>
      <c r="K94">
        <f t="shared" si="15"/>
        <v>0.64601392111368927</v>
      </c>
      <c r="L94">
        <f t="shared" si="16"/>
        <v>1.0385448118418071E-2</v>
      </c>
      <c r="M94">
        <f t="shared" si="17"/>
        <v>0.11902931999999999</v>
      </c>
      <c r="N94">
        <f t="shared" si="18"/>
        <v>0.184251942736467</v>
      </c>
      <c r="O94" s="2">
        <f t="shared" si="19"/>
        <v>4.606298568411675E-2</v>
      </c>
      <c r="P94">
        <v>2</v>
      </c>
      <c r="Q94">
        <v>3</v>
      </c>
      <c r="R94" t="str">
        <f t="shared" si="20"/>
        <v>EG</v>
      </c>
      <c r="S94">
        <f t="shared" si="21"/>
        <v>1958</v>
      </c>
      <c r="T94">
        <f t="shared" si="22"/>
        <v>29.58</v>
      </c>
      <c r="U94">
        <f t="shared" si="23"/>
        <v>102.59</v>
      </c>
      <c r="V94" t="str">
        <f t="shared" si="24"/>
        <v>Eucalyptus grandis3</v>
      </c>
    </row>
    <row r="95" spans="1:22" x14ac:dyDescent="0.25">
      <c r="A95" t="s">
        <v>28</v>
      </c>
      <c r="B95">
        <v>3</v>
      </c>
      <c r="C95">
        <v>0</v>
      </c>
      <c r="D95">
        <v>551</v>
      </c>
      <c r="E95">
        <v>0.12993039443155499</v>
      </c>
      <c r="F95">
        <v>0.106811989100817</v>
      </c>
      <c r="G95">
        <v>8.2729999999999998E-2</v>
      </c>
      <c r="H95">
        <v>45.2</v>
      </c>
      <c r="I95">
        <v>1.2216216216216218</v>
      </c>
      <c r="J95">
        <v>21.1</v>
      </c>
      <c r="K95">
        <f t="shared" si="15"/>
        <v>0.58728538283062859</v>
      </c>
      <c r="L95">
        <f t="shared" si="16"/>
        <v>1.3048383533397106E-2</v>
      </c>
      <c r="M95">
        <f t="shared" si="17"/>
        <v>0.10473618</v>
      </c>
      <c r="N95">
        <f t="shared" si="18"/>
        <v>0.17833949739254043</v>
      </c>
      <c r="O95" s="2">
        <f t="shared" si="19"/>
        <v>4.4584874348135108E-2</v>
      </c>
      <c r="P95">
        <v>2</v>
      </c>
      <c r="Q95">
        <v>3</v>
      </c>
      <c r="R95" t="str">
        <f t="shared" si="20"/>
        <v>EG</v>
      </c>
      <c r="S95">
        <f t="shared" si="21"/>
        <v>1958</v>
      </c>
      <c r="T95">
        <f t="shared" si="22"/>
        <v>29.58</v>
      </c>
      <c r="U95">
        <f t="shared" si="23"/>
        <v>102.59</v>
      </c>
      <c r="V95" t="str">
        <f t="shared" si="24"/>
        <v>Eucalyptus grandis3</v>
      </c>
    </row>
    <row r="96" spans="1:22" x14ac:dyDescent="0.25">
      <c r="A96" t="s">
        <v>28</v>
      </c>
      <c r="B96">
        <v>3</v>
      </c>
      <c r="C96">
        <v>0</v>
      </c>
      <c r="D96">
        <v>611</v>
      </c>
      <c r="E96">
        <v>9.0951276102088294E-2</v>
      </c>
      <c r="F96">
        <v>6.1035422343324E-2</v>
      </c>
      <c r="G96">
        <v>8.2460000000000006E-2</v>
      </c>
      <c r="H96">
        <v>45.2</v>
      </c>
      <c r="I96">
        <v>1.2216216216216218</v>
      </c>
      <c r="J96">
        <v>21.1</v>
      </c>
      <c r="K96">
        <f t="shared" si="15"/>
        <v>0.4110997679814391</v>
      </c>
      <c r="L96">
        <f t="shared" si="16"/>
        <v>7.4562191619412035E-3</v>
      </c>
      <c r="M96">
        <f t="shared" si="17"/>
        <v>0.10439435999999999</v>
      </c>
      <c r="N96">
        <f t="shared" si="18"/>
        <v>0.25393923356510706</v>
      </c>
      <c r="O96" s="2">
        <f t="shared" si="19"/>
        <v>6.3484808391276765E-2</v>
      </c>
      <c r="P96">
        <v>2</v>
      </c>
      <c r="Q96">
        <v>3</v>
      </c>
      <c r="R96" t="str">
        <f t="shared" si="20"/>
        <v>EG</v>
      </c>
      <c r="S96">
        <f t="shared" si="21"/>
        <v>1958</v>
      </c>
      <c r="T96">
        <f t="shared" si="22"/>
        <v>29.58</v>
      </c>
      <c r="U96">
        <f t="shared" si="23"/>
        <v>102.59</v>
      </c>
      <c r="V96" t="str">
        <f t="shared" si="24"/>
        <v>Eucalyptus grandis3</v>
      </c>
    </row>
    <row r="97" spans="1:22" x14ac:dyDescent="0.25">
      <c r="A97" t="s">
        <v>28</v>
      </c>
      <c r="B97">
        <v>3</v>
      </c>
      <c r="C97">
        <v>0</v>
      </c>
      <c r="D97">
        <v>672</v>
      </c>
      <c r="E97">
        <v>0.100232018561485</v>
      </c>
      <c r="F97">
        <v>6.3215258855585002E-2</v>
      </c>
      <c r="G97">
        <v>7.5880000000000003E-2</v>
      </c>
      <c r="H97">
        <v>45.2</v>
      </c>
      <c r="I97">
        <v>1.2216216216216218</v>
      </c>
      <c r="J97">
        <v>21.1</v>
      </c>
      <c r="K97">
        <f t="shared" si="15"/>
        <v>0.45304872389791229</v>
      </c>
      <c r="L97">
        <f t="shared" si="16"/>
        <v>7.7225127034390344E-3</v>
      </c>
      <c r="M97">
        <f t="shared" si="17"/>
        <v>9.606408000000001E-2</v>
      </c>
      <c r="N97">
        <f t="shared" si="18"/>
        <v>0.2120391801868238</v>
      </c>
      <c r="O97" s="2">
        <f t="shared" si="19"/>
        <v>5.300979504670595E-2</v>
      </c>
      <c r="P97">
        <v>2</v>
      </c>
      <c r="Q97">
        <v>3</v>
      </c>
      <c r="R97" t="str">
        <f t="shared" si="20"/>
        <v>EG</v>
      </c>
      <c r="S97">
        <f t="shared" si="21"/>
        <v>1958</v>
      </c>
      <c r="T97">
        <f t="shared" si="22"/>
        <v>29.58</v>
      </c>
      <c r="U97">
        <f t="shared" si="23"/>
        <v>102.59</v>
      </c>
      <c r="V97" t="str">
        <f t="shared" si="24"/>
        <v>Eucalyptus grandis3</v>
      </c>
    </row>
    <row r="98" spans="1:22" x14ac:dyDescent="0.25">
      <c r="A98" t="s">
        <v>28</v>
      </c>
      <c r="B98">
        <v>3</v>
      </c>
      <c r="C98">
        <v>1</v>
      </c>
      <c r="D98">
        <v>0</v>
      </c>
      <c r="E98">
        <v>1</v>
      </c>
      <c r="F98">
        <v>1</v>
      </c>
      <c r="G98">
        <v>1</v>
      </c>
      <c r="H98">
        <v>45.2</v>
      </c>
      <c r="I98">
        <v>1.2216216216216218</v>
      </c>
      <c r="J98">
        <v>21.1</v>
      </c>
      <c r="K98">
        <f t="shared" si="15"/>
        <v>4.5200000000000005</v>
      </c>
      <c r="L98">
        <f t="shared" si="16"/>
        <v>0.12216216216216219</v>
      </c>
      <c r="M98">
        <f t="shared" si="17"/>
        <v>1.2660000000000002</v>
      </c>
      <c r="N98">
        <f t="shared" si="18"/>
        <v>0.28008849557522125</v>
      </c>
      <c r="O98" s="2">
        <f t="shared" si="19"/>
        <v>7.0022123893805313E-2</v>
      </c>
      <c r="P98">
        <v>2</v>
      </c>
      <c r="Q98">
        <v>3</v>
      </c>
      <c r="R98" t="str">
        <f t="shared" si="20"/>
        <v>EG</v>
      </c>
      <c r="S98">
        <f t="shared" si="21"/>
        <v>1958</v>
      </c>
      <c r="T98">
        <f t="shared" si="22"/>
        <v>29.58</v>
      </c>
      <c r="U98">
        <f t="shared" si="23"/>
        <v>102.59</v>
      </c>
      <c r="V98" t="str">
        <f t="shared" si="24"/>
        <v>Eucalyptus grandis3</v>
      </c>
    </row>
    <row r="99" spans="1:22" x14ac:dyDescent="0.25">
      <c r="A99" t="s">
        <v>28</v>
      </c>
      <c r="B99">
        <v>3</v>
      </c>
      <c r="C99">
        <v>1</v>
      </c>
      <c r="D99">
        <v>61</v>
      </c>
      <c r="E99">
        <v>0.93549883990719296</v>
      </c>
      <c r="F99">
        <v>1.03542234332425</v>
      </c>
      <c r="G99">
        <v>1.0304900000000001</v>
      </c>
      <c r="H99">
        <v>45.2</v>
      </c>
      <c r="I99">
        <v>1.2216216216216218</v>
      </c>
      <c r="J99">
        <v>21.1</v>
      </c>
      <c r="K99">
        <f t="shared" si="15"/>
        <v>4.228454756380513</v>
      </c>
      <c r="L99">
        <f t="shared" si="16"/>
        <v>0.12648943221150299</v>
      </c>
      <c r="M99">
        <f t="shared" si="17"/>
        <v>1.3046003400000001</v>
      </c>
      <c r="N99">
        <f t="shared" si="18"/>
        <v>0.30852886341787805</v>
      </c>
      <c r="O99" s="2">
        <f t="shared" si="19"/>
        <v>7.7132215854469513E-2</v>
      </c>
      <c r="P99">
        <v>2</v>
      </c>
      <c r="Q99">
        <v>3</v>
      </c>
      <c r="R99" t="str">
        <f t="shared" si="20"/>
        <v>EG</v>
      </c>
      <c r="S99">
        <f t="shared" si="21"/>
        <v>1958</v>
      </c>
      <c r="T99">
        <f t="shared" si="22"/>
        <v>29.58</v>
      </c>
      <c r="U99">
        <f t="shared" si="23"/>
        <v>102.59</v>
      </c>
      <c r="V99" t="str">
        <f t="shared" si="24"/>
        <v>Eucalyptus grandis3</v>
      </c>
    </row>
    <row r="100" spans="1:22" x14ac:dyDescent="0.25">
      <c r="A100" t="s">
        <v>28</v>
      </c>
      <c r="B100">
        <v>3</v>
      </c>
      <c r="C100">
        <v>1</v>
      </c>
      <c r="D100">
        <v>122</v>
      </c>
      <c r="E100">
        <v>0.76658932714617201</v>
      </c>
      <c r="F100">
        <v>0.85449591280653803</v>
      </c>
      <c r="G100">
        <v>0.86158000000000001</v>
      </c>
      <c r="H100">
        <v>45.2</v>
      </c>
      <c r="I100">
        <v>1.2216216216216218</v>
      </c>
      <c r="J100">
        <v>21.1</v>
      </c>
      <c r="K100">
        <f t="shared" si="15"/>
        <v>3.4649837587006975</v>
      </c>
      <c r="L100">
        <f t="shared" si="16"/>
        <v>0.10438706826717711</v>
      </c>
      <c r="M100">
        <f t="shared" si="17"/>
        <v>1.09076028</v>
      </c>
      <c r="N100">
        <f t="shared" si="18"/>
        <v>0.31479520712357228</v>
      </c>
      <c r="O100" s="2">
        <f t="shared" si="19"/>
        <v>7.8698801780893071E-2</v>
      </c>
      <c r="P100">
        <v>2</v>
      </c>
      <c r="Q100">
        <v>3</v>
      </c>
      <c r="R100" t="str">
        <f t="shared" si="20"/>
        <v>EG</v>
      </c>
      <c r="S100">
        <f t="shared" si="21"/>
        <v>1958</v>
      </c>
      <c r="T100">
        <f t="shared" si="22"/>
        <v>29.58</v>
      </c>
      <c r="U100">
        <f t="shared" si="23"/>
        <v>102.59</v>
      </c>
      <c r="V100" t="str">
        <f t="shared" si="24"/>
        <v>Eucalyptus grandis3</v>
      </c>
    </row>
    <row r="101" spans="1:22" x14ac:dyDescent="0.25">
      <c r="A101" t="s">
        <v>28</v>
      </c>
      <c r="B101">
        <v>3</v>
      </c>
      <c r="C101">
        <v>1</v>
      </c>
      <c r="D101">
        <v>183</v>
      </c>
      <c r="E101">
        <v>0.63480278422273795</v>
      </c>
      <c r="F101">
        <v>0.645231607629427</v>
      </c>
      <c r="G101">
        <v>0.64382000000000006</v>
      </c>
      <c r="H101">
        <v>45.2</v>
      </c>
      <c r="I101">
        <v>1.2216216216216218</v>
      </c>
      <c r="J101">
        <v>21.1</v>
      </c>
      <c r="K101">
        <f t="shared" si="15"/>
        <v>2.8693085846867756</v>
      </c>
      <c r="L101">
        <f t="shared" si="16"/>
        <v>7.8822888283378661E-2</v>
      </c>
      <c r="M101">
        <f t="shared" si="17"/>
        <v>0.81507612000000007</v>
      </c>
      <c r="N101">
        <f t="shared" si="18"/>
        <v>0.28406708304222944</v>
      </c>
      <c r="O101" s="2">
        <f t="shared" si="19"/>
        <v>7.101677076055736E-2</v>
      </c>
      <c r="P101">
        <v>2</v>
      </c>
      <c r="Q101">
        <v>3</v>
      </c>
      <c r="R101" t="str">
        <f t="shared" si="20"/>
        <v>EG</v>
      </c>
      <c r="S101">
        <f t="shared" si="21"/>
        <v>1958</v>
      </c>
      <c r="T101">
        <f t="shared" si="22"/>
        <v>29.58</v>
      </c>
      <c r="U101">
        <f t="shared" si="23"/>
        <v>102.59</v>
      </c>
      <c r="V101" t="str">
        <f t="shared" si="24"/>
        <v>Eucalyptus grandis3</v>
      </c>
    </row>
    <row r="102" spans="1:22" x14ac:dyDescent="0.25">
      <c r="A102" t="s">
        <v>28</v>
      </c>
      <c r="B102">
        <v>3</v>
      </c>
      <c r="C102">
        <v>1</v>
      </c>
      <c r="D102">
        <v>216</v>
      </c>
      <c r="E102">
        <v>0.48259860788863101</v>
      </c>
      <c r="F102">
        <v>0.50790190735694796</v>
      </c>
      <c r="G102">
        <v>0.51917999999999997</v>
      </c>
      <c r="H102">
        <v>45.2</v>
      </c>
      <c r="I102">
        <v>1.2216216216216218</v>
      </c>
      <c r="J102">
        <v>21.1</v>
      </c>
      <c r="K102">
        <f t="shared" si="15"/>
        <v>2.1813457076566123</v>
      </c>
      <c r="L102">
        <f t="shared" si="16"/>
        <v>6.2046395169010955E-2</v>
      </c>
      <c r="M102">
        <f t="shared" si="17"/>
        <v>0.65728187999999999</v>
      </c>
      <c r="N102">
        <f t="shared" si="18"/>
        <v>0.30131944592409804</v>
      </c>
      <c r="O102" s="2">
        <f t="shared" si="19"/>
        <v>7.532986148102451E-2</v>
      </c>
      <c r="P102">
        <v>2</v>
      </c>
      <c r="Q102">
        <v>3</v>
      </c>
      <c r="R102" t="str">
        <f t="shared" si="20"/>
        <v>EG</v>
      </c>
      <c r="S102">
        <f t="shared" si="21"/>
        <v>1958</v>
      </c>
      <c r="T102">
        <f t="shared" si="22"/>
        <v>29.58</v>
      </c>
      <c r="U102">
        <f t="shared" si="23"/>
        <v>102.59</v>
      </c>
      <c r="V102" t="str">
        <f t="shared" si="24"/>
        <v>Eucalyptus grandis3</v>
      </c>
    </row>
    <row r="103" spans="1:22" x14ac:dyDescent="0.25">
      <c r="A103" t="s">
        <v>28</v>
      </c>
      <c r="B103">
        <v>3</v>
      </c>
      <c r="C103">
        <v>1</v>
      </c>
      <c r="D103">
        <v>243</v>
      </c>
      <c r="E103">
        <v>0.41020881670533699</v>
      </c>
      <c r="F103">
        <v>0.48174386920980899</v>
      </c>
      <c r="G103">
        <v>0.47649000000000002</v>
      </c>
      <c r="H103">
        <v>45.2</v>
      </c>
      <c r="I103">
        <v>1.2216216216216218</v>
      </c>
      <c r="J103">
        <v>21.1</v>
      </c>
      <c r="K103">
        <f t="shared" si="15"/>
        <v>1.8541438515081232</v>
      </c>
      <c r="L103">
        <f t="shared" si="16"/>
        <v>5.8850872671036142E-2</v>
      </c>
      <c r="M103">
        <f t="shared" si="17"/>
        <v>0.60323634000000015</v>
      </c>
      <c r="N103">
        <f t="shared" si="18"/>
        <v>0.32534495072177916</v>
      </c>
      <c r="O103" s="2">
        <f t="shared" si="19"/>
        <v>8.133623768044479E-2</v>
      </c>
      <c r="P103">
        <v>2</v>
      </c>
      <c r="Q103">
        <v>3</v>
      </c>
      <c r="R103" t="str">
        <f t="shared" si="20"/>
        <v>EG</v>
      </c>
      <c r="S103">
        <f t="shared" si="21"/>
        <v>1958</v>
      </c>
      <c r="T103">
        <f t="shared" si="22"/>
        <v>29.58</v>
      </c>
      <c r="U103">
        <f t="shared" si="23"/>
        <v>102.59</v>
      </c>
      <c r="V103" t="str">
        <f t="shared" si="24"/>
        <v>Eucalyptus grandis3</v>
      </c>
    </row>
    <row r="104" spans="1:22" x14ac:dyDescent="0.25">
      <c r="A104" t="s">
        <v>28</v>
      </c>
      <c r="B104">
        <v>3</v>
      </c>
      <c r="C104">
        <v>1</v>
      </c>
      <c r="D104">
        <v>304</v>
      </c>
      <c r="E104">
        <v>0.41948955916473402</v>
      </c>
      <c r="F104">
        <v>0.405449591280653</v>
      </c>
      <c r="G104">
        <v>0.40531</v>
      </c>
      <c r="H104">
        <v>45.2</v>
      </c>
      <c r="I104">
        <v>1.2216216216216218</v>
      </c>
      <c r="J104">
        <v>21.1</v>
      </c>
      <c r="K104">
        <f t="shared" si="15"/>
        <v>1.8960928074245977</v>
      </c>
      <c r="L104">
        <f t="shared" si="16"/>
        <v>4.9530598718609507E-2</v>
      </c>
      <c r="M104">
        <f t="shared" si="17"/>
        <v>0.51312245999999995</v>
      </c>
      <c r="N104">
        <f t="shared" si="18"/>
        <v>0.27062096221806664</v>
      </c>
      <c r="O104" s="2">
        <f t="shared" si="19"/>
        <v>6.765524055451666E-2</v>
      </c>
      <c r="P104">
        <v>2</v>
      </c>
      <c r="Q104">
        <v>3</v>
      </c>
      <c r="R104" t="str">
        <f t="shared" si="20"/>
        <v>EG</v>
      </c>
      <c r="S104">
        <f t="shared" si="21"/>
        <v>1958</v>
      </c>
      <c r="T104">
        <f t="shared" si="22"/>
        <v>29.58</v>
      </c>
      <c r="U104">
        <f t="shared" si="23"/>
        <v>102.59</v>
      </c>
      <c r="V104" t="str">
        <f t="shared" si="24"/>
        <v>Eucalyptus grandis3</v>
      </c>
    </row>
    <row r="105" spans="1:22" x14ac:dyDescent="0.25">
      <c r="A105" t="s">
        <v>28</v>
      </c>
      <c r="B105">
        <v>3</v>
      </c>
      <c r="C105">
        <v>1</v>
      </c>
      <c r="D105">
        <v>365</v>
      </c>
      <c r="E105">
        <v>0.352668213457077</v>
      </c>
      <c r="F105">
        <v>0.19182561307901899</v>
      </c>
      <c r="G105">
        <v>0.18596000000000001</v>
      </c>
      <c r="H105">
        <v>45.2</v>
      </c>
      <c r="I105">
        <v>1.2216216216216218</v>
      </c>
      <c r="J105">
        <v>21.1</v>
      </c>
      <c r="K105">
        <f t="shared" si="15"/>
        <v>1.5940603248259881</v>
      </c>
      <c r="L105">
        <f t="shared" si="16"/>
        <v>2.3433831651815295E-2</v>
      </c>
      <c r="M105">
        <f t="shared" si="17"/>
        <v>0.23542536000000003</v>
      </c>
      <c r="N105">
        <f t="shared" si="18"/>
        <v>0.14768911585933844</v>
      </c>
      <c r="O105" s="2">
        <f t="shared" si="19"/>
        <v>3.6922278964834611E-2</v>
      </c>
      <c r="P105">
        <v>2</v>
      </c>
      <c r="Q105">
        <v>3</v>
      </c>
      <c r="R105" t="str">
        <f t="shared" si="20"/>
        <v>EG</v>
      </c>
      <c r="S105">
        <f t="shared" si="21"/>
        <v>1958</v>
      </c>
      <c r="T105">
        <f t="shared" si="22"/>
        <v>29.58</v>
      </c>
      <c r="U105">
        <f t="shared" si="23"/>
        <v>102.59</v>
      </c>
      <c r="V105" t="str">
        <f t="shared" si="24"/>
        <v>Eucalyptus grandis3</v>
      </c>
    </row>
    <row r="106" spans="1:22" x14ac:dyDescent="0.25">
      <c r="A106" t="s">
        <v>28</v>
      </c>
      <c r="B106">
        <v>3</v>
      </c>
      <c r="C106">
        <v>1</v>
      </c>
      <c r="D106">
        <v>429</v>
      </c>
      <c r="E106">
        <v>0.289559164733179</v>
      </c>
      <c r="F106">
        <v>0.11117166212534001</v>
      </c>
      <c r="G106">
        <v>0.17781</v>
      </c>
      <c r="H106">
        <v>45.2</v>
      </c>
      <c r="I106">
        <v>1.2216216216216218</v>
      </c>
      <c r="J106">
        <v>21.1</v>
      </c>
      <c r="K106">
        <f t="shared" si="15"/>
        <v>1.3088074245939694</v>
      </c>
      <c r="L106">
        <f t="shared" si="16"/>
        <v>1.3580970616392891E-2</v>
      </c>
      <c r="M106">
        <f t="shared" si="17"/>
        <v>0.22510745999999998</v>
      </c>
      <c r="N106">
        <f t="shared" si="18"/>
        <v>0.17199433298587449</v>
      </c>
      <c r="O106" s="2">
        <f t="shared" si="19"/>
        <v>4.2998583246468623E-2</v>
      </c>
      <c r="P106">
        <v>2</v>
      </c>
      <c r="Q106">
        <v>3</v>
      </c>
      <c r="R106" t="str">
        <f t="shared" si="20"/>
        <v>EG</v>
      </c>
      <c r="S106">
        <f t="shared" si="21"/>
        <v>1958</v>
      </c>
      <c r="T106">
        <f t="shared" si="22"/>
        <v>29.58</v>
      </c>
      <c r="U106">
        <f t="shared" si="23"/>
        <v>102.59</v>
      </c>
      <c r="V106" t="str">
        <f t="shared" si="24"/>
        <v>Eucalyptus grandis3</v>
      </c>
    </row>
    <row r="107" spans="1:22" x14ac:dyDescent="0.25">
      <c r="A107" t="s">
        <v>28</v>
      </c>
      <c r="B107">
        <v>3</v>
      </c>
      <c r="C107">
        <v>1</v>
      </c>
      <c r="D107">
        <v>490</v>
      </c>
      <c r="E107">
        <v>0.30255220417633499</v>
      </c>
      <c r="F107">
        <v>0.17438692098092601</v>
      </c>
      <c r="G107">
        <v>0.15548999999999999</v>
      </c>
      <c r="H107">
        <v>45.2</v>
      </c>
      <c r="I107">
        <v>1.2216216216216218</v>
      </c>
      <c r="J107">
        <v>21.1</v>
      </c>
      <c r="K107">
        <f t="shared" si="15"/>
        <v>1.3675359628770343</v>
      </c>
      <c r="L107">
        <f t="shared" si="16"/>
        <v>2.1303483319832048E-2</v>
      </c>
      <c r="M107">
        <f t="shared" si="17"/>
        <v>0.19685033999999998</v>
      </c>
      <c r="N107">
        <f t="shared" si="18"/>
        <v>0.14394527481812214</v>
      </c>
      <c r="O107" s="2">
        <f t="shared" si="19"/>
        <v>3.5986318704530534E-2</v>
      </c>
      <c r="P107">
        <v>2</v>
      </c>
      <c r="Q107">
        <v>3</v>
      </c>
      <c r="R107" t="str">
        <f t="shared" si="20"/>
        <v>EG</v>
      </c>
      <c r="S107">
        <f t="shared" si="21"/>
        <v>1958</v>
      </c>
      <c r="T107">
        <f t="shared" si="22"/>
        <v>29.58</v>
      </c>
      <c r="U107">
        <f t="shared" si="23"/>
        <v>102.59</v>
      </c>
      <c r="V107" t="str">
        <f t="shared" si="24"/>
        <v>Eucalyptus grandis3</v>
      </c>
    </row>
    <row r="108" spans="1:22" x14ac:dyDescent="0.25">
      <c r="A108" t="s">
        <v>28</v>
      </c>
      <c r="B108">
        <v>3</v>
      </c>
      <c r="C108">
        <v>1</v>
      </c>
      <c r="D108">
        <v>551</v>
      </c>
      <c r="E108">
        <v>0.217169373549884</v>
      </c>
      <c r="F108">
        <v>0.13514986376021701</v>
      </c>
      <c r="G108">
        <v>0.10794000000000001</v>
      </c>
      <c r="H108">
        <v>45.2</v>
      </c>
      <c r="I108">
        <v>1.2216216216216218</v>
      </c>
      <c r="J108">
        <v>21.1</v>
      </c>
      <c r="K108">
        <f t="shared" si="15"/>
        <v>0.98160556844547586</v>
      </c>
      <c r="L108">
        <f t="shared" si="16"/>
        <v>1.6510199572869755E-2</v>
      </c>
      <c r="M108">
        <f t="shared" si="17"/>
        <v>0.13665204</v>
      </c>
      <c r="N108">
        <f t="shared" si="18"/>
        <v>0.13921277995234851</v>
      </c>
      <c r="O108" s="2">
        <f t="shared" si="19"/>
        <v>3.4803194988087129E-2</v>
      </c>
      <c r="P108">
        <v>2</v>
      </c>
      <c r="Q108">
        <v>3</v>
      </c>
      <c r="R108" t="str">
        <f t="shared" si="20"/>
        <v>EG</v>
      </c>
      <c r="S108">
        <f t="shared" si="21"/>
        <v>1958</v>
      </c>
      <c r="T108">
        <f t="shared" si="22"/>
        <v>29.58</v>
      </c>
      <c r="U108">
        <f t="shared" si="23"/>
        <v>102.59</v>
      </c>
      <c r="V108" t="str">
        <f t="shared" si="24"/>
        <v>Eucalyptus grandis3</v>
      </c>
    </row>
    <row r="109" spans="1:22" x14ac:dyDescent="0.25">
      <c r="A109" t="s">
        <v>28</v>
      </c>
      <c r="B109">
        <v>3</v>
      </c>
      <c r="C109">
        <v>1</v>
      </c>
      <c r="D109">
        <v>611</v>
      </c>
      <c r="E109">
        <v>0.276566125290023</v>
      </c>
      <c r="F109">
        <v>0.11335149863760199</v>
      </c>
      <c r="G109">
        <v>0.15179999999999999</v>
      </c>
      <c r="H109">
        <v>45.2</v>
      </c>
      <c r="I109">
        <v>1.2216216216216218</v>
      </c>
      <c r="J109">
        <v>21.1</v>
      </c>
      <c r="K109">
        <f t="shared" si="15"/>
        <v>1.250078886310904</v>
      </c>
      <c r="L109">
        <f t="shared" si="16"/>
        <v>1.3847264157890841E-2</v>
      </c>
      <c r="M109">
        <f t="shared" si="17"/>
        <v>0.19217880000000001</v>
      </c>
      <c r="N109">
        <f t="shared" si="18"/>
        <v>0.15373333803527955</v>
      </c>
      <c r="O109" s="2">
        <f t="shared" si="19"/>
        <v>3.8433334508819889E-2</v>
      </c>
      <c r="P109">
        <v>2</v>
      </c>
      <c r="Q109">
        <v>3</v>
      </c>
      <c r="R109" t="str">
        <f t="shared" si="20"/>
        <v>EG</v>
      </c>
      <c r="S109">
        <f t="shared" si="21"/>
        <v>1958</v>
      </c>
      <c r="T109">
        <f t="shared" si="22"/>
        <v>29.58</v>
      </c>
      <c r="U109">
        <f t="shared" si="23"/>
        <v>102.59</v>
      </c>
      <c r="V109" t="str">
        <f t="shared" si="24"/>
        <v>Eucalyptus grandis3</v>
      </c>
    </row>
    <row r="110" spans="1:22" x14ac:dyDescent="0.25">
      <c r="A110" t="s">
        <v>28</v>
      </c>
      <c r="B110">
        <v>3</v>
      </c>
      <c r="C110">
        <v>1</v>
      </c>
      <c r="D110">
        <v>672</v>
      </c>
      <c r="E110">
        <v>0.27842227378190298</v>
      </c>
      <c r="F110">
        <v>0.11117166212534001</v>
      </c>
      <c r="G110">
        <v>0.12789999999999999</v>
      </c>
      <c r="H110">
        <v>45.2</v>
      </c>
      <c r="I110">
        <v>1.2216216216216218</v>
      </c>
      <c r="J110">
        <v>21.1</v>
      </c>
      <c r="K110">
        <f t="shared" si="15"/>
        <v>1.2584686774942018</v>
      </c>
      <c r="L110">
        <f t="shared" si="16"/>
        <v>1.3580970616392891E-2</v>
      </c>
      <c r="M110">
        <f t="shared" si="17"/>
        <v>0.16192140000000002</v>
      </c>
      <c r="N110">
        <f t="shared" si="18"/>
        <v>0.1286654192477874</v>
      </c>
      <c r="O110" s="2">
        <f t="shared" si="19"/>
        <v>3.2166354811946851E-2</v>
      </c>
      <c r="P110">
        <v>2</v>
      </c>
      <c r="Q110">
        <v>3</v>
      </c>
      <c r="R110" t="str">
        <f t="shared" si="20"/>
        <v>EG</v>
      </c>
      <c r="S110">
        <f t="shared" si="21"/>
        <v>1958</v>
      </c>
      <c r="T110">
        <f t="shared" si="22"/>
        <v>29.58</v>
      </c>
      <c r="U110">
        <f t="shared" si="23"/>
        <v>102.59</v>
      </c>
      <c r="V110" t="str">
        <f t="shared" si="24"/>
        <v>Eucalyptus grandis3</v>
      </c>
    </row>
    <row r="111" spans="1:22" x14ac:dyDescent="0.25">
      <c r="A111" t="s">
        <v>28</v>
      </c>
      <c r="B111">
        <v>3</v>
      </c>
      <c r="C111">
        <v>2</v>
      </c>
      <c r="D111">
        <v>0</v>
      </c>
      <c r="E111">
        <v>1</v>
      </c>
      <c r="F111">
        <v>1</v>
      </c>
      <c r="G111">
        <v>1</v>
      </c>
      <c r="H111">
        <v>45.2</v>
      </c>
      <c r="I111">
        <v>1.2216216216216218</v>
      </c>
      <c r="J111">
        <v>21.1</v>
      </c>
      <c r="K111">
        <f t="shared" si="15"/>
        <v>4.5200000000000005</v>
      </c>
      <c r="L111">
        <f t="shared" si="16"/>
        <v>0.12216216216216219</v>
      </c>
      <c r="M111">
        <f t="shared" si="17"/>
        <v>1.2660000000000002</v>
      </c>
      <c r="N111">
        <f t="shared" si="18"/>
        <v>0.28008849557522125</v>
      </c>
      <c r="O111" s="2">
        <f t="shared" si="19"/>
        <v>7.0022123893805313E-2</v>
      </c>
      <c r="P111">
        <v>2</v>
      </c>
      <c r="Q111">
        <v>3</v>
      </c>
      <c r="R111" t="str">
        <f t="shared" si="20"/>
        <v>EG</v>
      </c>
      <c r="S111">
        <f t="shared" si="21"/>
        <v>1958</v>
      </c>
      <c r="T111">
        <f t="shared" si="22"/>
        <v>29.58</v>
      </c>
      <c r="U111">
        <f t="shared" si="23"/>
        <v>102.59</v>
      </c>
      <c r="V111" t="str">
        <f t="shared" si="24"/>
        <v>Eucalyptus grandis3</v>
      </c>
    </row>
    <row r="112" spans="1:22" x14ac:dyDescent="0.25">
      <c r="A112" t="s">
        <v>28</v>
      </c>
      <c r="B112">
        <v>3</v>
      </c>
      <c r="C112">
        <v>2</v>
      </c>
      <c r="D112">
        <v>61</v>
      </c>
      <c r="E112">
        <v>0.91136890951276095</v>
      </c>
      <c r="F112">
        <v>0.94604904632152498</v>
      </c>
      <c r="G112">
        <v>0.93591999999999997</v>
      </c>
      <c r="H112">
        <v>45.2</v>
      </c>
      <c r="I112">
        <v>1.2216216216216218</v>
      </c>
      <c r="J112">
        <v>21.1</v>
      </c>
      <c r="K112">
        <f t="shared" si="15"/>
        <v>4.1193874709976797</v>
      </c>
      <c r="L112">
        <f t="shared" si="16"/>
        <v>0.11557139701008901</v>
      </c>
      <c r="M112">
        <f t="shared" si="17"/>
        <v>1.18487472</v>
      </c>
      <c r="N112">
        <f t="shared" si="18"/>
        <v>0.28763371456121695</v>
      </c>
      <c r="O112" s="2">
        <f t="shared" si="19"/>
        <v>7.1908428640304237E-2</v>
      </c>
      <c r="P112">
        <v>2</v>
      </c>
      <c r="Q112">
        <v>3</v>
      </c>
      <c r="R112" t="str">
        <f t="shared" si="20"/>
        <v>EG</v>
      </c>
      <c r="S112">
        <f t="shared" si="21"/>
        <v>1958</v>
      </c>
      <c r="T112">
        <f t="shared" si="22"/>
        <v>29.58</v>
      </c>
      <c r="U112">
        <f t="shared" si="23"/>
        <v>102.59</v>
      </c>
      <c r="V112" t="str">
        <f t="shared" si="24"/>
        <v>Eucalyptus grandis3</v>
      </c>
    </row>
    <row r="113" spans="1:22" x14ac:dyDescent="0.25">
      <c r="A113" t="s">
        <v>28</v>
      </c>
      <c r="B113">
        <v>3</v>
      </c>
      <c r="C113">
        <v>2</v>
      </c>
      <c r="D113">
        <v>122</v>
      </c>
      <c r="E113">
        <v>0.76102088167053406</v>
      </c>
      <c r="F113">
        <v>0.86103542234332298</v>
      </c>
      <c r="G113">
        <v>0.84897000000000011</v>
      </c>
      <c r="H113">
        <v>45.2</v>
      </c>
      <c r="I113">
        <v>1.2216216216216218</v>
      </c>
      <c r="J113">
        <v>21.1</v>
      </c>
      <c r="K113">
        <f t="shared" si="15"/>
        <v>3.4398143851508141</v>
      </c>
      <c r="L113">
        <f t="shared" si="16"/>
        <v>0.10518594889167082</v>
      </c>
      <c r="M113">
        <f t="shared" si="17"/>
        <v>1.0747960200000002</v>
      </c>
      <c r="N113">
        <f t="shared" si="18"/>
        <v>0.31245756301262667</v>
      </c>
      <c r="O113" s="2">
        <f t="shared" si="19"/>
        <v>7.8114390753156668E-2</v>
      </c>
      <c r="P113">
        <v>2</v>
      </c>
      <c r="Q113">
        <v>3</v>
      </c>
      <c r="R113" t="str">
        <f t="shared" si="20"/>
        <v>EG</v>
      </c>
      <c r="S113">
        <f t="shared" si="21"/>
        <v>1958</v>
      </c>
      <c r="T113">
        <f t="shared" si="22"/>
        <v>29.58</v>
      </c>
      <c r="U113">
        <f t="shared" si="23"/>
        <v>102.59</v>
      </c>
      <c r="V113" t="str">
        <f t="shared" si="24"/>
        <v>Eucalyptus grandis3</v>
      </c>
    </row>
    <row r="114" spans="1:22" x14ac:dyDescent="0.25">
      <c r="A114" t="s">
        <v>28</v>
      </c>
      <c r="B114">
        <v>3</v>
      </c>
      <c r="C114">
        <v>2</v>
      </c>
      <c r="D114">
        <v>183</v>
      </c>
      <c r="E114">
        <v>0.52714617169373601</v>
      </c>
      <c r="F114">
        <v>0.44468664850136203</v>
      </c>
      <c r="G114">
        <v>0.44680999999999998</v>
      </c>
      <c r="H114">
        <v>45.2</v>
      </c>
      <c r="I114">
        <v>1.2216216216216218</v>
      </c>
      <c r="J114">
        <v>21.1</v>
      </c>
      <c r="K114">
        <f t="shared" si="15"/>
        <v>2.3827006960556867</v>
      </c>
      <c r="L114">
        <f t="shared" si="16"/>
        <v>5.4323882465571807E-2</v>
      </c>
      <c r="M114">
        <f t="shared" si="17"/>
        <v>0.56566146000000017</v>
      </c>
      <c r="N114">
        <f t="shared" si="18"/>
        <v>0.2374034896352672</v>
      </c>
      <c r="O114" s="2">
        <f t="shared" si="19"/>
        <v>5.9350872408816799E-2</v>
      </c>
      <c r="P114">
        <v>2</v>
      </c>
      <c r="Q114">
        <v>3</v>
      </c>
      <c r="R114" t="str">
        <f t="shared" si="20"/>
        <v>EG</v>
      </c>
      <c r="S114">
        <f t="shared" si="21"/>
        <v>1958</v>
      </c>
      <c r="T114">
        <f t="shared" si="22"/>
        <v>29.58</v>
      </c>
      <c r="U114">
        <f t="shared" si="23"/>
        <v>102.59</v>
      </c>
      <c r="V114" t="str">
        <f t="shared" si="24"/>
        <v>Eucalyptus grandis3</v>
      </c>
    </row>
    <row r="115" spans="1:22" x14ac:dyDescent="0.25">
      <c r="A115" t="s">
        <v>28</v>
      </c>
      <c r="B115">
        <v>3</v>
      </c>
      <c r="C115">
        <v>2</v>
      </c>
      <c r="D115">
        <v>216</v>
      </c>
      <c r="E115">
        <v>0.39721577726218099</v>
      </c>
      <c r="F115">
        <v>0.50136239782016301</v>
      </c>
      <c r="G115">
        <v>0.50341000000000002</v>
      </c>
      <c r="H115">
        <v>45.2</v>
      </c>
      <c r="I115">
        <v>1.2216216216216218</v>
      </c>
      <c r="J115">
        <v>21.1</v>
      </c>
      <c r="K115">
        <f t="shared" si="15"/>
        <v>1.7954153132250583</v>
      </c>
      <c r="L115">
        <f t="shared" si="16"/>
        <v>6.1247514544517226E-2</v>
      </c>
      <c r="M115">
        <f t="shared" si="17"/>
        <v>0.6373170600000001</v>
      </c>
      <c r="N115">
        <f t="shared" si="18"/>
        <v>0.35496915688838804</v>
      </c>
      <c r="O115" s="2">
        <f t="shared" si="19"/>
        <v>8.8742289222097009E-2</v>
      </c>
      <c r="P115">
        <v>2</v>
      </c>
      <c r="Q115">
        <v>3</v>
      </c>
      <c r="R115" t="str">
        <f t="shared" si="20"/>
        <v>EG</v>
      </c>
      <c r="S115">
        <f t="shared" si="21"/>
        <v>1958</v>
      </c>
      <c r="T115">
        <f t="shared" si="22"/>
        <v>29.58</v>
      </c>
      <c r="U115">
        <f t="shared" si="23"/>
        <v>102.59</v>
      </c>
      <c r="V115" t="str">
        <f t="shared" si="24"/>
        <v>Eucalyptus grandis3</v>
      </c>
    </row>
    <row r="116" spans="1:22" x14ac:dyDescent="0.25">
      <c r="A116" t="s">
        <v>28</v>
      </c>
      <c r="B116">
        <v>3</v>
      </c>
      <c r="C116">
        <v>2</v>
      </c>
      <c r="D116">
        <v>243</v>
      </c>
      <c r="E116">
        <v>0.270997679814385</v>
      </c>
      <c r="F116">
        <v>0.27901907356948202</v>
      </c>
      <c r="G116">
        <v>0.27474999999999999</v>
      </c>
      <c r="H116">
        <v>45.2</v>
      </c>
      <c r="I116">
        <v>1.2216216216216218</v>
      </c>
      <c r="J116">
        <v>21.1</v>
      </c>
      <c r="K116">
        <f t="shared" si="15"/>
        <v>1.2249095127610201</v>
      </c>
      <c r="L116">
        <f t="shared" si="16"/>
        <v>3.4085573311731322E-2</v>
      </c>
      <c r="M116">
        <f t="shared" si="17"/>
        <v>0.34783350000000002</v>
      </c>
      <c r="N116">
        <f t="shared" si="18"/>
        <v>0.28396669009122338</v>
      </c>
      <c r="O116" s="2">
        <f t="shared" si="19"/>
        <v>7.0991672522805846E-2</v>
      </c>
      <c r="P116">
        <v>2</v>
      </c>
      <c r="Q116">
        <v>3</v>
      </c>
      <c r="R116" t="str">
        <f t="shared" si="20"/>
        <v>EG</v>
      </c>
      <c r="S116">
        <f t="shared" si="21"/>
        <v>1958</v>
      </c>
      <c r="T116">
        <f t="shared" si="22"/>
        <v>29.58</v>
      </c>
      <c r="U116">
        <f t="shared" si="23"/>
        <v>102.59</v>
      </c>
      <c r="V116" t="str">
        <f t="shared" si="24"/>
        <v>Eucalyptus grandis3</v>
      </c>
    </row>
    <row r="117" spans="1:22" x14ac:dyDescent="0.25">
      <c r="A117" t="s">
        <v>28</v>
      </c>
      <c r="B117">
        <v>3</v>
      </c>
      <c r="C117">
        <v>2</v>
      </c>
      <c r="D117">
        <v>304</v>
      </c>
      <c r="E117">
        <v>0.30440835266821298</v>
      </c>
      <c r="F117">
        <v>0.26376021798365101</v>
      </c>
      <c r="G117">
        <v>0.25459999999999999</v>
      </c>
      <c r="H117">
        <v>45.2</v>
      </c>
      <c r="I117">
        <v>1.2216216216216218</v>
      </c>
      <c r="J117">
        <v>21.1</v>
      </c>
      <c r="K117">
        <f t="shared" si="15"/>
        <v>1.3759257540603229</v>
      </c>
      <c r="L117">
        <f t="shared" si="16"/>
        <v>3.2221518521246023E-2</v>
      </c>
      <c r="M117">
        <f t="shared" si="17"/>
        <v>0.32232360000000004</v>
      </c>
      <c r="N117">
        <f t="shared" si="18"/>
        <v>0.23425944245089611</v>
      </c>
      <c r="O117" s="2">
        <f t="shared" si="19"/>
        <v>5.8564860612724028E-2</v>
      </c>
      <c r="P117">
        <v>2</v>
      </c>
      <c r="Q117">
        <v>3</v>
      </c>
      <c r="R117" t="str">
        <f t="shared" si="20"/>
        <v>EG</v>
      </c>
      <c r="S117">
        <f t="shared" si="21"/>
        <v>1958</v>
      </c>
      <c r="T117">
        <f t="shared" si="22"/>
        <v>29.58</v>
      </c>
      <c r="U117">
        <f t="shared" si="23"/>
        <v>102.59</v>
      </c>
      <c r="V117" t="str">
        <f t="shared" si="24"/>
        <v>Eucalyptus grandis3</v>
      </c>
    </row>
    <row r="118" spans="1:22" x14ac:dyDescent="0.25">
      <c r="A118" t="s">
        <v>28</v>
      </c>
      <c r="B118">
        <v>3</v>
      </c>
      <c r="C118">
        <v>2</v>
      </c>
      <c r="D118">
        <v>365</v>
      </c>
      <c r="E118">
        <v>0.35452436194895598</v>
      </c>
      <c r="F118">
        <v>0.13732970027247901</v>
      </c>
      <c r="G118">
        <v>0.13550000000000001</v>
      </c>
      <c r="H118">
        <v>45.2</v>
      </c>
      <c r="I118">
        <v>1.2216216216216218</v>
      </c>
      <c r="J118">
        <v>21.1</v>
      </c>
      <c r="K118">
        <f t="shared" si="15"/>
        <v>1.602450116009281</v>
      </c>
      <c r="L118">
        <f t="shared" si="16"/>
        <v>1.6776493114367706E-2</v>
      </c>
      <c r="M118">
        <f t="shared" si="17"/>
        <v>0.17154300000000003</v>
      </c>
      <c r="N118">
        <f t="shared" si="18"/>
        <v>0.10705044624241301</v>
      </c>
      <c r="O118" s="2">
        <f t="shared" si="19"/>
        <v>2.6762611560603253E-2</v>
      </c>
      <c r="P118">
        <v>2</v>
      </c>
      <c r="Q118">
        <v>3</v>
      </c>
      <c r="R118" t="str">
        <f t="shared" si="20"/>
        <v>EG</v>
      </c>
      <c r="S118">
        <f t="shared" si="21"/>
        <v>1958</v>
      </c>
      <c r="T118">
        <f t="shared" si="22"/>
        <v>29.58</v>
      </c>
      <c r="U118">
        <f t="shared" si="23"/>
        <v>102.59</v>
      </c>
      <c r="V118" t="str">
        <f t="shared" si="24"/>
        <v>Eucalyptus grandis3</v>
      </c>
    </row>
    <row r="119" spans="1:22" x14ac:dyDescent="0.25">
      <c r="A119" t="s">
        <v>28</v>
      </c>
      <c r="B119">
        <v>3</v>
      </c>
      <c r="C119">
        <v>2</v>
      </c>
      <c r="D119">
        <v>429</v>
      </c>
      <c r="E119">
        <v>0.25429234338747098</v>
      </c>
      <c r="F119">
        <v>0.115531335149863</v>
      </c>
      <c r="G119">
        <v>0.14314000000000002</v>
      </c>
      <c r="H119">
        <v>45.2</v>
      </c>
      <c r="I119">
        <v>1.2216216216216218</v>
      </c>
      <c r="J119">
        <v>21.1</v>
      </c>
      <c r="K119">
        <f t="shared" si="15"/>
        <v>1.149401392111369</v>
      </c>
      <c r="L119">
        <f t="shared" si="16"/>
        <v>1.4113557699388673E-2</v>
      </c>
      <c r="M119">
        <f t="shared" si="17"/>
        <v>0.18121524000000003</v>
      </c>
      <c r="N119">
        <f t="shared" si="18"/>
        <v>0.15766053638330857</v>
      </c>
      <c r="O119" s="2">
        <f t="shared" si="19"/>
        <v>3.9415134095827142E-2</v>
      </c>
      <c r="P119">
        <v>2</v>
      </c>
      <c r="Q119">
        <v>3</v>
      </c>
      <c r="R119" t="str">
        <f t="shared" si="20"/>
        <v>EG</v>
      </c>
      <c r="S119">
        <f t="shared" si="21"/>
        <v>1958</v>
      </c>
      <c r="T119">
        <f t="shared" si="22"/>
        <v>29.58</v>
      </c>
      <c r="U119">
        <f t="shared" si="23"/>
        <v>102.59</v>
      </c>
      <c r="V119" t="str">
        <f t="shared" si="24"/>
        <v>Eucalyptus grandis3</v>
      </c>
    </row>
    <row r="120" spans="1:22" x14ac:dyDescent="0.25">
      <c r="A120" t="s">
        <v>28</v>
      </c>
      <c r="B120">
        <v>3</v>
      </c>
      <c r="C120">
        <v>2</v>
      </c>
      <c r="D120">
        <v>490</v>
      </c>
      <c r="E120">
        <v>0.13364269141531299</v>
      </c>
      <c r="F120">
        <v>0.17438692098092601</v>
      </c>
      <c r="G120">
        <v>0.18071000000000001</v>
      </c>
      <c r="H120">
        <v>45.2</v>
      </c>
      <c r="I120">
        <v>1.2216216216216218</v>
      </c>
      <c r="J120">
        <v>21.1</v>
      </c>
      <c r="K120">
        <f t="shared" si="15"/>
        <v>0.60406496519721475</v>
      </c>
      <c r="L120">
        <f t="shared" si="16"/>
        <v>2.1303483319832048E-2</v>
      </c>
      <c r="M120">
        <f t="shared" si="17"/>
        <v>0.22877886000000003</v>
      </c>
      <c r="N120">
        <f t="shared" si="18"/>
        <v>0.37873221123709511</v>
      </c>
      <c r="O120" s="2">
        <f t="shared" si="19"/>
        <v>9.4683052809273777E-2</v>
      </c>
      <c r="P120">
        <v>2</v>
      </c>
      <c r="Q120">
        <v>3</v>
      </c>
      <c r="R120" t="str">
        <f t="shared" si="20"/>
        <v>EG</v>
      </c>
      <c r="S120">
        <f t="shared" si="21"/>
        <v>1958</v>
      </c>
      <c r="T120">
        <f t="shared" si="22"/>
        <v>29.58</v>
      </c>
      <c r="U120">
        <f t="shared" si="23"/>
        <v>102.59</v>
      </c>
      <c r="V120" t="str">
        <f t="shared" si="24"/>
        <v>Eucalyptus grandis3</v>
      </c>
    </row>
    <row r="121" spans="1:22" x14ac:dyDescent="0.25">
      <c r="A121" t="s">
        <v>28</v>
      </c>
      <c r="B121">
        <v>3</v>
      </c>
      <c r="C121">
        <v>2</v>
      </c>
      <c r="D121">
        <v>551</v>
      </c>
      <c r="E121">
        <v>0.204176334106729</v>
      </c>
      <c r="F121">
        <v>0.13297002724795601</v>
      </c>
      <c r="G121">
        <v>0.13946</v>
      </c>
      <c r="H121">
        <v>45.2</v>
      </c>
      <c r="I121">
        <v>1.2216216216216218</v>
      </c>
      <c r="J121">
        <v>21.1</v>
      </c>
      <c r="K121">
        <f t="shared" si="15"/>
        <v>0.92287703016241518</v>
      </c>
      <c r="L121">
        <f t="shared" si="16"/>
        <v>1.6243906031371925E-2</v>
      </c>
      <c r="M121">
        <f t="shared" si="17"/>
        <v>0.17655636</v>
      </c>
      <c r="N121">
        <f t="shared" si="18"/>
        <v>0.19131081848350717</v>
      </c>
      <c r="O121" s="2">
        <f t="shared" si="19"/>
        <v>4.7827704620876793E-2</v>
      </c>
      <c r="P121">
        <v>2</v>
      </c>
      <c r="Q121">
        <v>3</v>
      </c>
      <c r="R121" t="str">
        <f t="shared" si="20"/>
        <v>EG</v>
      </c>
      <c r="S121">
        <f t="shared" si="21"/>
        <v>1958</v>
      </c>
      <c r="T121">
        <f t="shared" si="22"/>
        <v>29.58</v>
      </c>
      <c r="U121">
        <f t="shared" si="23"/>
        <v>102.59</v>
      </c>
      <c r="V121" t="str">
        <f t="shared" si="24"/>
        <v>Eucalyptus grandis3</v>
      </c>
    </row>
    <row r="122" spans="1:22" x14ac:dyDescent="0.25">
      <c r="A122" t="s">
        <v>28</v>
      </c>
      <c r="B122">
        <v>3</v>
      </c>
      <c r="C122">
        <v>2</v>
      </c>
      <c r="D122">
        <v>611</v>
      </c>
      <c r="E122">
        <v>0.13735498839907201</v>
      </c>
      <c r="F122">
        <v>0.117711171662125</v>
      </c>
      <c r="G122">
        <v>0.12973999999999999</v>
      </c>
      <c r="H122">
        <v>45.2</v>
      </c>
      <c r="I122">
        <v>1.2216216216216218</v>
      </c>
      <c r="J122">
        <v>21.1</v>
      </c>
      <c r="K122">
        <f t="shared" si="15"/>
        <v>0.62084454756380558</v>
      </c>
      <c r="L122">
        <f t="shared" si="16"/>
        <v>1.4379851240886624E-2</v>
      </c>
      <c r="M122">
        <f t="shared" si="17"/>
        <v>0.16425083999999998</v>
      </c>
      <c r="N122">
        <f t="shared" si="18"/>
        <v>0.26456033260583567</v>
      </c>
      <c r="O122" s="2">
        <f t="shared" si="19"/>
        <v>6.6140083151458917E-2</v>
      </c>
      <c r="P122">
        <v>2</v>
      </c>
      <c r="Q122">
        <v>3</v>
      </c>
      <c r="R122" t="str">
        <f t="shared" si="20"/>
        <v>EG</v>
      </c>
      <c r="S122">
        <f t="shared" si="21"/>
        <v>1958</v>
      </c>
      <c r="T122">
        <f t="shared" si="22"/>
        <v>29.58</v>
      </c>
      <c r="U122">
        <f t="shared" si="23"/>
        <v>102.59</v>
      </c>
      <c r="V122" t="str">
        <f t="shared" si="24"/>
        <v>Eucalyptus grandis3</v>
      </c>
    </row>
    <row r="123" spans="1:22" x14ac:dyDescent="0.25">
      <c r="A123" t="s">
        <v>28</v>
      </c>
      <c r="B123">
        <v>3</v>
      </c>
      <c r="C123">
        <v>2</v>
      </c>
      <c r="D123">
        <v>672</v>
      </c>
      <c r="E123">
        <v>0.13735498839907201</v>
      </c>
      <c r="F123">
        <v>0.108991825613079</v>
      </c>
      <c r="G123">
        <v>0.12316000000000001</v>
      </c>
      <c r="H123">
        <v>45.2</v>
      </c>
      <c r="I123">
        <v>1.2216216216216218</v>
      </c>
      <c r="J123">
        <v>21.1</v>
      </c>
      <c r="K123">
        <f t="shared" si="15"/>
        <v>0.62084454756380558</v>
      </c>
      <c r="L123">
        <f t="shared" si="16"/>
        <v>1.3314677074895059E-2</v>
      </c>
      <c r="M123">
        <f t="shared" si="17"/>
        <v>0.15592056000000001</v>
      </c>
      <c r="N123">
        <f t="shared" si="18"/>
        <v>0.25114267430040643</v>
      </c>
      <c r="O123" s="2">
        <f t="shared" si="19"/>
        <v>6.2785668575101608E-2</v>
      </c>
      <c r="P123">
        <v>2</v>
      </c>
      <c r="Q123">
        <v>3</v>
      </c>
      <c r="R123" t="str">
        <f t="shared" si="20"/>
        <v>EG</v>
      </c>
      <c r="S123">
        <f t="shared" si="21"/>
        <v>1958</v>
      </c>
      <c r="T123">
        <f t="shared" si="22"/>
        <v>29.58</v>
      </c>
      <c r="U123">
        <f t="shared" si="23"/>
        <v>102.59</v>
      </c>
      <c r="V123" t="str">
        <f t="shared" si="24"/>
        <v>Eucalyptus grandis3</v>
      </c>
    </row>
    <row r="124" spans="1:22" x14ac:dyDescent="0.25">
      <c r="A124" t="s">
        <v>28</v>
      </c>
      <c r="B124">
        <v>3</v>
      </c>
      <c r="C124">
        <v>3</v>
      </c>
      <c r="D124">
        <v>0</v>
      </c>
      <c r="E124">
        <v>1</v>
      </c>
      <c r="F124">
        <v>1</v>
      </c>
      <c r="G124">
        <v>1</v>
      </c>
      <c r="H124">
        <v>45.2</v>
      </c>
      <c r="I124">
        <v>1.2216216216216218</v>
      </c>
      <c r="J124">
        <v>21.1</v>
      </c>
      <c r="K124">
        <f t="shared" si="15"/>
        <v>4.5200000000000005</v>
      </c>
      <c r="L124">
        <f t="shared" si="16"/>
        <v>0.12216216216216219</v>
      </c>
      <c r="M124">
        <f t="shared" si="17"/>
        <v>1.2660000000000002</v>
      </c>
      <c r="N124">
        <f t="shared" si="18"/>
        <v>0.28008849557522125</v>
      </c>
      <c r="O124" s="2">
        <f t="shared" si="19"/>
        <v>7.0022123893805313E-2</v>
      </c>
      <c r="P124">
        <v>2</v>
      </c>
      <c r="Q124">
        <v>3</v>
      </c>
      <c r="R124" t="str">
        <f t="shared" si="20"/>
        <v>EG</v>
      </c>
      <c r="S124">
        <f t="shared" si="21"/>
        <v>1958</v>
      </c>
      <c r="T124">
        <f t="shared" si="22"/>
        <v>29.58</v>
      </c>
      <c r="U124">
        <f t="shared" si="23"/>
        <v>102.59</v>
      </c>
      <c r="V124" t="str">
        <f t="shared" si="24"/>
        <v>Eucalyptus grandis3</v>
      </c>
    </row>
    <row r="125" spans="1:22" x14ac:dyDescent="0.25">
      <c r="A125" t="s">
        <v>28</v>
      </c>
      <c r="B125">
        <v>3</v>
      </c>
      <c r="C125">
        <v>3</v>
      </c>
      <c r="D125">
        <v>61</v>
      </c>
      <c r="E125">
        <v>0.87795823665893302</v>
      </c>
      <c r="F125">
        <v>0.97874659400544906</v>
      </c>
      <c r="G125">
        <v>0.97373999999999994</v>
      </c>
      <c r="H125">
        <v>45.2</v>
      </c>
      <c r="I125">
        <v>1.2216216216216218</v>
      </c>
      <c r="J125">
        <v>21.1</v>
      </c>
      <c r="K125">
        <f t="shared" si="15"/>
        <v>3.968371229698378</v>
      </c>
      <c r="L125">
        <f t="shared" si="16"/>
        <v>0.11956580013255758</v>
      </c>
      <c r="M125">
        <f t="shared" si="17"/>
        <v>1.2327548399999999</v>
      </c>
      <c r="N125">
        <f t="shared" si="18"/>
        <v>0.31064504015510092</v>
      </c>
      <c r="O125" s="2">
        <f t="shared" si="19"/>
        <v>7.7661260038775229E-2</v>
      </c>
      <c r="P125">
        <v>2</v>
      </c>
      <c r="Q125">
        <v>3</v>
      </c>
      <c r="R125" t="str">
        <f t="shared" si="20"/>
        <v>EG</v>
      </c>
      <c r="S125">
        <f t="shared" si="21"/>
        <v>1958</v>
      </c>
      <c r="T125">
        <f t="shared" si="22"/>
        <v>29.58</v>
      </c>
      <c r="U125">
        <f t="shared" si="23"/>
        <v>102.59</v>
      </c>
      <c r="V125" t="str">
        <f t="shared" si="24"/>
        <v>Eucalyptus grandis3</v>
      </c>
    </row>
    <row r="126" spans="1:22" x14ac:dyDescent="0.25">
      <c r="A126" t="s">
        <v>28</v>
      </c>
      <c r="B126">
        <v>3</v>
      </c>
      <c r="C126">
        <v>3</v>
      </c>
      <c r="D126">
        <v>122</v>
      </c>
      <c r="E126">
        <v>0.74060324825986101</v>
      </c>
      <c r="F126">
        <v>0.89809264305176995</v>
      </c>
      <c r="G126">
        <v>0.88994000000000006</v>
      </c>
      <c r="H126">
        <v>45.2</v>
      </c>
      <c r="I126">
        <v>1.2216216216216218</v>
      </c>
      <c r="J126">
        <v>21.1</v>
      </c>
      <c r="K126">
        <f t="shared" si="15"/>
        <v>3.3475266821345722</v>
      </c>
      <c r="L126">
        <f t="shared" si="16"/>
        <v>0.10971293909713517</v>
      </c>
      <c r="M126">
        <f t="shared" si="17"/>
        <v>1.1266640400000001</v>
      </c>
      <c r="N126">
        <f t="shared" si="18"/>
        <v>0.33656611193359492</v>
      </c>
      <c r="O126" s="2">
        <f t="shared" si="19"/>
        <v>8.4141527983398731E-2</v>
      </c>
      <c r="P126">
        <v>2</v>
      </c>
      <c r="Q126">
        <v>3</v>
      </c>
      <c r="R126" t="str">
        <f t="shared" si="20"/>
        <v>EG</v>
      </c>
      <c r="S126">
        <f t="shared" si="21"/>
        <v>1958</v>
      </c>
      <c r="T126">
        <f t="shared" si="22"/>
        <v>29.58</v>
      </c>
      <c r="U126">
        <f t="shared" si="23"/>
        <v>102.59</v>
      </c>
      <c r="V126" t="str">
        <f t="shared" si="24"/>
        <v>Eucalyptus grandis3</v>
      </c>
    </row>
    <row r="127" spans="1:22" x14ac:dyDescent="0.25">
      <c r="A127" t="s">
        <v>28</v>
      </c>
      <c r="B127">
        <v>3</v>
      </c>
      <c r="C127">
        <v>3</v>
      </c>
      <c r="D127">
        <v>183</v>
      </c>
      <c r="E127">
        <v>0.60139211136891002</v>
      </c>
      <c r="F127">
        <v>0.48392370572207</v>
      </c>
      <c r="G127">
        <v>0.47832999999999998</v>
      </c>
      <c r="H127">
        <v>45.2</v>
      </c>
      <c r="I127">
        <v>1.2216216216216218</v>
      </c>
      <c r="J127">
        <v>21.1</v>
      </c>
      <c r="K127">
        <f t="shared" si="15"/>
        <v>2.7182923433874735</v>
      </c>
      <c r="L127">
        <f t="shared" si="16"/>
        <v>5.9117166212533968E-2</v>
      </c>
      <c r="M127">
        <f t="shared" si="17"/>
        <v>0.60556577999999994</v>
      </c>
      <c r="N127">
        <f t="shared" si="18"/>
        <v>0.22277433899745963</v>
      </c>
      <c r="O127" s="2">
        <f t="shared" si="19"/>
        <v>5.5693584749364908E-2</v>
      </c>
      <c r="P127">
        <v>2</v>
      </c>
      <c r="Q127">
        <v>3</v>
      </c>
      <c r="R127" t="str">
        <f t="shared" si="20"/>
        <v>EG</v>
      </c>
      <c r="S127">
        <f t="shared" si="21"/>
        <v>1958</v>
      </c>
      <c r="T127">
        <f t="shared" si="22"/>
        <v>29.58</v>
      </c>
      <c r="U127">
        <f t="shared" si="23"/>
        <v>102.59</v>
      </c>
      <c r="V127" t="str">
        <f t="shared" si="24"/>
        <v>Eucalyptus grandis3</v>
      </c>
    </row>
    <row r="128" spans="1:22" x14ac:dyDescent="0.25">
      <c r="A128" t="s">
        <v>28</v>
      </c>
      <c r="B128">
        <v>3</v>
      </c>
      <c r="C128">
        <v>3</v>
      </c>
      <c r="D128">
        <v>216</v>
      </c>
      <c r="E128">
        <v>0.41948955916473402</v>
      </c>
      <c r="F128">
        <v>0.42942779291553101</v>
      </c>
      <c r="G128">
        <v>0.42460000000000003</v>
      </c>
      <c r="H128">
        <v>45.2</v>
      </c>
      <c r="I128">
        <v>1.2216216216216218</v>
      </c>
      <c r="J128">
        <v>21.1</v>
      </c>
      <c r="K128">
        <f t="shared" si="15"/>
        <v>1.8960928074245977</v>
      </c>
      <c r="L128">
        <f t="shared" si="16"/>
        <v>5.2459827675086501E-2</v>
      </c>
      <c r="M128">
        <f t="shared" si="17"/>
        <v>0.53754360000000001</v>
      </c>
      <c r="N128">
        <f t="shared" si="18"/>
        <v>0.28350067986921396</v>
      </c>
      <c r="O128" s="2">
        <f t="shared" si="19"/>
        <v>7.0875169967303489E-2</v>
      </c>
      <c r="P128">
        <v>2</v>
      </c>
      <c r="Q128">
        <v>3</v>
      </c>
      <c r="R128" t="str">
        <f t="shared" si="20"/>
        <v>EG</v>
      </c>
      <c r="S128">
        <f t="shared" si="21"/>
        <v>1958</v>
      </c>
      <c r="T128">
        <f t="shared" si="22"/>
        <v>29.58</v>
      </c>
      <c r="U128">
        <f t="shared" si="23"/>
        <v>102.59</v>
      </c>
      <c r="V128" t="str">
        <f t="shared" si="24"/>
        <v>Eucalyptus grandis3</v>
      </c>
    </row>
    <row r="129" spans="1:22" x14ac:dyDescent="0.25">
      <c r="A129" t="s">
        <v>28</v>
      </c>
      <c r="B129">
        <v>3</v>
      </c>
      <c r="C129">
        <v>3</v>
      </c>
      <c r="D129">
        <v>243</v>
      </c>
      <c r="E129">
        <v>0.39350348027842202</v>
      </c>
      <c r="F129">
        <v>0.39237057220708399</v>
      </c>
      <c r="G129">
        <v>0.39295000000000002</v>
      </c>
      <c r="H129">
        <v>45.2</v>
      </c>
      <c r="I129">
        <v>1.2216216216216218</v>
      </c>
      <c r="J129">
        <v>21.1</v>
      </c>
      <c r="K129">
        <f t="shared" si="15"/>
        <v>1.7786357308584677</v>
      </c>
      <c r="L129">
        <f t="shared" si="16"/>
        <v>4.793283746962216E-2</v>
      </c>
      <c r="M129">
        <f t="shared" si="17"/>
        <v>0.49747470000000005</v>
      </c>
      <c r="N129">
        <f t="shared" si="18"/>
        <v>0.27969453855505944</v>
      </c>
      <c r="O129" s="2">
        <f t="shared" si="19"/>
        <v>6.9923634638764859E-2</v>
      </c>
      <c r="P129">
        <v>2</v>
      </c>
      <c r="Q129">
        <v>3</v>
      </c>
      <c r="R129" t="str">
        <f t="shared" si="20"/>
        <v>EG</v>
      </c>
      <c r="S129">
        <f t="shared" si="21"/>
        <v>1958</v>
      </c>
      <c r="T129">
        <f t="shared" si="22"/>
        <v>29.58</v>
      </c>
      <c r="U129">
        <f t="shared" si="23"/>
        <v>102.59</v>
      </c>
      <c r="V129" t="str">
        <f t="shared" si="24"/>
        <v>Eucalyptus grandis3</v>
      </c>
    </row>
    <row r="130" spans="1:22" x14ac:dyDescent="0.25">
      <c r="A130" t="s">
        <v>28</v>
      </c>
      <c r="B130">
        <v>3</v>
      </c>
      <c r="C130">
        <v>3</v>
      </c>
      <c r="D130">
        <v>304</v>
      </c>
      <c r="E130">
        <v>0.33039443155452503</v>
      </c>
      <c r="F130">
        <v>0.29427792915531298</v>
      </c>
      <c r="G130">
        <v>0.29025000000000001</v>
      </c>
      <c r="H130">
        <v>45.2</v>
      </c>
      <c r="I130">
        <v>1.2216216216216218</v>
      </c>
      <c r="J130">
        <v>21.1</v>
      </c>
      <c r="K130">
        <f t="shared" si="15"/>
        <v>1.4933828306264532</v>
      </c>
      <c r="L130">
        <f t="shared" si="16"/>
        <v>3.5949628102216621E-2</v>
      </c>
      <c r="M130">
        <f t="shared" si="17"/>
        <v>0.36745650000000007</v>
      </c>
      <c r="N130">
        <f t="shared" si="18"/>
        <v>0.24605646486899627</v>
      </c>
      <c r="O130" s="2">
        <f t="shared" si="19"/>
        <v>6.1514116217249067E-2</v>
      </c>
      <c r="P130">
        <v>2</v>
      </c>
      <c r="Q130">
        <v>3</v>
      </c>
      <c r="R130" t="str">
        <f t="shared" si="20"/>
        <v>EG</v>
      </c>
      <c r="S130">
        <f t="shared" si="21"/>
        <v>1958</v>
      </c>
      <c r="T130">
        <f t="shared" si="22"/>
        <v>29.58</v>
      </c>
      <c r="U130">
        <f t="shared" si="23"/>
        <v>102.59</v>
      </c>
      <c r="V130" t="str">
        <f t="shared" si="24"/>
        <v>Eucalyptus grandis3</v>
      </c>
    </row>
    <row r="131" spans="1:22" x14ac:dyDescent="0.25">
      <c r="A131" t="s">
        <v>28</v>
      </c>
      <c r="B131">
        <v>3</v>
      </c>
      <c r="C131">
        <v>3</v>
      </c>
      <c r="D131">
        <v>365</v>
      </c>
      <c r="E131">
        <v>0.35638051044083602</v>
      </c>
      <c r="F131">
        <v>0.30081743869209798</v>
      </c>
      <c r="G131">
        <v>0.30575000000000002</v>
      </c>
      <c r="H131">
        <v>45.2</v>
      </c>
      <c r="I131">
        <v>1.2216216216216218</v>
      </c>
      <c r="J131">
        <v>21.1</v>
      </c>
      <c r="K131">
        <f t="shared" si="15"/>
        <v>1.6108399071925787</v>
      </c>
      <c r="L131">
        <f t="shared" si="16"/>
        <v>3.6748508726710358E-2</v>
      </c>
      <c r="M131">
        <f t="shared" si="17"/>
        <v>0.38707950000000008</v>
      </c>
      <c r="N131">
        <f t="shared" si="18"/>
        <v>0.24029669135439669</v>
      </c>
      <c r="O131" s="2">
        <f t="shared" si="19"/>
        <v>6.0074172838599171E-2</v>
      </c>
      <c r="P131">
        <v>2</v>
      </c>
      <c r="Q131">
        <v>3</v>
      </c>
      <c r="R131" t="str">
        <f t="shared" si="20"/>
        <v>EG</v>
      </c>
      <c r="S131">
        <f t="shared" si="21"/>
        <v>1958</v>
      </c>
      <c r="T131">
        <f t="shared" si="22"/>
        <v>29.58</v>
      </c>
      <c r="U131">
        <f t="shared" si="23"/>
        <v>102.59</v>
      </c>
      <c r="V131" t="str">
        <f t="shared" si="24"/>
        <v>Eucalyptus grandis3</v>
      </c>
    </row>
    <row r="132" spans="1:22" x14ac:dyDescent="0.25">
      <c r="A132" t="s">
        <v>28</v>
      </c>
      <c r="B132">
        <v>3</v>
      </c>
      <c r="C132">
        <v>3</v>
      </c>
      <c r="D132">
        <v>429</v>
      </c>
      <c r="E132">
        <v>0.19675174013921101</v>
      </c>
      <c r="F132">
        <v>9.3732970027247606E-2</v>
      </c>
      <c r="G132">
        <v>0.27867999999999998</v>
      </c>
      <c r="H132">
        <v>45.2</v>
      </c>
      <c r="I132">
        <v>1.2216216216216218</v>
      </c>
      <c r="J132">
        <v>21.1</v>
      </c>
      <c r="K132">
        <f t="shared" si="15"/>
        <v>0.88931786542923386</v>
      </c>
      <c r="L132">
        <f t="shared" si="16"/>
        <v>1.1450622284409708E-2</v>
      </c>
      <c r="M132">
        <f t="shared" si="17"/>
        <v>0.35280888000000005</v>
      </c>
      <c r="N132">
        <f t="shared" si="18"/>
        <v>0.39671853418767766</v>
      </c>
      <c r="O132" s="2">
        <f t="shared" si="19"/>
        <v>9.9179633546919416E-2</v>
      </c>
      <c r="P132">
        <v>2</v>
      </c>
      <c r="Q132">
        <v>3</v>
      </c>
      <c r="R132" t="str">
        <f t="shared" si="20"/>
        <v>EG</v>
      </c>
      <c r="S132">
        <f t="shared" si="21"/>
        <v>1958</v>
      </c>
      <c r="T132">
        <f t="shared" si="22"/>
        <v>29.58</v>
      </c>
      <c r="U132">
        <f t="shared" si="23"/>
        <v>102.59</v>
      </c>
      <c r="V132" t="str">
        <f t="shared" si="24"/>
        <v>Eucalyptus grandis3</v>
      </c>
    </row>
    <row r="133" spans="1:22" x14ac:dyDescent="0.25">
      <c r="A133" t="s">
        <v>28</v>
      </c>
      <c r="B133">
        <v>3</v>
      </c>
      <c r="C133">
        <v>3</v>
      </c>
      <c r="D133">
        <v>490</v>
      </c>
      <c r="E133">
        <v>0.25243619489559199</v>
      </c>
      <c r="F133">
        <v>0.119891008174386</v>
      </c>
      <c r="G133">
        <v>0.22799</v>
      </c>
      <c r="H133">
        <v>45.2</v>
      </c>
      <c r="I133">
        <v>1.2216216216216218</v>
      </c>
      <c r="J133">
        <v>21.1</v>
      </c>
      <c r="K133">
        <f t="shared" si="15"/>
        <v>1.141011600928076</v>
      </c>
      <c r="L133">
        <f t="shared" si="16"/>
        <v>1.4646144782384456E-2</v>
      </c>
      <c r="M133">
        <f t="shared" si="17"/>
        <v>0.28863534000000002</v>
      </c>
      <c r="N133">
        <f t="shared" si="18"/>
        <v>0.25296442189126722</v>
      </c>
      <c r="O133" s="2">
        <f t="shared" si="19"/>
        <v>6.3241105472816805E-2</v>
      </c>
      <c r="P133">
        <v>2</v>
      </c>
      <c r="Q133">
        <v>3</v>
      </c>
      <c r="R133" t="str">
        <f t="shared" si="20"/>
        <v>EG</v>
      </c>
      <c r="S133">
        <f t="shared" si="21"/>
        <v>1958</v>
      </c>
      <c r="T133">
        <f t="shared" si="22"/>
        <v>29.58</v>
      </c>
      <c r="U133">
        <f t="shared" si="23"/>
        <v>102.59</v>
      </c>
      <c r="V133" t="str">
        <f t="shared" si="24"/>
        <v>Eucalyptus grandis3</v>
      </c>
    </row>
    <row r="134" spans="1:22" x14ac:dyDescent="0.25">
      <c r="A134" t="s">
        <v>28</v>
      </c>
      <c r="B134">
        <v>3</v>
      </c>
      <c r="C134">
        <v>3</v>
      </c>
      <c r="D134">
        <v>551</v>
      </c>
      <c r="E134">
        <v>0.19303944315545299</v>
      </c>
      <c r="F134">
        <v>0.13297002724795601</v>
      </c>
      <c r="G134">
        <v>0.22771999999999998</v>
      </c>
      <c r="H134">
        <v>45.2</v>
      </c>
      <c r="I134">
        <v>1.2216216216216218</v>
      </c>
      <c r="J134">
        <v>21.1</v>
      </c>
      <c r="K134">
        <f t="shared" si="15"/>
        <v>0.87253828306264758</v>
      </c>
      <c r="L134">
        <f t="shared" si="16"/>
        <v>1.6243906031371925E-2</v>
      </c>
      <c r="M134">
        <f t="shared" si="17"/>
        <v>0.28829351999999997</v>
      </c>
      <c r="N134">
        <f t="shared" si="18"/>
        <v>0.33040787504254493</v>
      </c>
      <c r="O134" s="2">
        <f t="shared" si="19"/>
        <v>8.2601968760636232E-2</v>
      </c>
      <c r="P134">
        <v>2</v>
      </c>
      <c r="Q134">
        <v>3</v>
      </c>
      <c r="R134" t="str">
        <f t="shared" si="20"/>
        <v>EG</v>
      </c>
      <c r="S134">
        <f t="shared" si="21"/>
        <v>1958</v>
      </c>
      <c r="T134">
        <f t="shared" si="22"/>
        <v>29.58</v>
      </c>
      <c r="U134">
        <f t="shared" si="23"/>
        <v>102.59</v>
      </c>
      <c r="V134" t="str">
        <f t="shared" si="24"/>
        <v>Eucalyptus grandis3</v>
      </c>
    </row>
    <row r="135" spans="1:22" x14ac:dyDescent="0.25">
      <c r="A135" t="s">
        <v>28</v>
      </c>
      <c r="B135">
        <v>3</v>
      </c>
      <c r="C135">
        <v>3</v>
      </c>
      <c r="D135">
        <v>611</v>
      </c>
      <c r="E135">
        <v>0.163341067285383</v>
      </c>
      <c r="F135">
        <v>0.117711171662125</v>
      </c>
      <c r="G135">
        <v>0.21958</v>
      </c>
      <c r="H135">
        <v>45.2</v>
      </c>
      <c r="I135">
        <v>1.2216216216216218</v>
      </c>
      <c r="J135">
        <v>21.1</v>
      </c>
      <c r="K135">
        <f t="shared" si="15"/>
        <v>0.73830162412993128</v>
      </c>
      <c r="L135">
        <f t="shared" si="16"/>
        <v>1.4379851240886624E-2</v>
      </c>
      <c r="M135">
        <f t="shared" si="17"/>
        <v>0.27798828000000003</v>
      </c>
      <c r="N135">
        <f t="shared" si="18"/>
        <v>0.37652399901950884</v>
      </c>
      <c r="O135" s="2">
        <f t="shared" si="19"/>
        <v>9.4130999754877209E-2</v>
      </c>
      <c r="P135">
        <v>2</v>
      </c>
      <c r="Q135">
        <v>3</v>
      </c>
      <c r="R135" t="str">
        <f t="shared" si="20"/>
        <v>EG</v>
      </c>
      <c r="S135">
        <f t="shared" si="21"/>
        <v>1958</v>
      </c>
      <c r="T135">
        <f t="shared" si="22"/>
        <v>29.58</v>
      </c>
      <c r="U135">
        <f t="shared" si="23"/>
        <v>102.59</v>
      </c>
      <c r="V135" t="str">
        <f t="shared" si="24"/>
        <v>Eucalyptus grandis3</v>
      </c>
    </row>
    <row r="136" spans="1:22" x14ac:dyDescent="0.25">
      <c r="A136" t="s">
        <v>28</v>
      </c>
      <c r="B136">
        <v>3</v>
      </c>
      <c r="C136">
        <v>3</v>
      </c>
      <c r="D136">
        <v>672</v>
      </c>
      <c r="E136">
        <v>0.163341067285383</v>
      </c>
      <c r="F136">
        <v>0.104632152588555</v>
      </c>
      <c r="G136">
        <v>0.19724</v>
      </c>
      <c r="H136">
        <v>45.2</v>
      </c>
      <c r="I136">
        <v>1.2216216216216218</v>
      </c>
      <c r="J136">
        <v>21.1</v>
      </c>
      <c r="K136">
        <f t="shared" si="15"/>
        <v>0.73830162412993128</v>
      </c>
      <c r="L136">
        <f t="shared" si="16"/>
        <v>1.2782089991899153E-2</v>
      </c>
      <c r="M136">
        <f t="shared" si="17"/>
        <v>0.24970584000000001</v>
      </c>
      <c r="N136">
        <f t="shared" si="18"/>
        <v>0.33821656601971001</v>
      </c>
      <c r="O136" s="2">
        <f t="shared" si="19"/>
        <v>8.4554141504927502E-2</v>
      </c>
      <c r="P136">
        <v>2</v>
      </c>
      <c r="Q136">
        <v>3</v>
      </c>
      <c r="R136" t="str">
        <f t="shared" si="20"/>
        <v>EG</v>
      </c>
      <c r="S136">
        <f t="shared" si="21"/>
        <v>1958</v>
      </c>
      <c r="T136">
        <f t="shared" si="22"/>
        <v>29.58</v>
      </c>
      <c r="U136">
        <f t="shared" si="23"/>
        <v>102.59</v>
      </c>
      <c r="V136" t="str">
        <f t="shared" si="24"/>
        <v>Eucalyptus grandis3</v>
      </c>
    </row>
    <row r="137" spans="1:22" x14ac:dyDescent="0.25">
      <c r="A137" t="s">
        <v>29</v>
      </c>
      <c r="B137">
        <v>4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45.6</v>
      </c>
      <c r="I137">
        <v>2.2800000000000002</v>
      </c>
      <c r="J137">
        <v>20</v>
      </c>
      <c r="K137">
        <f t="shared" si="15"/>
        <v>4.5600000000000005</v>
      </c>
      <c r="L137">
        <f t="shared" si="16"/>
        <v>0.22800000000000004</v>
      </c>
      <c r="M137">
        <f t="shared" si="17"/>
        <v>1.2</v>
      </c>
      <c r="N137">
        <f t="shared" si="18"/>
        <v>0.26315789473684209</v>
      </c>
      <c r="O137" s="2">
        <f t="shared" si="19"/>
        <v>6.5789473684210523E-2</v>
      </c>
      <c r="P137">
        <v>1</v>
      </c>
      <c r="Q137">
        <v>4</v>
      </c>
      <c r="R137" t="str">
        <f t="shared" si="20"/>
        <v>NA</v>
      </c>
      <c r="S137">
        <f t="shared" si="21"/>
        <v>1958</v>
      </c>
      <c r="T137">
        <f t="shared" si="22"/>
        <v>29.58</v>
      </c>
      <c r="U137">
        <f t="shared" si="23"/>
        <v>102.59</v>
      </c>
      <c r="V137" t="str">
        <f t="shared" si="24"/>
        <v>Neosinocalamus affinis4</v>
      </c>
    </row>
    <row r="138" spans="1:22" x14ac:dyDescent="0.25">
      <c r="A138" t="s">
        <v>29</v>
      </c>
      <c r="B138">
        <v>4</v>
      </c>
      <c r="C138">
        <v>0</v>
      </c>
      <c r="D138">
        <v>64</v>
      </c>
      <c r="E138">
        <v>0.87514954277725499</v>
      </c>
      <c r="F138">
        <v>0.62891802573954103</v>
      </c>
      <c r="G138">
        <v>0.95244000000000006</v>
      </c>
      <c r="H138">
        <v>45.6</v>
      </c>
      <c r="I138">
        <v>2.2800000000000002</v>
      </c>
      <c r="J138">
        <v>20</v>
      </c>
      <c r="K138">
        <f t="shared" si="15"/>
        <v>3.9906819150642829</v>
      </c>
      <c r="L138">
        <f t="shared" si="16"/>
        <v>0.14339330986861537</v>
      </c>
      <c r="M138">
        <f t="shared" si="17"/>
        <v>1.1429279999999999</v>
      </c>
      <c r="N138">
        <f t="shared" si="18"/>
        <v>0.2863991729547779</v>
      </c>
      <c r="O138" s="2">
        <f t="shared" si="19"/>
        <v>7.1599793238694476E-2</v>
      </c>
      <c r="P138">
        <v>1</v>
      </c>
      <c r="Q138">
        <v>4</v>
      </c>
      <c r="R138" t="str">
        <f t="shared" si="20"/>
        <v>NA</v>
      </c>
      <c r="S138">
        <f t="shared" si="21"/>
        <v>1958</v>
      </c>
      <c r="T138">
        <f t="shared" si="22"/>
        <v>29.58</v>
      </c>
      <c r="U138">
        <f t="shared" si="23"/>
        <v>102.59</v>
      </c>
      <c r="V138" t="str">
        <f t="shared" si="24"/>
        <v>Neosinocalamus affinis4</v>
      </c>
    </row>
    <row r="139" spans="1:22" x14ac:dyDescent="0.25">
      <c r="A139" t="s">
        <v>29</v>
      </c>
      <c r="B139">
        <v>4</v>
      </c>
      <c r="C139">
        <v>0</v>
      </c>
      <c r="D139">
        <v>125</v>
      </c>
      <c r="E139">
        <v>0.80232392913620398</v>
      </c>
      <c r="F139">
        <v>0.67745506327413396</v>
      </c>
      <c r="G139">
        <v>0.78169</v>
      </c>
      <c r="H139">
        <v>45.6</v>
      </c>
      <c r="I139">
        <v>2.2800000000000002</v>
      </c>
      <c r="J139">
        <v>20</v>
      </c>
      <c r="K139">
        <f t="shared" si="15"/>
        <v>3.6585971168610905</v>
      </c>
      <c r="L139">
        <f t="shared" si="16"/>
        <v>0.15445975442650256</v>
      </c>
      <c r="M139">
        <f t="shared" si="17"/>
        <v>0.93802799999999997</v>
      </c>
      <c r="N139">
        <f t="shared" si="18"/>
        <v>0.25639007795555946</v>
      </c>
      <c r="O139" s="2">
        <f t="shared" si="19"/>
        <v>6.4097519488889865E-2</v>
      </c>
      <c r="P139">
        <v>1</v>
      </c>
      <c r="Q139">
        <v>4</v>
      </c>
      <c r="R139" t="str">
        <f t="shared" si="20"/>
        <v>NA</v>
      </c>
      <c r="S139">
        <f t="shared" si="21"/>
        <v>1958</v>
      </c>
      <c r="T139">
        <f t="shared" si="22"/>
        <v>29.58</v>
      </c>
      <c r="U139">
        <f t="shared" si="23"/>
        <v>102.59</v>
      </c>
      <c r="V139" t="str">
        <f t="shared" si="24"/>
        <v>Neosinocalamus affinis4</v>
      </c>
    </row>
    <row r="140" spans="1:22" x14ac:dyDescent="0.25">
      <c r="A140" t="s">
        <v>29</v>
      </c>
      <c r="B140">
        <v>4</v>
      </c>
      <c r="C140">
        <v>0</v>
      </c>
      <c r="D140">
        <v>183</v>
      </c>
      <c r="E140">
        <v>0.69246212728897805</v>
      </c>
      <c r="F140">
        <v>0.56678846825546003</v>
      </c>
      <c r="G140">
        <v>0.76198999999999995</v>
      </c>
      <c r="H140">
        <v>45.6</v>
      </c>
      <c r="I140">
        <v>2.2800000000000002</v>
      </c>
      <c r="J140">
        <v>20</v>
      </c>
      <c r="K140">
        <f t="shared" si="15"/>
        <v>3.1576273004377398</v>
      </c>
      <c r="L140">
        <f t="shared" si="16"/>
        <v>0.1292277707622449</v>
      </c>
      <c r="M140">
        <f t="shared" si="17"/>
        <v>0.91438799999999998</v>
      </c>
      <c r="N140">
        <f t="shared" si="18"/>
        <v>0.28958072406874585</v>
      </c>
      <c r="O140" s="2">
        <f t="shared" si="19"/>
        <v>7.2395181017186463E-2</v>
      </c>
      <c r="P140">
        <v>1</v>
      </c>
      <c r="Q140">
        <v>4</v>
      </c>
      <c r="R140" t="str">
        <f t="shared" si="20"/>
        <v>NA</v>
      </c>
      <c r="S140">
        <f t="shared" si="21"/>
        <v>1958</v>
      </c>
      <c r="T140">
        <f t="shared" si="22"/>
        <v>29.58</v>
      </c>
      <c r="U140">
        <f t="shared" si="23"/>
        <v>102.59</v>
      </c>
      <c r="V140" t="str">
        <f t="shared" si="24"/>
        <v>Neosinocalamus affinis4</v>
      </c>
    </row>
    <row r="141" spans="1:22" x14ac:dyDescent="0.25">
      <c r="A141" t="s">
        <v>29</v>
      </c>
      <c r="B141">
        <v>4</v>
      </c>
      <c r="C141">
        <v>0</v>
      </c>
      <c r="D141">
        <v>243</v>
      </c>
      <c r="E141">
        <v>0.57702656246418904</v>
      </c>
      <c r="F141">
        <v>0.73219323463822195</v>
      </c>
      <c r="G141">
        <v>0.82347999999999999</v>
      </c>
      <c r="H141">
        <v>45.6</v>
      </c>
      <c r="I141">
        <v>2.2800000000000002</v>
      </c>
      <c r="J141">
        <v>20</v>
      </c>
      <c r="K141">
        <f t="shared" si="15"/>
        <v>2.631241124836702</v>
      </c>
      <c r="L141">
        <f t="shared" si="16"/>
        <v>0.16694005749751462</v>
      </c>
      <c r="M141">
        <f t="shared" si="17"/>
        <v>0.98817599999999994</v>
      </c>
      <c r="N141">
        <f t="shared" si="18"/>
        <v>0.37555509096921985</v>
      </c>
      <c r="O141" s="2">
        <f t="shared" si="19"/>
        <v>9.3888772742304963E-2</v>
      </c>
      <c r="P141">
        <v>1</v>
      </c>
      <c r="Q141">
        <v>4</v>
      </c>
      <c r="R141" t="str">
        <f t="shared" si="20"/>
        <v>NA</v>
      </c>
      <c r="S141">
        <f t="shared" si="21"/>
        <v>1958</v>
      </c>
      <c r="T141">
        <f t="shared" si="22"/>
        <v>29.58</v>
      </c>
      <c r="U141">
        <f t="shared" si="23"/>
        <v>102.59</v>
      </c>
      <c r="V141" t="str">
        <f t="shared" si="24"/>
        <v>Neosinocalamus affinis4</v>
      </c>
    </row>
    <row r="142" spans="1:22" x14ac:dyDescent="0.25">
      <c r="A142" t="s">
        <v>29</v>
      </c>
      <c r="B142">
        <v>4</v>
      </c>
      <c r="C142">
        <v>0</v>
      </c>
      <c r="D142">
        <v>307</v>
      </c>
      <c r="E142">
        <v>0.37454678798157298</v>
      </c>
      <c r="F142">
        <v>0.50264112415701601</v>
      </c>
      <c r="G142">
        <v>0.52768999999999999</v>
      </c>
      <c r="H142">
        <v>45.6</v>
      </c>
      <c r="I142">
        <v>2.2800000000000002</v>
      </c>
      <c r="J142">
        <v>20</v>
      </c>
      <c r="K142">
        <f t="shared" si="15"/>
        <v>1.7079333531959731</v>
      </c>
      <c r="L142">
        <f t="shared" si="16"/>
        <v>0.11460217630779965</v>
      </c>
      <c r="M142">
        <f t="shared" si="17"/>
        <v>0.63322800000000001</v>
      </c>
      <c r="N142">
        <f t="shared" si="18"/>
        <v>0.37075685583109613</v>
      </c>
      <c r="O142" s="2">
        <f t="shared" si="19"/>
        <v>9.2689213957774033E-2</v>
      </c>
      <c r="P142">
        <v>1</v>
      </c>
      <c r="Q142">
        <v>4</v>
      </c>
      <c r="R142" t="str">
        <f t="shared" si="20"/>
        <v>NA</v>
      </c>
      <c r="S142">
        <f t="shared" si="21"/>
        <v>1958</v>
      </c>
      <c r="T142">
        <f t="shared" si="22"/>
        <v>29.58</v>
      </c>
      <c r="U142">
        <f t="shared" si="23"/>
        <v>102.59</v>
      </c>
      <c r="V142" t="str">
        <f t="shared" si="24"/>
        <v>Neosinocalamus affinis4</v>
      </c>
    </row>
    <row r="143" spans="1:22" x14ac:dyDescent="0.25">
      <c r="A143" t="s">
        <v>29</v>
      </c>
      <c r="B143">
        <v>4</v>
      </c>
      <c r="C143">
        <v>0</v>
      </c>
      <c r="D143">
        <v>368</v>
      </c>
      <c r="E143">
        <v>0.309100909861801</v>
      </c>
      <c r="F143">
        <v>0.303315510894972</v>
      </c>
      <c r="G143">
        <v>0.37156999999999996</v>
      </c>
      <c r="H143">
        <v>45.6</v>
      </c>
      <c r="I143">
        <v>2.2800000000000002</v>
      </c>
      <c r="J143">
        <v>20</v>
      </c>
      <c r="K143">
        <f t="shared" si="15"/>
        <v>1.4095001489698125</v>
      </c>
      <c r="L143">
        <f t="shared" si="16"/>
        <v>6.9155936484053632E-2</v>
      </c>
      <c r="M143">
        <f t="shared" si="17"/>
        <v>0.44588399999999995</v>
      </c>
      <c r="N143">
        <f t="shared" si="18"/>
        <v>0.31634193180177489</v>
      </c>
      <c r="O143" s="2">
        <f t="shared" si="19"/>
        <v>7.9085482950443722E-2</v>
      </c>
      <c r="P143">
        <v>1</v>
      </c>
      <c r="Q143">
        <v>4</v>
      </c>
      <c r="R143" t="str">
        <f t="shared" si="20"/>
        <v>NA</v>
      </c>
      <c r="S143">
        <f t="shared" si="21"/>
        <v>1958</v>
      </c>
      <c r="T143">
        <f t="shared" si="22"/>
        <v>29.58</v>
      </c>
      <c r="U143">
        <f t="shared" si="23"/>
        <v>102.59</v>
      </c>
      <c r="V143" t="str">
        <f t="shared" si="24"/>
        <v>Neosinocalamus affinis4</v>
      </c>
    </row>
    <row r="144" spans="1:22" x14ac:dyDescent="0.25">
      <c r="A144" t="s">
        <v>29</v>
      </c>
      <c r="B144">
        <v>4</v>
      </c>
      <c r="C144">
        <v>0</v>
      </c>
      <c r="D144">
        <v>487</v>
      </c>
      <c r="E144">
        <v>0.24862374808058099</v>
      </c>
      <c r="F144">
        <v>0.17870711195894501</v>
      </c>
      <c r="G144">
        <v>0.24285000000000001</v>
      </c>
      <c r="H144">
        <v>45.6</v>
      </c>
      <c r="I144">
        <v>2.2800000000000002</v>
      </c>
      <c r="J144">
        <v>20</v>
      </c>
      <c r="K144">
        <f t="shared" si="15"/>
        <v>1.1337242912474494</v>
      </c>
      <c r="L144">
        <f t="shared" si="16"/>
        <v>4.0745221526639473E-2</v>
      </c>
      <c r="M144">
        <f t="shared" si="17"/>
        <v>0.29142000000000001</v>
      </c>
      <c r="N144">
        <f t="shared" si="18"/>
        <v>0.257046622578182</v>
      </c>
      <c r="O144" s="2">
        <f t="shared" si="19"/>
        <v>6.4261655644545501E-2</v>
      </c>
      <c r="P144">
        <v>1</v>
      </c>
      <c r="Q144">
        <v>4</v>
      </c>
      <c r="R144" t="str">
        <f t="shared" si="20"/>
        <v>NA</v>
      </c>
      <c r="S144">
        <f t="shared" si="21"/>
        <v>1958</v>
      </c>
      <c r="T144">
        <f t="shared" si="22"/>
        <v>29.58</v>
      </c>
      <c r="U144">
        <f t="shared" si="23"/>
        <v>102.59</v>
      </c>
      <c r="V144" t="str">
        <f t="shared" si="24"/>
        <v>Neosinocalamus affinis4</v>
      </c>
    </row>
    <row r="145" spans="1:22" x14ac:dyDescent="0.25">
      <c r="A145" t="s">
        <v>29</v>
      </c>
      <c r="B145">
        <v>4</v>
      </c>
      <c r="C145">
        <v>0</v>
      </c>
      <c r="D145">
        <v>611</v>
      </c>
      <c r="E145">
        <v>0.20294272683519299</v>
      </c>
      <c r="F145">
        <v>0.11859534108922801</v>
      </c>
      <c r="G145">
        <v>0.19044</v>
      </c>
      <c r="H145">
        <v>45.6</v>
      </c>
      <c r="I145">
        <v>2.2800000000000002</v>
      </c>
      <c r="J145">
        <v>20</v>
      </c>
      <c r="K145">
        <f t="shared" si="15"/>
        <v>0.92541883436848005</v>
      </c>
      <c r="L145">
        <f t="shared" si="16"/>
        <v>2.703973776834399E-2</v>
      </c>
      <c r="M145">
        <f t="shared" si="17"/>
        <v>0.22852799999999998</v>
      </c>
      <c r="N145">
        <f t="shared" si="18"/>
        <v>0.24694548188653517</v>
      </c>
      <c r="O145" s="2">
        <f t="shared" si="19"/>
        <v>6.1736370471633793E-2</v>
      </c>
      <c r="P145">
        <v>1</v>
      </c>
      <c r="Q145">
        <v>4</v>
      </c>
      <c r="R145" t="str">
        <f t="shared" si="20"/>
        <v>NA</v>
      </c>
      <c r="S145">
        <f t="shared" si="21"/>
        <v>1958</v>
      </c>
      <c r="T145">
        <f t="shared" si="22"/>
        <v>29.58</v>
      </c>
      <c r="U145">
        <f t="shared" si="23"/>
        <v>102.59</v>
      </c>
      <c r="V145" t="str">
        <f t="shared" si="24"/>
        <v>Neosinocalamus affinis4</v>
      </c>
    </row>
    <row r="146" spans="1:22" x14ac:dyDescent="0.25">
      <c r="A146" t="s">
        <v>29</v>
      </c>
      <c r="B146">
        <v>4</v>
      </c>
      <c r="C146">
        <v>0</v>
      </c>
      <c r="D146">
        <v>733</v>
      </c>
      <c r="E146">
        <v>0.16650241789471201</v>
      </c>
      <c r="F146">
        <v>8.2664767994840405E-2</v>
      </c>
      <c r="G146">
        <v>0.16239000000000001</v>
      </c>
      <c r="H146">
        <v>45.6</v>
      </c>
      <c r="I146">
        <v>2.2800000000000002</v>
      </c>
      <c r="J146">
        <v>20</v>
      </c>
      <c r="K146">
        <f t="shared" ref="K146:K209" si="25">E146*H146*0.01*$B$14</f>
        <v>0.75925102559988689</v>
      </c>
      <c r="L146">
        <f t="shared" ref="L146:L209" si="26">F146*I146*0.01*$B$14</f>
        <v>1.8847567102823617E-2</v>
      </c>
      <c r="M146">
        <f t="shared" ref="M146:M209" si="27">G146*J146*0.01*$B$14*$B$13</f>
        <v>0.19486800000000001</v>
      </c>
      <c r="N146">
        <f t="shared" ref="N146:N209" si="28">M146/K146</f>
        <v>0.25665819792081823</v>
      </c>
      <c r="O146" s="2">
        <f t="shared" ref="O146:O209" si="29">M146*0.25/K146</f>
        <v>6.4164549480204558E-2</v>
      </c>
      <c r="P146">
        <v>1</v>
      </c>
      <c r="Q146">
        <v>4</v>
      </c>
      <c r="R146" t="str">
        <f t="shared" ref="R146:R209" si="30">VLOOKUP(Q146,$R$2:$S$6,2,FALSE)</f>
        <v>NA</v>
      </c>
      <c r="S146">
        <f t="shared" ref="S146:S209" si="31">VLOOKUP(Q146,$R$2:$U$6,4,FALSE)</f>
        <v>1958</v>
      </c>
      <c r="T146">
        <f t="shared" ref="T146:T209" si="32">VLOOKUP(Q146,$R$2:$W$6,5,FALSE)</f>
        <v>29.58</v>
      </c>
      <c r="U146">
        <f t="shared" ref="U146:U209" si="33">VLOOKUP(Q146,$R$2:$W$6,6,FALSE)</f>
        <v>102.59</v>
      </c>
      <c r="V146" t="str">
        <f t="shared" ref="V146:V209" si="34">_xlfn.CONCAT(A146,B146)</f>
        <v>Neosinocalamus affinis4</v>
      </c>
    </row>
    <row r="147" spans="1:22" x14ac:dyDescent="0.25">
      <c r="A147" t="s">
        <v>29</v>
      </c>
      <c r="B147">
        <v>4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45.6</v>
      </c>
      <c r="I147">
        <v>2.2800000000000002</v>
      </c>
      <c r="J147">
        <v>20</v>
      </c>
      <c r="K147">
        <f t="shared" si="25"/>
        <v>4.5600000000000005</v>
      </c>
      <c r="L147">
        <f t="shared" si="26"/>
        <v>0.22800000000000004</v>
      </c>
      <c r="M147">
        <f t="shared" si="27"/>
        <v>1.2</v>
      </c>
      <c r="N147">
        <f t="shared" si="28"/>
        <v>0.26315789473684209</v>
      </c>
      <c r="O147" s="2">
        <f t="shared" si="29"/>
        <v>6.5789473684210523E-2</v>
      </c>
      <c r="P147">
        <v>1</v>
      </c>
      <c r="Q147">
        <v>4</v>
      </c>
      <c r="R147" t="str">
        <f t="shared" si="30"/>
        <v>NA</v>
      </c>
      <c r="S147">
        <f t="shared" si="31"/>
        <v>1958</v>
      </c>
      <c r="T147">
        <f t="shared" si="32"/>
        <v>29.58</v>
      </c>
      <c r="U147">
        <f t="shared" si="33"/>
        <v>102.59</v>
      </c>
      <c r="V147" t="str">
        <f t="shared" si="34"/>
        <v>Neosinocalamus affinis4</v>
      </c>
    </row>
    <row r="148" spans="1:22" x14ac:dyDescent="0.25">
      <c r="A148" t="s">
        <v>29</v>
      </c>
      <c r="B148">
        <v>4</v>
      </c>
      <c r="C148">
        <v>1</v>
      </c>
      <c r="D148">
        <v>64</v>
      </c>
      <c r="E148">
        <v>0.88811220864941598</v>
      </c>
      <c r="F148">
        <v>0.73370052929955099</v>
      </c>
      <c r="G148">
        <v>0.98816000000000004</v>
      </c>
      <c r="H148">
        <v>45.6</v>
      </c>
      <c r="I148">
        <v>2.2800000000000002</v>
      </c>
      <c r="J148">
        <v>20</v>
      </c>
      <c r="K148">
        <f t="shared" si="25"/>
        <v>4.0497916714413371</v>
      </c>
      <c r="L148">
        <f t="shared" si="26"/>
        <v>0.16728372068029765</v>
      </c>
      <c r="M148">
        <f t="shared" si="27"/>
        <v>1.1857920000000002</v>
      </c>
      <c r="N148">
        <f t="shared" si="28"/>
        <v>0.29280320969645635</v>
      </c>
      <c r="O148" s="2">
        <f t="shared" si="29"/>
        <v>7.3200802424114086E-2</v>
      </c>
      <c r="P148">
        <v>1</v>
      </c>
      <c r="Q148">
        <v>4</v>
      </c>
      <c r="R148" t="str">
        <f t="shared" si="30"/>
        <v>NA</v>
      </c>
      <c r="S148">
        <f t="shared" si="31"/>
        <v>1958</v>
      </c>
      <c r="T148">
        <f t="shared" si="32"/>
        <v>29.58</v>
      </c>
      <c r="U148">
        <f t="shared" si="33"/>
        <v>102.59</v>
      </c>
      <c r="V148" t="str">
        <f t="shared" si="34"/>
        <v>Neosinocalamus affinis4</v>
      </c>
    </row>
    <row r="149" spans="1:22" x14ac:dyDescent="0.25">
      <c r="A149" t="s">
        <v>29</v>
      </c>
      <c r="B149">
        <v>4</v>
      </c>
      <c r="C149">
        <v>1</v>
      </c>
      <c r="D149">
        <v>125</v>
      </c>
      <c r="E149">
        <v>0.82638828409689802</v>
      </c>
      <c r="F149">
        <v>0.65729869152851905</v>
      </c>
      <c r="G149">
        <v>0.77033000000000007</v>
      </c>
      <c r="H149">
        <v>45.6</v>
      </c>
      <c r="I149">
        <v>2.2800000000000002</v>
      </c>
      <c r="J149">
        <v>20</v>
      </c>
      <c r="K149">
        <f t="shared" si="25"/>
        <v>3.7683305754818548</v>
      </c>
      <c r="L149">
        <f t="shared" si="26"/>
        <v>0.14986410166850236</v>
      </c>
      <c r="M149">
        <f t="shared" si="27"/>
        <v>0.924396</v>
      </c>
      <c r="N149">
        <f t="shared" si="28"/>
        <v>0.24530650416246932</v>
      </c>
      <c r="O149" s="2">
        <f t="shared" si="29"/>
        <v>6.1326626040617331E-2</v>
      </c>
      <c r="P149">
        <v>1</v>
      </c>
      <c r="Q149">
        <v>4</v>
      </c>
      <c r="R149" t="str">
        <f t="shared" si="30"/>
        <v>NA</v>
      </c>
      <c r="S149">
        <f t="shared" si="31"/>
        <v>1958</v>
      </c>
      <c r="T149">
        <f t="shared" si="32"/>
        <v>29.58</v>
      </c>
      <c r="U149">
        <f t="shared" si="33"/>
        <v>102.59</v>
      </c>
      <c r="V149" t="str">
        <f t="shared" si="34"/>
        <v>Neosinocalamus affinis4</v>
      </c>
    </row>
    <row r="150" spans="1:22" x14ac:dyDescent="0.25">
      <c r="A150" t="s">
        <v>29</v>
      </c>
      <c r="B150">
        <v>4</v>
      </c>
      <c r="C150">
        <v>1</v>
      </c>
      <c r="D150">
        <v>183</v>
      </c>
      <c r="E150">
        <v>0.71281369605573697</v>
      </c>
      <c r="F150">
        <v>0.56477336844084902</v>
      </c>
      <c r="G150">
        <v>0.84806000000000004</v>
      </c>
      <c r="H150">
        <v>45.6</v>
      </c>
      <c r="I150">
        <v>2.2800000000000002</v>
      </c>
      <c r="J150">
        <v>20</v>
      </c>
      <c r="K150">
        <f t="shared" si="25"/>
        <v>3.2504304540141602</v>
      </c>
      <c r="L150">
        <f t="shared" si="26"/>
        <v>0.1287683280045136</v>
      </c>
      <c r="M150">
        <f t="shared" si="27"/>
        <v>1.0176719999999999</v>
      </c>
      <c r="N150">
        <f t="shared" si="28"/>
        <v>0.31308837841560738</v>
      </c>
      <c r="O150" s="2">
        <f t="shared" si="29"/>
        <v>7.8272094603901846E-2</v>
      </c>
      <c r="P150">
        <v>1</v>
      </c>
      <c r="Q150">
        <v>4</v>
      </c>
      <c r="R150" t="str">
        <f t="shared" si="30"/>
        <v>NA</v>
      </c>
      <c r="S150">
        <f t="shared" si="31"/>
        <v>1958</v>
      </c>
      <c r="T150">
        <f t="shared" si="32"/>
        <v>29.58</v>
      </c>
      <c r="U150">
        <f t="shared" si="33"/>
        <v>102.59</v>
      </c>
      <c r="V150" t="str">
        <f t="shared" si="34"/>
        <v>Neosinocalamus affinis4</v>
      </c>
    </row>
    <row r="151" spans="1:22" x14ac:dyDescent="0.25">
      <c r="A151" t="s">
        <v>29</v>
      </c>
      <c r="B151">
        <v>4</v>
      </c>
      <c r="C151">
        <v>1</v>
      </c>
      <c r="D151">
        <v>243</v>
      </c>
      <c r="E151">
        <v>0.49554694841060598</v>
      </c>
      <c r="F151">
        <v>0.60725435933259797</v>
      </c>
      <c r="G151">
        <v>0.73092000000000001</v>
      </c>
      <c r="H151">
        <v>45.6</v>
      </c>
      <c r="I151">
        <v>2.2800000000000002</v>
      </c>
      <c r="J151">
        <v>20</v>
      </c>
      <c r="K151">
        <f t="shared" si="25"/>
        <v>2.2596940847523634</v>
      </c>
      <c r="L151">
        <f t="shared" si="26"/>
        <v>0.13845399392783236</v>
      </c>
      <c r="M151">
        <f t="shared" si="27"/>
        <v>0.87710399999999999</v>
      </c>
      <c r="N151">
        <f t="shared" si="28"/>
        <v>0.38815165553532016</v>
      </c>
      <c r="O151" s="2">
        <f t="shared" si="29"/>
        <v>9.703791388383004E-2</v>
      </c>
      <c r="P151">
        <v>1</v>
      </c>
      <c r="Q151">
        <v>4</v>
      </c>
      <c r="R151" t="str">
        <f t="shared" si="30"/>
        <v>NA</v>
      </c>
      <c r="S151">
        <f t="shared" si="31"/>
        <v>1958</v>
      </c>
      <c r="T151">
        <f t="shared" si="32"/>
        <v>29.58</v>
      </c>
      <c r="U151">
        <f t="shared" si="33"/>
        <v>102.59</v>
      </c>
      <c r="V151" t="str">
        <f t="shared" si="34"/>
        <v>Neosinocalamus affinis4</v>
      </c>
    </row>
    <row r="152" spans="1:22" x14ac:dyDescent="0.25">
      <c r="A152" t="s">
        <v>29</v>
      </c>
      <c r="B152">
        <v>4</v>
      </c>
      <c r="C152">
        <v>1</v>
      </c>
      <c r="D152">
        <v>307</v>
      </c>
      <c r="E152">
        <v>0.40417573854651201</v>
      </c>
      <c r="F152">
        <v>0.50264112415701601</v>
      </c>
      <c r="G152">
        <v>0.54718</v>
      </c>
      <c r="H152">
        <v>45.6</v>
      </c>
      <c r="I152">
        <v>2.2800000000000002</v>
      </c>
      <c r="J152">
        <v>20</v>
      </c>
      <c r="K152">
        <f t="shared" si="25"/>
        <v>1.8430413677720949</v>
      </c>
      <c r="L152">
        <f t="shared" si="26"/>
        <v>0.11460217630779965</v>
      </c>
      <c r="M152">
        <f t="shared" si="27"/>
        <v>0.65661599999999998</v>
      </c>
      <c r="N152">
        <f t="shared" si="28"/>
        <v>0.35626764080381468</v>
      </c>
      <c r="O152" s="2">
        <f t="shared" si="29"/>
        <v>8.906691020095367E-2</v>
      </c>
      <c r="P152">
        <v>1</v>
      </c>
      <c r="Q152">
        <v>4</v>
      </c>
      <c r="R152" t="str">
        <f t="shared" si="30"/>
        <v>NA</v>
      </c>
      <c r="S152">
        <f t="shared" si="31"/>
        <v>1958</v>
      </c>
      <c r="T152">
        <f t="shared" si="32"/>
        <v>29.58</v>
      </c>
      <c r="U152">
        <f t="shared" si="33"/>
        <v>102.59</v>
      </c>
      <c r="V152" t="str">
        <f t="shared" si="34"/>
        <v>Neosinocalamus affinis4</v>
      </c>
    </row>
    <row r="153" spans="1:22" x14ac:dyDescent="0.25">
      <c r="A153" t="s">
        <v>29</v>
      </c>
      <c r="B153">
        <v>4</v>
      </c>
      <c r="C153">
        <v>1</v>
      </c>
      <c r="D153">
        <v>368</v>
      </c>
      <c r="E153">
        <v>0.30353631425755701</v>
      </c>
      <c r="F153">
        <v>0.32346382224132803</v>
      </c>
      <c r="G153">
        <v>0.38619000000000003</v>
      </c>
      <c r="H153">
        <v>45.6</v>
      </c>
      <c r="I153">
        <v>2.2800000000000002</v>
      </c>
      <c r="J153">
        <v>20</v>
      </c>
      <c r="K153">
        <f t="shared" si="25"/>
        <v>1.38412559301446</v>
      </c>
      <c r="L153">
        <f t="shared" si="26"/>
        <v>7.3749751471022792E-2</v>
      </c>
      <c r="M153">
        <f t="shared" si="27"/>
        <v>0.46342800000000006</v>
      </c>
      <c r="N153">
        <f t="shared" si="28"/>
        <v>0.33481643742365119</v>
      </c>
      <c r="O153" s="2">
        <f t="shared" si="29"/>
        <v>8.3704109355912798E-2</v>
      </c>
      <c r="P153">
        <v>1</v>
      </c>
      <c r="Q153">
        <v>4</v>
      </c>
      <c r="R153" t="str">
        <f t="shared" si="30"/>
        <v>NA</v>
      </c>
      <c r="S153">
        <f t="shared" si="31"/>
        <v>1958</v>
      </c>
      <c r="T153">
        <f t="shared" si="32"/>
        <v>29.58</v>
      </c>
      <c r="U153">
        <f t="shared" si="33"/>
        <v>102.59</v>
      </c>
      <c r="V153" t="str">
        <f t="shared" si="34"/>
        <v>Neosinocalamus affinis4</v>
      </c>
    </row>
    <row r="154" spans="1:22" x14ac:dyDescent="0.25">
      <c r="A154" t="s">
        <v>29</v>
      </c>
      <c r="B154">
        <v>4</v>
      </c>
      <c r="C154">
        <v>1</v>
      </c>
      <c r="D154">
        <v>487</v>
      </c>
      <c r="E154">
        <v>0.27823436389888301</v>
      </c>
      <c r="F154">
        <v>0.19483328407533701</v>
      </c>
      <c r="G154">
        <v>0.27045000000000002</v>
      </c>
      <c r="H154">
        <v>45.6</v>
      </c>
      <c r="I154">
        <v>2.2800000000000002</v>
      </c>
      <c r="J154">
        <v>20</v>
      </c>
      <c r="K154">
        <f t="shared" si="25"/>
        <v>1.2687486993789066</v>
      </c>
      <c r="L154">
        <f t="shared" si="26"/>
        <v>4.442198876917685E-2</v>
      </c>
      <c r="M154">
        <f t="shared" si="27"/>
        <v>0.32454</v>
      </c>
      <c r="N154">
        <f t="shared" si="28"/>
        <v>0.25579533611255939</v>
      </c>
      <c r="O154" s="2">
        <f t="shared" si="29"/>
        <v>6.3948834028139848E-2</v>
      </c>
      <c r="P154">
        <v>1</v>
      </c>
      <c r="Q154">
        <v>4</v>
      </c>
      <c r="R154" t="str">
        <f t="shared" si="30"/>
        <v>NA</v>
      </c>
      <c r="S154">
        <f t="shared" si="31"/>
        <v>1958</v>
      </c>
      <c r="T154">
        <f t="shared" si="32"/>
        <v>29.58</v>
      </c>
      <c r="U154">
        <f t="shared" si="33"/>
        <v>102.59</v>
      </c>
      <c r="V154" t="str">
        <f t="shared" si="34"/>
        <v>Neosinocalamus affinis4</v>
      </c>
    </row>
    <row r="155" spans="1:22" x14ac:dyDescent="0.25">
      <c r="A155" t="s">
        <v>29</v>
      </c>
      <c r="B155">
        <v>4</v>
      </c>
      <c r="C155">
        <v>1</v>
      </c>
      <c r="D155">
        <v>611</v>
      </c>
      <c r="E155">
        <v>0.21219260651341801</v>
      </c>
      <c r="F155">
        <v>0.12867621376178701</v>
      </c>
      <c r="G155">
        <v>0.20831</v>
      </c>
      <c r="H155">
        <v>45.6</v>
      </c>
      <c r="I155">
        <v>2.2800000000000002</v>
      </c>
      <c r="J155">
        <v>20</v>
      </c>
      <c r="K155">
        <f t="shared" si="25"/>
        <v>0.96759828570118622</v>
      </c>
      <c r="L155">
        <f t="shared" si="26"/>
        <v>2.9338176737687439E-2</v>
      </c>
      <c r="M155">
        <f t="shared" si="27"/>
        <v>0.24997199999999997</v>
      </c>
      <c r="N155">
        <f t="shared" si="28"/>
        <v>0.25834274790891509</v>
      </c>
      <c r="O155" s="2">
        <f t="shared" si="29"/>
        <v>6.4585686977228773E-2</v>
      </c>
      <c r="P155">
        <v>1</v>
      </c>
      <c r="Q155">
        <v>4</v>
      </c>
      <c r="R155" t="str">
        <f t="shared" si="30"/>
        <v>NA</v>
      </c>
      <c r="S155">
        <f t="shared" si="31"/>
        <v>1958</v>
      </c>
      <c r="T155">
        <f t="shared" si="32"/>
        <v>29.58</v>
      </c>
      <c r="U155">
        <f t="shared" si="33"/>
        <v>102.59</v>
      </c>
      <c r="V155" t="str">
        <f t="shared" si="34"/>
        <v>Neosinocalamus affinis4</v>
      </c>
    </row>
    <row r="156" spans="1:22" x14ac:dyDescent="0.25">
      <c r="A156" t="s">
        <v>29</v>
      </c>
      <c r="B156">
        <v>4</v>
      </c>
      <c r="C156">
        <v>1</v>
      </c>
      <c r="D156">
        <v>733</v>
      </c>
      <c r="E156">
        <v>0.17762244172988301</v>
      </c>
      <c r="F156">
        <v>8.4682554609204097E-2</v>
      </c>
      <c r="G156">
        <v>0.15265999999999999</v>
      </c>
      <c r="H156">
        <v>45.6</v>
      </c>
      <c r="I156">
        <v>2.2800000000000002</v>
      </c>
      <c r="J156">
        <v>20</v>
      </c>
      <c r="K156">
        <f t="shared" si="25"/>
        <v>0.80995833428826658</v>
      </c>
      <c r="L156">
        <f t="shared" si="26"/>
        <v>1.9307622450898537E-2</v>
      </c>
      <c r="M156">
        <f t="shared" si="27"/>
        <v>0.18319199999999999</v>
      </c>
      <c r="N156">
        <f t="shared" si="28"/>
        <v>0.22617459719205929</v>
      </c>
      <c r="O156" s="2">
        <f t="shared" si="29"/>
        <v>5.6543649298014823E-2</v>
      </c>
      <c r="P156">
        <v>1</v>
      </c>
      <c r="Q156">
        <v>4</v>
      </c>
      <c r="R156" t="str">
        <f t="shared" si="30"/>
        <v>NA</v>
      </c>
      <c r="S156">
        <f t="shared" si="31"/>
        <v>1958</v>
      </c>
      <c r="T156">
        <f t="shared" si="32"/>
        <v>29.58</v>
      </c>
      <c r="U156">
        <f t="shared" si="33"/>
        <v>102.59</v>
      </c>
      <c r="V156" t="str">
        <f t="shared" si="34"/>
        <v>Neosinocalamus affinis4</v>
      </c>
    </row>
    <row r="157" spans="1:22" x14ac:dyDescent="0.25">
      <c r="A157" t="s">
        <v>29</v>
      </c>
      <c r="B157">
        <v>4</v>
      </c>
      <c r="C157">
        <v>2</v>
      </c>
      <c r="D157">
        <v>0</v>
      </c>
      <c r="E157">
        <v>1</v>
      </c>
      <c r="F157">
        <v>1</v>
      </c>
      <c r="G157">
        <v>1</v>
      </c>
      <c r="H157">
        <v>45.6</v>
      </c>
      <c r="I157">
        <v>2.2800000000000002</v>
      </c>
      <c r="J157">
        <v>20</v>
      </c>
      <c r="K157">
        <f t="shared" si="25"/>
        <v>4.5600000000000005</v>
      </c>
      <c r="L157">
        <f t="shared" si="26"/>
        <v>0.22800000000000004</v>
      </c>
      <c r="M157">
        <f t="shared" si="27"/>
        <v>1.2</v>
      </c>
      <c r="N157">
        <f t="shared" si="28"/>
        <v>0.26315789473684209</v>
      </c>
      <c r="O157" s="2">
        <f t="shared" si="29"/>
        <v>6.5789473684210523E-2</v>
      </c>
      <c r="P157">
        <v>1</v>
      </c>
      <c r="Q157">
        <v>4</v>
      </c>
      <c r="R157" t="str">
        <f t="shared" si="30"/>
        <v>NA</v>
      </c>
      <c r="S157">
        <f t="shared" si="31"/>
        <v>1958</v>
      </c>
      <c r="T157">
        <f t="shared" si="32"/>
        <v>29.58</v>
      </c>
      <c r="U157">
        <f t="shared" si="33"/>
        <v>102.59</v>
      </c>
      <c r="V157" t="str">
        <f t="shared" si="34"/>
        <v>Neosinocalamus affinis4</v>
      </c>
    </row>
    <row r="158" spans="1:22" x14ac:dyDescent="0.25">
      <c r="A158" t="s">
        <v>29</v>
      </c>
      <c r="B158">
        <v>4</v>
      </c>
      <c r="C158">
        <v>2</v>
      </c>
      <c r="D158">
        <v>64</v>
      </c>
      <c r="E158">
        <v>0.875158710150573</v>
      </c>
      <c r="F158">
        <v>0.77401058599102601</v>
      </c>
      <c r="G158">
        <v>0.94918999999999998</v>
      </c>
      <c r="H158">
        <v>45.6</v>
      </c>
      <c r="I158">
        <v>2.2800000000000002</v>
      </c>
      <c r="J158">
        <v>20</v>
      </c>
      <c r="K158">
        <f t="shared" si="25"/>
        <v>3.9907237182866133</v>
      </c>
      <c r="L158">
        <f t="shared" si="26"/>
        <v>0.17647441360595398</v>
      </c>
      <c r="M158">
        <f t="shared" si="27"/>
        <v>1.1390279999999997</v>
      </c>
      <c r="N158">
        <f t="shared" si="28"/>
        <v>0.28541890654586149</v>
      </c>
      <c r="O158" s="2">
        <f t="shared" si="29"/>
        <v>7.1354726636465374E-2</v>
      </c>
      <c r="P158">
        <v>1</v>
      </c>
      <c r="Q158">
        <v>4</v>
      </c>
      <c r="R158" t="str">
        <f t="shared" si="30"/>
        <v>NA</v>
      </c>
      <c r="S158">
        <f t="shared" si="31"/>
        <v>1958</v>
      </c>
      <c r="T158">
        <f t="shared" si="32"/>
        <v>29.58</v>
      </c>
      <c r="U158">
        <f t="shared" si="33"/>
        <v>102.59</v>
      </c>
      <c r="V158" t="str">
        <f t="shared" si="34"/>
        <v>Neosinocalamus affinis4</v>
      </c>
    </row>
    <row r="159" spans="1:22" x14ac:dyDescent="0.25">
      <c r="A159" t="s">
        <v>29</v>
      </c>
      <c r="B159">
        <v>4</v>
      </c>
      <c r="C159">
        <v>2</v>
      </c>
      <c r="D159">
        <v>125</v>
      </c>
      <c r="E159">
        <v>0.80788852474044803</v>
      </c>
      <c r="F159">
        <v>0.68148257610360297</v>
      </c>
      <c r="G159">
        <v>0.80281000000000002</v>
      </c>
      <c r="H159">
        <v>45.6</v>
      </c>
      <c r="I159">
        <v>2.2800000000000002</v>
      </c>
      <c r="J159">
        <v>20</v>
      </c>
      <c r="K159">
        <f t="shared" si="25"/>
        <v>3.6839716728164436</v>
      </c>
      <c r="L159">
        <f t="shared" si="26"/>
        <v>0.15537802735162148</v>
      </c>
      <c r="M159">
        <f t="shared" si="27"/>
        <v>0.96337200000000001</v>
      </c>
      <c r="N159">
        <f t="shared" si="28"/>
        <v>0.26150363943040034</v>
      </c>
      <c r="O159" s="2">
        <f t="shared" si="29"/>
        <v>6.5375909857600084E-2</v>
      </c>
      <c r="P159">
        <v>1</v>
      </c>
      <c r="Q159">
        <v>4</v>
      </c>
      <c r="R159" t="str">
        <f t="shared" si="30"/>
        <v>NA</v>
      </c>
      <c r="S159">
        <f t="shared" si="31"/>
        <v>1958</v>
      </c>
      <c r="T159">
        <f t="shared" si="32"/>
        <v>29.58</v>
      </c>
      <c r="U159">
        <f t="shared" si="33"/>
        <v>102.59</v>
      </c>
      <c r="V159" t="str">
        <f t="shared" si="34"/>
        <v>Neosinocalamus affinis4</v>
      </c>
    </row>
    <row r="160" spans="1:22" x14ac:dyDescent="0.25">
      <c r="A160" t="s">
        <v>29</v>
      </c>
      <c r="B160">
        <v>4</v>
      </c>
      <c r="C160">
        <v>2</v>
      </c>
      <c r="D160">
        <v>183</v>
      </c>
      <c r="E160">
        <v>0.66282400935071994</v>
      </c>
      <c r="F160">
        <v>0.49424218812971799</v>
      </c>
      <c r="G160">
        <v>0.71652000000000005</v>
      </c>
      <c r="H160">
        <v>45.6</v>
      </c>
      <c r="I160">
        <v>2.2800000000000002</v>
      </c>
      <c r="J160">
        <v>20</v>
      </c>
      <c r="K160">
        <f t="shared" si="25"/>
        <v>3.0224774826392831</v>
      </c>
      <c r="L160">
        <f t="shared" si="26"/>
        <v>0.11268721889357571</v>
      </c>
      <c r="M160">
        <f t="shared" si="27"/>
        <v>0.85982400000000003</v>
      </c>
      <c r="N160">
        <f t="shared" si="28"/>
        <v>0.28447656101285024</v>
      </c>
      <c r="O160" s="2">
        <f t="shared" si="29"/>
        <v>7.1119140253212559E-2</v>
      </c>
      <c r="P160">
        <v>1</v>
      </c>
      <c r="Q160">
        <v>4</v>
      </c>
      <c r="R160" t="str">
        <f t="shared" si="30"/>
        <v>NA</v>
      </c>
      <c r="S160">
        <f t="shared" si="31"/>
        <v>1958</v>
      </c>
      <c r="T160">
        <f t="shared" si="32"/>
        <v>29.58</v>
      </c>
      <c r="U160">
        <f t="shared" si="33"/>
        <v>102.59</v>
      </c>
      <c r="V160" t="str">
        <f t="shared" si="34"/>
        <v>Neosinocalamus affinis4</v>
      </c>
    </row>
    <row r="161" spans="1:22" x14ac:dyDescent="0.25">
      <c r="A161" t="s">
        <v>29</v>
      </c>
      <c r="B161">
        <v>4</v>
      </c>
      <c r="C161">
        <v>2</v>
      </c>
      <c r="D161">
        <v>243</v>
      </c>
      <c r="E161">
        <v>0.44741823848921602</v>
      </c>
      <c r="F161">
        <v>0.44605174776323803</v>
      </c>
      <c r="G161">
        <v>0.66271000000000002</v>
      </c>
      <c r="H161">
        <v>45.6</v>
      </c>
      <c r="I161">
        <v>2.2800000000000002</v>
      </c>
      <c r="J161">
        <v>20</v>
      </c>
      <c r="K161">
        <f t="shared" si="25"/>
        <v>2.0402271675108254</v>
      </c>
      <c r="L161">
        <f t="shared" si="26"/>
        <v>0.1016997984900183</v>
      </c>
      <c r="M161">
        <f t="shared" si="27"/>
        <v>0.79525200000000018</v>
      </c>
      <c r="N161">
        <f t="shared" si="28"/>
        <v>0.38978600651134626</v>
      </c>
      <c r="O161" s="2">
        <f t="shared" si="29"/>
        <v>9.7446501627836565E-2</v>
      </c>
      <c r="P161">
        <v>1</v>
      </c>
      <c r="Q161">
        <v>4</v>
      </c>
      <c r="R161" t="str">
        <f t="shared" si="30"/>
        <v>NA</v>
      </c>
      <c r="S161">
        <f t="shared" si="31"/>
        <v>1958</v>
      </c>
      <c r="T161">
        <f t="shared" si="32"/>
        <v>29.58</v>
      </c>
      <c r="U161">
        <f t="shared" si="33"/>
        <v>102.59</v>
      </c>
      <c r="V161" t="str">
        <f t="shared" si="34"/>
        <v>Neosinocalamus affinis4</v>
      </c>
    </row>
    <row r="162" spans="1:22" x14ac:dyDescent="0.25">
      <c r="A162" t="s">
        <v>29</v>
      </c>
      <c r="B162">
        <v>4</v>
      </c>
      <c r="C162">
        <v>2</v>
      </c>
      <c r="D162">
        <v>307</v>
      </c>
      <c r="E162">
        <v>0.36898219237732899</v>
      </c>
      <c r="F162">
        <v>0.38979553453881</v>
      </c>
      <c r="G162">
        <v>0.50171999999999994</v>
      </c>
      <c r="H162">
        <v>45.6</v>
      </c>
      <c r="I162">
        <v>2.2800000000000002</v>
      </c>
      <c r="J162">
        <v>20</v>
      </c>
      <c r="K162">
        <f t="shared" si="25"/>
        <v>1.6825587972406206</v>
      </c>
      <c r="L162">
        <f t="shared" si="26"/>
        <v>8.8873381874848695E-2</v>
      </c>
      <c r="M162">
        <f t="shared" si="27"/>
        <v>0.60206399999999993</v>
      </c>
      <c r="N162">
        <f t="shared" si="28"/>
        <v>0.3578264254345101</v>
      </c>
      <c r="O162" s="2">
        <f t="shared" si="29"/>
        <v>8.9456606358627525E-2</v>
      </c>
      <c r="P162">
        <v>1</v>
      </c>
      <c r="Q162">
        <v>4</v>
      </c>
      <c r="R162" t="str">
        <f t="shared" si="30"/>
        <v>NA</v>
      </c>
      <c r="S162">
        <f t="shared" si="31"/>
        <v>1958</v>
      </c>
      <c r="T162">
        <f t="shared" si="32"/>
        <v>29.58</v>
      </c>
      <c r="U162">
        <f t="shared" si="33"/>
        <v>102.59</v>
      </c>
      <c r="V162" t="str">
        <f t="shared" si="34"/>
        <v>Neosinocalamus affinis4</v>
      </c>
    </row>
    <row r="163" spans="1:22" x14ac:dyDescent="0.25">
      <c r="A163" t="s">
        <v>29</v>
      </c>
      <c r="B163">
        <v>4</v>
      </c>
      <c r="C163">
        <v>2</v>
      </c>
      <c r="D163">
        <v>368</v>
      </c>
      <c r="E163">
        <v>0.27580500996951801</v>
      </c>
      <c r="F163">
        <v>0.154198124613771</v>
      </c>
      <c r="G163">
        <v>0.33748</v>
      </c>
      <c r="H163">
        <v>45.6</v>
      </c>
      <c r="I163">
        <v>2.2800000000000002</v>
      </c>
      <c r="J163">
        <v>20</v>
      </c>
      <c r="K163">
        <f t="shared" si="25"/>
        <v>1.2576708454610022</v>
      </c>
      <c r="L163">
        <f t="shared" si="26"/>
        <v>3.5157172411939788E-2</v>
      </c>
      <c r="M163">
        <f t="shared" si="27"/>
        <v>0.404976</v>
      </c>
      <c r="N163">
        <f t="shared" si="28"/>
        <v>0.32200476099257519</v>
      </c>
      <c r="O163" s="2">
        <f t="shared" si="29"/>
        <v>8.0501190248143797E-2</v>
      </c>
      <c r="P163">
        <v>1</v>
      </c>
      <c r="Q163">
        <v>4</v>
      </c>
      <c r="R163" t="str">
        <f t="shared" si="30"/>
        <v>NA</v>
      </c>
      <c r="S163">
        <f t="shared" si="31"/>
        <v>1958</v>
      </c>
      <c r="T163">
        <f t="shared" si="32"/>
        <v>29.58</v>
      </c>
      <c r="U163">
        <f t="shared" si="33"/>
        <v>102.59</v>
      </c>
      <c r="V163" t="str">
        <f t="shared" si="34"/>
        <v>Neosinocalamus affinis4</v>
      </c>
    </row>
    <row r="164" spans="1:22" x14ac:dyDescent="0.25">
      <c r="A164" t="s">
        <v>29</v>
      </c>
      <c r="B164">
        <v>4</v>
      </c>
      <c r="C164">
        <v>2</v>
      </c>
      <c r="D164">
        <v>487</v>
      </c>
      <c r="E164">
        <v>0.23565191483510101</v>
      </c>
      <c r="F164">
        <v>0.146468201724925</v>
      </c>
      <c r="G164">
        <v>0.22336</v>
      </c>
      <c r="H164">
        <v>45.6</v>
      </c>
      <c r="I164">
        <v>2.2800000000000002</v>
      </c>
      <c r="J164">
        <v>20</v>
      </c>
      <c r="K164">
        <f t="shared" si="25"/>
        <v>1.0745727316480607</v>
      </c>
      <c r="L164">
        <f t="shared" si="26"/>
        <v>3.3394749993282902E-2</v>
      </c>
      <c r="M164">
        <f t="shared" si="27"/>
        <v>0.26803199999999999</v>
      </c>
      <c r="N164">
        <f t="shared" si="28"/>
        <v>0.24943123169422157</v>
      </c>
      <c r="O164" s="2">
        <f t="shared" si="29"/>
        <v>6.2357807923555393E-2</v>
      </c>
      <c r="P164">
        <v>1</v>
      </c>
      <c r="Q164">
        <v>4</v>
      </c>
      <c r="R164" t="str">
        <f t="shared" si="30"/>
        <v>NA</v>
      </c>
      <c r="S164">
        <f t="shared" si="31"/>
        <v>1958</v>
      </c>
      <c r="T164">
        <f t="shared" si="32"/>
        <v>29.58</v>
      </c>
      <c r="U164">
        <f t="shared" si="33"/>
        <v>102.59</v>
      </c>
      <c r="V164" t="str">
        <f t="shared" si="34"/>
        <v>Neosinocalamus affinis4</v>
      </c>
    </row>
    <row r="165" spans="1:22" x14ac:dyDescent="0.25">
      <c r="A165" t="s">
        <v>29</v>
      </c>
      <c r="B165">
        <v>4</v>
      </c>
      <c r="C165">
        <v>2</v>
      </c>
      <c r="D165">
        <v>611</v>
      </c>
      <c r="E165">
        <v>0.20850732243943701</v>
      </c>
      <c r="F165">
        <v>0.10045944275773</v>
      </c>
      <c r="G165">
        <v>0.17907000000000001</v>
      </c>
      <c r="H165">
        <v>45.6</v>
      </c>
      <c r="I165">
        <v>2.2800000000000002</v>
      </c>
      <c r="J165">
        <v>20</v>
      </c>
      <c r="K165">
        <f t="shared" si="25"/>
        <v>0.95079339032383292</v>
      </c>
      <c r="L165">
        <f t="shared" si="26"/>
        <v>2.2904752948762444E-2</v>
      </c>
      <c r="M165">
        <f t="shared" si="27"/>
        <v>0.21488400000000005</v>
      </c>
      <c r="N165">
        <f t="shared" si="28"/>
        <v>0.22600493670534691</v>
      </c>
      <c r="O165" s="2">
        <f t="shared" si="29"/>
        <v>5.6501234176336727E-2</v>
      </c>
      <c r="P165">
        <v>1</v>
      </c>
      <c r="Q165">
        <v>4</v>
      </c>
      <c r="R165" t="str">
        <f t="shared" si="30"/>
        <v>NA</v>
      </c>
      <c r="S165">
        <f t="shared" si="31"/>
        <v>1958</v>
      </c>
      <c r="T165">
        <f t="shared" si="32"/>
        <v>29.58</v>
      </c>
      <c r="U165">
        <f t="shared" si="33"/>
        <v>102.59</v>
      </c>
      <c r="V165" t="str">
        <f t="shared" si="34"/>
        <v>Neosinocalamus affinis4</v>
      </c>
    </row>
    <row r="166" spans="1:22" x14ac:dyDescent="0.25">
      <c r="A166" t="s">
        <v>29</v>
      </c>
      <c r="B166">
        <v>4</v>
      </c>
      <c r="C166">
        <v>2</v>
      </c>
      <c r="D166">
        <v>733</v>
      </c>
      <c r="E166">
        <v>0.17206701349895701</v>
      </c>
      <c r="F166">
        <v>7.2583895322280906E-2</v>
      </c>
      <c r="G166">
        <v>0.14777999999999999</v>
      </c>
      <c r="H166">
        <v>45.6</v>
      </c>
      <c r="I166">
        <v>2.2800000000000002</v>
      </c>
      <c r="J166">
        <v>20</v>
      </c>
      <c r="K166">
        <f t="shared" si="25"/>
        <v>0.78462558155524398</v>
      </c>
      <c r="L166">
        <f t="shared" si="26"/>
        <v>1.654912813348005E-2</v>
      </c>
      <c r="M166">
        <f t="shared" si="27"/>
        <v>0.17733599999999999</v>
      </c>
      <c r="N166">
        <f t="shared" si="28"/>
        <v>0.22601353329379575</v>
      </c>
      <c r="O166" s="2">
        <f t="shared" si="29"/>
        <v>5.6503383323448939E-2</v>
      </c>
      <c r="P166">
        <v>1</v>
      </c>
      <c r="Q166">
        <v>4</v>
      </c>
      <c r="R166" t="str">
        <f t="shared" si="30"/>
        <v>NA</v>
      </c>
      <c r="S166">
        <f t="shared" si="31"/>
        <v>1958</v>
      </c>
      <c r="T166">
        <f t="shared" si="32"/>
        <v>29.58</v>
      </c>
      <c r="U166">
        <f t="shared" si="33"/>
        <v>102.59</v>
      </c>
      <c r="V166" t="str">
        <f t="shared" si="34"/>
        <v>Neosinocalamus affinis4</v>
      </c>
    </row>
    <row r="167" spans="1:22" x14ac:dyDescent="0.25">
      <c r="A167" t="s">
        <v>29</v>
      </c>
      <c r="B167">
        <v>4</v>
      </c>
      <c r="C167">
        <v>3</v>
      </c>
      <c r="D167">
        <v>0</v>
      </c>
      <c r="E167">
        <v>1</v>
      </c>
      <c r="F167">
        <v>1</v>
      </c>
      <c r="G167">
        <v>1</v>
      </c>
      <c r="H167">
        <v>45.6</v>
      </c>
      <c r="I167">
        <v>2.2800000000000002</v>
      </c>
      <c r="J167">
        <v>20</v>
      </c>
      <c r="K167">
        <f t="shared" si="25"/>
        <v>4.5600000000000005</v>
      </c>
      <c r="L167">
        <f t="shared" si="26"/>
        <v>0.22800000000000004</v>
      </c>
      <c r="M167">
        <f t="shared" si="27"/>
        <v>1.2</v>
      </c>
      <c r="N167">
        <f t="shared" si="28"/>
        <v>0.26315789473684209</v>
      </c>
      <c r="O167" s="2">
        <f t="shared" si="29"/>
        <v>6.5789473684210523E-2</v>
      </c>
      <c r="P167">
        <v>1</v>
      </c>
      <c r="Q167">
        <v>4</v>
      </c>
      <c r="R167" t="str">
        <f t="shared" si="30"/>
        <v>NA</v>
      </c>
      <c r="S167">
        <f t="shared" si="31"/>
        <v>1958</v>
      </c>
      <c r="T167">
        <f t="shared" si="32"/>
        <v>29.58</v>
      </c>
      <c r="U167">
        <f t="shared" si="33"/>
        <v>102.59</v>
      </c>
      <c r="V167" t="str">
        <f t="shared" si="34"/>
        <v>Neosinocalamus affinis4</v>
      </c>
    </row>
    <row r="168" spans="1:22" x14ac:dyDescent="0.25">
      <c r="A168" t="s">
        <v>29</v>
      </c>
      <c r="B168">
        <v>4</v>
      </c>
      <c r="C168">
        <v>3</v>
      </c>
      <c r="D168">
        <v>64</v>
      </c>
      <c r="E168">
        <v>0.85664061604748598</v>
      </c>
      <c r="F168">
        <v>0.81228942206937305</v>
      </c>
      <c r="G168">
        <v>0.94432000000000005</v>
      </c>
      <c r="H168">
        <v>45.6</v>
      </c>
      <c r="I168">
        <v>2.2800000000000002</v>
      </c>
      <c r="J168">
        <v>20</v>
      </c>
      <c r="K168">
        <f t="shared" si="25"/>
        <v>3.906281209176536</v>
      </c>
      <c r="L168">
        <f t="shared" si="26"/>
        <v>0.18520198823181708</v>
      </c>
      <c r="M168">
        <f t="shared" si="27"/>
        <v>1.1331840000000002</v>
      </c>
      <c r="N168">
        <f t="shared" si="28"/>
        <v>0.29009278628941337</v>
      </c>
      <c r="O168" s="2">
        <f t="shared" si="29"/>
        <v>7.2523196572353343E-2</v>
      </c>
      <c r="P168">
        <v>1</v>
      </c>
      <c r="Q168">
        <v>4</v>
      </c>
      <c r="R168" t="str">
        <f t="shared" si="30"/>
        <v>NA</v>
      </c>
      <c r="S168">
        <f t="shared" si="31"/>
        <v>1958</v>
      </c>
      <c r="T168">
        <f t="shared" si="32"/>
        <v>29.58</v>
      </c>
      <c r="U168">
        <f t="shared" si="33"/>
        <v>102.59</v>
      </c>
      <c r="V168" t="str">
        <f t="shared" si="34"/>
        <v>Neosinocalamus affinis4</v>
      </c>
    </row>
    <row r="169" spans="1:22" x14ac:dyDescent="0.25">
      <c r="A169" t="s">
        <v>29</v>
      </c>
      <c r="B169">
        <v>4</v>
      </c>
      <c r="C169">
        <v>3</v>
      </c>
      <c r="D169">
        <v>125</v>
      </c>
      <c r="E169">
        <v>0.78381500240643498</v>
      </c>
      <c r="F169">
        <v>0.57064939950025395</v>
      </c>
      <c r="G169">
        <v>0.73459999999999992</v>
      </c>
      <c r="H169">
        <v>45.6</v>
      </c>
      <c r="I169">
        <v>2.2800000000000002</v>
      </c>
      <c r="J169">
        <v>20</v>
      </c>
      <c r="K169">
        <f t="shared" si="25"/>
        <v>3.574196410973344</v>
      </c>
      <c r="L169">
        <f t="shared" si="26"/>
        <v>0.13010806308605791</v>
      </c>
      <c r="M169">
        <f t="shared" si="27"/>
        <v>0.88151999999999986</v>
      </c>
      <c r="N169">
        <f t="shared" si="28"/>
        <v>0.24663445950916271</v>
      </c>
      <c r="O169" s="2">
        <f t="shared" si="29"/>
        <v>6.1658614877290678E-2</v>
      </c>
      <c r="P169">
        <v>1</v>
      </c>
      <c r="Q169">
        <v>4</v>
      </c>
      <c r="R169" t="str">
        <f t="shared" si="30"/>
        <v>NA</v>
      </c>
      <c r="S169">
        <f t="shared" si="31"/>
        <v>1958</v>
      </c>
      <c r="T169">
        <f t="shared" si="32"/>
        <v>29.58</v>
      </c>
      <c r="U169">
        <f t="shared" si="33"/>
        <v>102.59</v>
      </c>
      <c r="V169" t="str">
        <f t="shared" si="34"/>
        <v>Neosinocalamus affinis4</v>
      </c>
    </row>
    <row r="170" spans="1:22" x14ac:dyDescent="0.25">
      <c r="A170" t="s">
        <v>29</v>
      </c>
      <c r="B170">
        <v>4</v>
      </c>
      <c r="C170">
        <v>3</v>
      </c>
      <c r="D170">
        <v>183</v>
      </c>
      <c r="E170">
        <v>0.72947998074851494</v>
      </c>
      <c r="F170">
        <v>0.52043848571965801</v>
      </c>
      <c r="G170">
        <v>0.86431000000000002</v>
      </c>
      <c r="H170">
        <v>45.6</v>
      </c>
      <c r="I170">
        <v>2.2800000000000002</v>
      </c>
      <c r="J170">
        <v>20</v>
      </c>
      <c r="K170">
        <f t="shared" si="25"/>
        <v>3.3264287122132279</v>
      </c>
      <c r="L170">
        <f t="shared" si="26"/>
        <v>0.11865997474408203</v>
      </c>
      <c r="M170">
        <f t="shared" si="27"/>
        <v>1.0371720000000002</v>
      </c>
      <c r="N170">
        <f t="shared" si="28"/>
        <v>0.31179745298372002</v>
      </c>
      <c r="O170" s="2">
        <f t="shared" si="29"/>
        <v>7.7949363245930006E-2</v>
      </c>
      <c r="P170">
        <v>1</v>
      </c>
      <c r="Q170">
        <v>4</v>
      </c>
      <c r="R170" t="str">
        <f t="shared" si="30"/>
        <v>NA</v>
      </c>
      <c r="S170">
        <f t="shared" si="31"/>
        <v>1958</v>
      </c>
      <c r="T170">
        <f t="shared" si="32"/>
        <v>29.58</v>
      </c>
      <c r="U170">
        <f t="shared" si="33"/>
        <v>102.59</v>
      </c>
      <c r="V170" t="str">
        <f t="shared" si="34"/>
        <v>Neosinocalamus affinis4</v>
      </c>
    </row>
    <row r="171" spans="1:22" x14ac:dyDescent="0.25">
      <c r="A171" t="s">
        <v>29</v>
      </c>
      <c r="B171">
        <v>4</v>
      </c>
      <c r="C171">
        <v>3</v>
      </c>
      <c r="D171">
        <v>243</v>
      </c>
      <c r="E171">
        <v>0.46404785368872098</v>
      </c>
      <c r="F171">
        <v>0.488366157070313</v>
      </c>
      <c r="G171">
        <v>0.61073999999999995</v>
      </c>
      <c r="H171">
        <v>45.6</v>
      </c>
      <c r="I171">
        <v>2.2800000000000002</v>
      </c>
      <c r="J171">
        <v>20</v>
      </c>
      <c r="K171">
        <f t="shared" si="25"/>
        <v>2.1160582128205681</v>
      </c>
      <c r="L171">
        <f t="shared" si="26"/>
        <v>0.11134748381203137</v>
      </c>
      <c r="M171">
        <f t="shared" si="27"/>
        <v>0.73288799999999987</v>
      </c>
      <c r="N171">
        <f t="shared" si="28"/>
        <v>0.34634585927723971</v>
      </c>
      <c r="O171" s="2">
        <f t="shared" si="29"/>
        <v>8.6586464819309927E-2</v>
      </c>
      <c r="P171">
        <v>1</v>
      </c>
      <c r="Q171">
        <v>4</v>
      </c>
      <c r="R171" t="str">
        <f t="shared" si="30"/>
        <v>NA</v>
      </c>
      <c r="S171">
        <f t="shared" si="31"/>
        <v>1958</v>
      </c>
      <c r="T171">
        <f t="shared" si="32"/>
        <v>29.58</v>
      </c>
      <c r="U171">
        <f t="shared" si="33"/>
        <v>102.59</v>
      </c>
      <c r="V171" t="str">
        <f t="shared" si="34"/>
        <v>Neosinocalamus affinis4</v>
      </c>
    </row>
    <row r="172" spans="1:22" x14ac:dyDescent="0.25">
      <c r="A172" t="s">
        <v>29</v>
      </c>
      <c r="B172">
        <v>4</v>
      </c>
      <c r="C172">
        <v>3</v>
      </c>
      <c r="D172">
        <v>307</v>
      </c>
      <c r="E172">
        <v>0.36712121559370098</v>
      </c>
      <c r="F172">
        <v>0.31926435422767901</v>
      </c>
      <c r="G172">
        <v>0.48060000000000003</v>
      </c>
      <c r="H172">
        <v>45.6</v>
      </c>
      <c r="I172">
        <v>2.2800000000000002</v>
      </c>
      <c r="J172">
        <v>20</v>
      </c>
      <c r="K172">
        <f t="shared" si="25"/>
        <v>1.6740727431072766</v>
      </c>
      <c r="L172">
        <f t="shared" si="26"/>
        <v>7.2792272763910829E-2</v>
      </c>
      <c r="M172">
        <f t="shared" si="27"/>
        <v>0.5767199999999999</v>
      </c>
      <c r="N172">
        <f t="shared" si="28"/>
        <v>0.34450115885020594</v>
      </c>
      <c r="O172" s="2">
        <f t="shared" si="29"/>
        <v>8.6125289712551484E-2</v>
      </c>
      <c r="P172">
        <v>1</v>
      </c>
      <c r="Q172">
        <v>4</v>
      </c>
      <c r="R172" t="str">
        <f t="shared" si="30"/>
        <v>NA</v>
      </c>
      <c r="S172">
        <f t="shared" si="31"/>
        <v>1958</v>
      </c>
      <c r="T172">
        <f t="shared" si="32"/>
        <v>29.58</v>
      </c>
      <c r="U172">
        <f t="shared" si="33"/>
        <v>102.59</v>
      </c>
      <c r="V172" t="str">
        <f t="shared" si="34"/>
        <v>Neosinocalamus affinis4</v>
      </c>
    </row>
    <row r="173" spans="1:22" x14ac:dyDescent="0.25">
      <c r="A173" t="s">
        <v>29</v>
      </c>
      <c r="B173">
        <v>4</v>
      </c>
      <c r="C173">
        <v>3</v>
      </c>
      <c r="D173">
        <v>368</v>
      </c>
      <c r="E173">
        <v>0.30354548163087502</v>
      </c>
      <c r="F173">
        <v>0.28719471237808603</v>
      </c>
      <c r="G173">
        <v>0.35857999999999995</v>
      </c>
      <c r="H173">
        <v>45.6</v>
      </c>
      <c r="I173">
        <v>2.2800000000000002</v>
      </c>
      <c r="J173">
        <v>20</v>
      </c>
      <c r="K173">
        <f t="shared" si="25"/>
        <v>1.3841673962367902</v>
      </c>
      <c r="L173">
        <f t="shared" si="26"/>
        <v>6.548039442220363E-2</v>
      </c>
      <c r="M173">
        <f t="shared" si="27"/>
        <v>0.43029599999999996</v>
      </c>
      <c r="N173">
        <f t="shared" si="28"/>
        <v>0.31086991441199141</v>
      </c>
      <c r="O173" s="2">
        <f t="shared" si="29"/>
        <v>7.7717478602997853E-2</v>
      </c>
      <c r="P173">
        <v>1</v>
      </c>
      <c r="Q173">
        <v>4</v>
      </c>
      <c r="R173" t="str">
        <f t="shared" si="30"/>
        <v>NA</v>
      </c>
      <c r="S173">
        <f t="shared" si="31"/>
        <v>1958</v>
      </c>
      <c r="T173">
        <f t="shared" si="32"/>
        <v>29.58</v>
      </c>
      <c r="U173">
        <f t="shared" si="33"/>
        <v>102.59</v>
      </c>
      <c r="V173" t="str">
        <f t="shared" si="34"/>
        <v>Neosinocalamus affinis4</v>
      </c>
    </row>
    <row r="174" spans="1:22" x14ac:dyDescent="0.25">
      <c r="A174" t="s">
        <v>29</v>
      </c>
      <c r="B174">
        <v>4</v>
      </c>
      <c r="C174">
        <v>3</v>
      </c>
      <c r="D174">
        <v>487</v>
      </c>
      <c r="E174">
        <v>0.20973575046409701</v>
      </c>
      <c r="F174">
        <v>0.17871248555845001</v>
      </c>
      <c r="G174">
        <v>0.19413</v>
      </c>
      <c r="H174">
        <v>45.6</v>
      </c>
      <c r="I174">
        <v>2.2800000000000002</v>
      </c>
      <c r="J174">
        <v>20</v>
      </c>
      <c r="K174">
        <f t="shared" si="25"/>
        <v>0.95639502211628225</v>
      </c>
      <c r="L174">
        <f t="shared" si="26"/>
        <v>4.0746446707326606E-2</v>
      </c>
      <c r="M174">
        <f t="shared" si="27"/>
        <v>0.232956</v>
      </c>
      <c r="N174">
        <f t="shared" si="28"/>
        <v>0.24357717743503302</v>
      </c>
      <c r="O174" s="2">
        <f t="shared" si="29"/>
        <v>6.0894294358758254E-2</v>
      </c>
      <c r="P174">
        <v>1</v>
      </c>
      <c r="Q174">
        <v>4</v>
      </c>
      <c r="R174" t="str">
        <f t="shared" si="30"/>
        <v>NA</v>
      </c>
      <c r="S174">
        <f t="shared" si="31"/>
        <v>1958</v>
      </c>
      <c r="T174">
        <f t="shared" si="32"/>
        <v>29.58</v>
      </c>
      <c r="U174">
        <f t="shared" si="33"/>
        <v>102.59</v>
      </c>
      <c r="V174" t="str">
        <f t="shared" si="34"/>
        <v>Neosinocalamus affinis4</v>
      </c>
    </row>
    <row r="175" spans="1:22" x14ac:dyDescent="0.25">
      <c r="A175" t="s">
        <v>29</v>
      </c>
      <c r="B175">
        <v>4</v>
      </c>
      <c r="C175">
        <v>3</v>
      </c>
      <c r="D175">
        <v>611</v>
      </c>
      <c r="E175">
        <v>0.20478536887218299</v>
      </c>
      <c r="F175">
        <v>0.13270372659125601</v>
      </c>
      <c r="G175">
        <v>0.16608000000000001</v>
      </c>
      <c r="H175">
        <v>45.6</v>
      </c>
      <c r="I175">
        <v>2.2800000000000002</v>
      </c>
      <c r="J175">
        <v>20</v>
      </c>
      <c r="K175">
        <f t="shared" si="25"/>
        <v>0.93382128205715453</v>
      </c>
      <c r="L175">
        <f t="shared" si="26"/>
        <v>3.025644966280637E-2</v>
      </c>
      <c r="M175">
        <f t="shared" si="27"/>
        <v>0.199296</v>
      </c>
      <c r="N175">
        <f t="shared" si="28"/>
        <v>0.21341985220229975</v>
      </c>
      <c r="O175" s="2">
        <f t="shared" si="29"/>
        <v>5.3354963050574938E-2</v>
      </c>
      <c r="P175">
        <v>1</v>
      </c>
      <c r="Q175">
        <v>4</v>
      </c>
      <c r="R175" t="str">
        <f t="shared" si="30"/>
        <v>NA</v>
      </c>
      <c r="S175">
        <f t="shared" si="31"/>
        <v>1958</v>
      </c>
      <c r="T175">
        <f t="shared" si="32"/>
        <v>29.58</v>
      </c>
      <c r="U175">
        <f t="shared" si="33"/>
        <v>102.59</v>
      </c>
      <c r="V175" t="str">
        <f t="shared" si="34"/>
        <v>Neosinocalamus affinis4</v>
      </c>
    </row>
    <row r="176" spans="1:22" x14ac:dyDescent="0.25">
      <c r="A176" t="s">
        <v>29</v>
      </c>
      <c r="B176">
        <v>4</v>
      </c>
      <c r="C176">
        <v>3</v>
      </c>
      <c r="D176">
        <v>733</v>
      </c>
      <c r="E176">
        <v>0.16651158526803</v>
      </c>
      <c r="F176">
        <v>8.8704693839167403E-2</v>
      </c>
      <c r="G176">
        <v>0.14776999999999998</v>
      </c>
      <c r="H176">
        <v>45.6</v>
      </c>
      <c r="I176">
        <v>2.2800000000000002</v>
      </c>
      <c r="J176">
        <v>20</v>
      </c>
      <c r="K176">
        <f t="shared" si="25"/>
        <v>0.75929282882221683</v>
      </c>
      <c r="L176">
        <f t="shared" si="26"/>
        <v>2.0224670195330169E-2</v>
      </c>
      <c r="M176">
        <f t="shared" si="27"/>
        <v>0.17732399999999998</v>
      </c>
      <c r="N176">
        <f t="shared" si="28"/>
        <v>0.23353835736214912</v>
      </c>
      <c r="O176" s="2">
        <f t="shared" si="29"/>
        <v>5.838458934053728E-2</v>
      </c>
      <c r="P176">
        <v>1</v>
      </c>
      <c r="Q176">
        <v>4</v>
      </c>
      <c r="R176" t="str">
        <f t="shared" si="30"/>
        <v>NA</v>
      </c>
      <c r="S176">
        <f t="shared" si="31"/>
        <v>1958</v>
      </c>
      <c r="T176">
        <f t="shared" si="32"/>
        <v>29.58</v>
      </c>
      <c r="U176">
        <f t="shared" si="33"/>
        <v>102.59</v>
      </c>
      <c r="V176" t="str">
        <f t="shared" si="34"/>
        <v>Neosinocalamus affinis4</v>
      </c>
    </row>
    <row r="177" spans="1:22" x14ac:dyDescent="0.25">
      <c r="A177" t="s">
        <v>30</v>
      </c>
      <c r="B177">
        <v>5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38.9</v>
      </c>
      <c r="I177">
        <v>0.38900000000000001</v>
      </c>
      <c r="J177">
        <v>20.8</v>
      </c>
      <c r="K177">
        <f t="shared" si="25"/>
        <v>3.89</v>
      </c>
      <c r="L177">
        <f t="shared" si="26"/>
        <v>3.8900000000000004E-2</v>
      </c>
      <c r="M177">
        <f t="shared" si="27"/>
        <v>1.248</v>
      </c>
      <c r="N177">
        <f t="shared" si="28"/>
        <v>0.32082262210796914</v>
      </c>
      <c r="O177" s="2">
        <f t="shared" si="29"/>
        <v>8.0205655526992284E-2</v>
      </c>
      <c r="P177">
        <v>1</v>
      </c>
      <c r="Q177">
        <v>5</v>
      </c>
      <c r="R177" t="str">
        <f t="shared" si="30"/>
        <v>PA</v>
      </c>
      <c r="S177">
        <f t="shared" si="31"/>
        <v>1822</v>
      </c>
      <c r="T177">
        <f t="shared" si="32"/>
        <v>29.42</v>
      </c>
      <c r="U177">
        <f t="shared" si="33"/>
        <v>103.14</v>
      </c>
      <c r="V177" t="str">
        <f t="shared" si="34"/>
        <v>Pleioblastus amarus5</v>
      </c>
    </row>
    <row r="178" spans="1:22" x14ac:dyDescent="0.25">
      <c r="A178" t="s">
        <v>30</v>
      </c>
      <c r="B178">
        <v>5</v>
      </c>
      <c r="C178">
        <v>0</v>
      </c>
      <c r="D178">
        <v>67</v>
      </c>
      <c r="E178">
        <v>0.83682464766260301</v>
      </c>
      <c r="F178">
        <v>2.3546614615197301</v>
      </c>
      <c r="G178">
        <v>0.64543000000000006</v>
      </c>
      <c r="H178">
        <v>38.9</v>
      </c>
      <c r="I178">
        <v>0.38900000000000001</v>
      </c>
      <c r="J178">
        <v>20.8</v>
      </c>
      <c r="K178">
        <f t="shared" si="25"/>
        <v>3.2552478794075257</v>
      </c>
      <c r="L178">
        <f t="shared" si="26"/>
        <v>9.1596330853117511E-2</v>
      </c>
      <c r="M178">
        <f t="shared" si="27"/>
        <v>0.80549664000000021</v>
      </c>
      <c r="N178">
        <f t="shared" si="28"/>
        <v>0.24744556170223367</v>
      </c>
      <c r="O178" s="2">
        <f t="shared" si="29"/>
        <v>6.1861390425558417E-2</v>
      </c>
      <c r="P178">
        <v>1</v>
      </c>
      <c r="Q178">
        <v>5</v>
      </c>
      <c r="R178" t="str">
        <f t="shared" si="30"/>
        <v>PA</v>
      </c>
      <c r="S178">
        <f t="shared" si="31"/>
        <v>1822</v>
      </c>
      <c r="T178">
        <f t="shared" si="32"/>
        <v>29.42</v>
      </c>
      <c r="U178">
        <f t="shared" si="33"/>
        <v>103.14</v>
      </c>
      <c r="V178" t="str">
        <f t="shared" si="34"/>
        <v>Pleioblastus amarus5</v>
      </c>
    </row>
    <row r="179" spans="1:22" x14ac:dyDescent="0.25">
      <c r="A179" t="s">
        <v>30</v>
      </c>
      <c r="B179">
        <v>5</v>
      </c>
      <c r="C179">
        <v>0</v>
      </c>
      <c r="D179">
        <v>122</v>
      </c>
      <c r="E179">
        <v>0.74494688855576996</v>
      </c>
      <c r="F179">
        <v>1.17853454202911</v>
      </c>
      <c r="G179">
        <v>0.45018999999999998</v>
      </c>
      <c r="H179">
        <v>38.9</v>
      </c>
      <c r="I179">
        <v>0.38900000000000001</v>
      </c>
      <c r="J179">
        <v>20.8</v>
      </c>
      <c r="K179">
        <f t="shared" si="25"/>
        <v>2.897843396481945</v>
      </c>
      <c r="L179">
        <f t="shared" si="26"/>
        <v>4.5844993684932382E-2</v>
      </c>
      <c r="M179">
        <f t="shared" si="27"/>
        <v>0.56183711999999986</v>
      </c>
      <c r="N179">
        <f t="shared" si="28"/>
        <v>0.19388111886311188</v>
      </c>
      <c r="O179" s="2">
        <f t="shared" si="29"/>
        <v>4.847027971577797E-2</v>
      </c>
      <c r="P179">
        <v>1</v>
      </c>
      <c r="Q179">
        <v>5</v>
      </c>
      <c r="R179" t="str">
        <f t="shared" si="30"/>
        <v>PA</v>
      </c>
      <c r="S179">
        <f t="shared" si="31"/>
        <v>1822</v>
      </c>
      <c r="T179">
        <f t="shared" si="32"/>
        <v>29.42</v>
      </c>
      <c r="U179">
        <f t="shared" si="33"/>
        <v>103.14</v>
      </c>
      <c r="V179" t="str">
        <f t="shared" si="34"/>
        <v>Pleioblastus amarus5</v>
      </c>
    </row>
    <row r="180" spans="1:22" x14ac:dyDescent="0.25">
      <c r="A180" t="s">
        <v>30</v>
      </c>
      <c r="B180">
        <v>5</v>
      </c>
      <c r="C180">
        <v>0</v>
      </c>
      <c r="D180">
        <v>192</v>
      </c>
      <c r="E180">
        <v>0.55727237059843404</v>
      </c>
      <c r="F180">
        <v>1.09698687739999</v>
      </c>
      <c r="G180">
        <v>0.51202000000000003</v>
      </c>
      <c r="H180">
        <v>38.9</v>
      </c>
      <c r="I180">
        <v>0.38900000000000001</v>
      </c>
      <c r="J180">
        <v>20.8</v>
      </c>
      <c r="K180">
        <f t="shared" si="25"/>
        <v>2.1677895216279084</v>
      </c>
      <c r="L180">
        <f t="shared" si="26"/>
        <v>4.2672789530859609E-2</v>
      </c>
      <c r="M180">
        <f t="shared" si="27"/>
        <v>0.63900095999999995</v>
      </c>
      <c r="N180">
        <f t="shared" si="28"/>
        <v>0.2947707577810138</v>
      </c>
      <c r="O180" s="2">
        <f t="shared" si="29"/>
        <v>7.3692689445253451E-2</v>
      </c>
      <c r="P180">
        <v>1</v>
      </c>
      <c r="Q180">
        <v>5</v>
      </c>
      <c r="R180" t="str">
        <f t="shared" si="30"/>
        <v>PA</v>
      </c>
      <c r="S180">
        <f t="shared" si="31"/>
        <v>1822</v>
      </c>
      <c r="T180">
        <f t="shared" si="32"/>
        <v>29.42</v>
      </c>
      <c r="U180">
        <f t="shared" si="33"/>
        <v>103.14</v>
      </c>
      <c r="V180" t="str">
        <f t="shared" si="34"/>
        <v>Pleioblastus amarus5</v>
      </c>
    </row>
    <row r="181" spans="1:22" x14ac:dyDescent="0.25">
      <c r="A181" t="s">
        <v>30</v>
      </c>
      <c r="B181">
        <v>5</v>
      </c>
      <c r="C181">
        <v>0</v>
      </c>
      <c r="D181">
        <v>252</v>
      </c>
      <c r="E181">
        <v>0.41564382114100001</v>
      </c>
      <c r="F181">
        <v>1.8364496677729101</v>
      </c>
      <c r="G181">
        <v>0.30681999999999998</v>
      </c>
      <c r="H181">
        <v>38.9</v>
      </c>
      <c r="I181">
        <v>0.38900000000000001</v>
      </c>
      <c r="J181">
        <v>20.8</v>
      </c>
      <c r="K181">
        <f t="shared" si="25"/>
        <v>1.6168544642384903</v>
      </c>
      <c r="L181">
        <f t="shared" si="26"/>
        <v>7.1437892076366208E-2</v>
      </c>
      <c r="M181">
        <f t="shared" si="27"/>
        <v>0.38291135999999992</v>
      </c>
      <c r="N181">
        <f t="shared" si="28"/>
        <v>0.23682487723491202</v>
      </c>
      <c r="O181" s="2">
        <f t="shared" si="29"/>
        <v>5.9206219308728006E-2</v>
      </c>
      <c r="P181">
        <v>1</v>
      </c>
      <c r="Q181">
        <v>5</v>
      </c>
      <c r="R181" t="str">
        <f t="shared" si="30"/>
        <v>PA</v>
      </c>
      <c r="S181">
        <f t="shared" si="31"/>
        <v>1822</v>
      </c>
      <c r="T181">
        <f t="shared" si="32"/>
        <v>29.42</v>
      </c>
      <c r="U181">
        <f t="shared" si="33"/>
        <v>103.14</v>
      </c>
      <c r="V181" t="str">
        <f t="shared" si="34"/>
        <v>Pleioblastus amarus5</v>
      </c>
    </row>
    <row r="182" spans="1:22" x14ac:dyDescent="0.25">
      <c r="A182" t="s">
        <v>30</v>
      </c>
      <c r="B182">
        <v>5</v>
      </c>
      <c r="C182">
        <v>0</v>
      </c>
      <c r="D182">
        <v>329</v>
      </c>
      <c r="E182">
        <v>0.25565977055856098</v>
      </c>
      <c r="F182">
        <v>0.82745187949458698</v>
      </c>
      <c r="G182">
        <v>0.14547000000000002</v>
      </c>
      <c r="H182">
        <v>38.9</v>
      </c>
      <c r="I182">
        <v>0.38900000000000001</v>
      </c>
      <c r="J182">
        <v>20.8</v>
      </c>
      <c r="K182">
        <f t="shared" si="25"/>
        <v>0.99451650747280229</v>
      </c>
      <c r="L182">
        <f t="shared" si="26"/>
        <v>3.2187878112339433E-2</v>
      </c>
      <c r="M182">
        <f t="shared" si="27"/>
        <v>0.18154656000000002</v>
      </c>
      <c r="N182">
        <f t="shared" si="28"/>
        <v>0.18254755817108939</v>
      </c>
      <c r="O182" s="2">
        <f t="shared" si="29"/>
        <v>4.5636889542772348E-2</v>
      </c>
      <c r="P182">
        <v>1</v>
      </c>
      <c r="Q182">
        <v>5</v>
      </c>
      <c r="R182" t="str">
        <f t="shared" si="30"/>
        <v>PA</v>
      </c>
      <c r="S182">
        <f t="shared" si="31"/>
        <v>1822</v>
      </c>
      <c r="T182">
        <f t="shared" si="32"/>
        <v>29.42</v>
      </c>
      <c r="U182">
        <f t="shared" si="33"/>
        <v>103.14</v>
      </c>
      <c r="V182" t="str">
        <f t="shared" si="34"/>
        <v>Pleioblastus amarus5</v>
      </c>
    </row>
    <row r="183" spans="1:22" x14ac:dyDescent="0.25">
      <c r="A183" t="s">
        <v>30</v>
      </c>
      <c r="B183">
        <v>5</v>
      </c>
      <c r="C183">
        <v>0</v>
      </c>
      <c r="D183">
        <v>386</v>
      </c>
      <c r="E183">
        <v>0.261490421921381</v>
      </c>
      <c r="F183">
        <v>1.0044391632210901</v>
      </c>
      <c r="G183">
        <v>0.18139</v>
      </c>
      <c r="H183">
        <v>38.9</v>
      </c>
      <c r="I183">
        <v>0.38900000000000001</v>
      </c>
      <c r="J183">
        <v>20.8</v>
      </c>
      <c r="K183">
        <f t="shared" si="25"/>
        <v>1.017197741274172</v>
      </c>
      <c r="L183">
        <f t="shared" si="26"/>
        <v>3.9072683449300406E-2</v>
      </c>
      <c r="M183">
        <f t="shared" si="27"/>
        <v>0.22637471999999997</v>
      </c>
      <c r="N183">
        <f t="shared" si="28"/>
        <v>0.22254740726855754</v>
      </c>
      <c r="O183" s="2">
        <f t="shared" si="29"/>
        <v>5.5636851817139385E-2</v>
      </c>
      <c r="P183">
        <v>1</v>
      </c>
      <c r="Q183">
        <v>5</v>
      </c>
      <c r="R183" t="str">
        <f t="shared" si="30"/>
        <v>PA</v>
      </c>
      <c r="S183">
        <f t="shared" si="31"/>
        <v>1822</v>
      </c>
      <c r="T183">
        <f t="shared" si="32"/>
        <v>29.42</v>
      </c>
      <c r="U183">
        <f t="shared" si="33"/>
        <v>103.14</v>
      </c>
      <c r="V183" t="str">
        <f t="shared" si="34"/>
        <v>Pleioblastus amarus5</v>
      </c>
    </row>
    <row r="184" spans="1:22" x14ac:dyDescent="0.25">
      <c r="A184" t="s">
        <v>30</v>
      </c>
      <c r="B184">
        <v>5</v>
      </c>
      <c r="C184">
        <v>0</v>
      </c>
      <c r="D184">
        <v>471</v>
      </c>
      <c r="E184">
        <v>0.26375296072688398</v>
      </c>
      <c r="F184">
        <v>0.97343226679363004</v>
      </c>
      <c r="G184">
        <v>0.22530000000000003</v>
      </c>
      <c r="H184">
        <v>38.9</v>
      </c>
      <c r="I184">
        <v>0.38900000000000001</v>
      </c>
      <c r="J184">
        <v>20.8</v>
      </c>
      <c r="K184">
        <f t="shared" si="25"/>
        <v>1.0259990172275788</v>
      </c>
      <c r="L184">
        <f t="shared" si="26"/>
        <v>3.7866515178272213E-2</v>
      </c>
      <c r="M184">
        <f t="shared" si="27"/>
        <v>0.28117439999999999</v>
      </c>
      <c r="N184">
        <f t="shared" si="28"/>
        <v>0.27404938531011491</v>
      </c>
      <c r="O184" s="2">
        <f t="shared" si="29"/>
        <v>6.8512346327528728E-2</v>
      </c>
      <c r="P184">
        <v>1</v>
      </c>
      <c r="Q184">
        <v>5</v>
      </c>
      <c r="R184" t="str">
        <f t="shared" si="30"/>
        <v>PA</v>
      </c>
      <c r="S184">
        <f t="shared" si="31"/>
        <v>1822</v>
      </c>
      <c r="T184">
        <f t="shared" si="32"/>
        <v>29.42</v>
      </c>
      <c r="U184">
        <f t="shared" si="33"/>
        <v>103.14</v>
      </c>
      <c r="V184" t="str">
        <f t="shared" si="34"/>
        <v>Pleioblastus amarus5</v>
      </c>
    </row>
    <row r="185" spans="1:22" x14ac:dyDescent="0.25">
      <c r="A185" t="s">
        <v>30</v>
      </c>
      <c r="B185">
        <v>5</v>
      </c>
      <c r="C185">
        <v>0</v>
      </c>
      <c r="D185">
        <v>596</v>
      </c>
      <c r="E185">
        <v>0.21461280522006301</v>
      </c>
      <c r="F185">
        <v>0.470875948972379</v>
      </c>
      <c r="G185">
        <v>0.18156</v>
      </c>
      <c r="H185">
        <v>38.9</v>
      </c>
      <c r="I185">
        <v>0.38900000000000001</v>
      </c>
      <c r="J185">
        <v>20.8</v>
      </c>
      <c r="K185">
        <f t="shared" si="25"/>
        <v>0.8348438123060451</v>
      </c>
      <c r="L185">
        <f t="shared" si="26"/>
        <v>1.8317074415025544E-2</v>
      </c>
      <c r="M185">
        <f t="shared" si="27"/>
        <v>0.22658687999999999</v>
      </c>
      <c r="N185">
        <f t="shared" si="28"/>
        <v>0.27141230091184482</v>
      </c>
      <c r="O185" s="2">
        <f t="shared" si="29"/>
        <v>6.7853075227961204E-2</v>
      </c>
      <c r="P185">
        <v>1</v>
      </c>
      <c r="Q185">
        <v>5</v>
      </c>
      <c r="R185" t="str">
        <f t="shared" si="30"/>
        <v>PA</v>
      </c>
      <c r="S185">
        <f t="shared" si="31"/>
        <v>1822</v>
      </c>
      <c r="T185">
        <f t="shared" si="32"/>
        <v>29.42</v>
      </c>
      <c r="U185">
        <f t="shared" si="33"/>
        <v>103.14</v>
      </c>
      <c r="V185" t="str">
        <f t="shared" si="34"/>
        <v>Pleioblastus amarus5</v>
      </c>
    </row>
    <row r="186" spans="1:22" x14ac:dyDescent="0.25">
      <c r="A186" t="s">
        <v>30</v>
      </c>
      <c r="B186">
        <v>5</v>
      </c>
      <c r="C186">
        <v>0</v>
      </c>
      <c r="D186">
        <v>724</v>
      </c>
      <c r="E186">
        <v>0.13415027211078101</v>
      </c>
      <c r="F186">
        <v>0.25716552685336203</v>
      </c>
      <c r="G186">
        <v>0.11789999999999999</v>
      </c>
      <c r="H186">
        <v>38.9</v>
      </c>
      <c r="I186">
        <v>0.38900000000000001</v>
      </c>
      <c r="J186">
        <v>20.8</v>
      </c>
      <c r="K186">
        <f t="shared" si="25"/>
        <v>0.52184455851093814</v>
      </c>
      <c r="L186">
        <f t="shared" si="26"/>
        <v>1.0003738994595784E-2</v>
      </c>
      <c r="M186">
        <f t="shared" si="27"/>
        <v>0.14713919999999997</v>
      </c>
      <c r="N186">
        <f t="shared" si="28"/>
        <v>0.28195982424317234</v>
      </c>
      <c r="O186" s="2">
        <f t="shared" si="29"/>
        <v>7.0489956060793085E-2</v>
      </c>
      <c r="P186">
        <v>1</v>
      </c>
      <c r="Q186">
        <v>5</v>
      </c>
      <c r="R186" t="str">
        <f t="shared" si="30"/>
        <v>PA</v>
      </c>
      <c r="S186">
        <f t="shared" si="31"/>
        <v>1822</v>
      </c>
      <c r="T186">
        <f t="shared" si="32"/>
        <v>29.42</v>
      </c>
      <c r="U186">
        <f t="shared" si="33"/>
        <v>103.14</v>
      </c>
      <c r="V186" t="str">
        <f t="shared" si="34"/>
        <v>Pleioblastus amarus5</v>
      </c>
    </row>
    <row r="187" spans="1:22" x14ac:dyDescent="0.25">
      <c r="A187" t="s">
        <v>30</v>
      </c>
      <c r="B187">
        <v>5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38.9</v>
      </c>
      <c r="I187">
        <v>0.38900000000000001</v>
      </c>
      <c r="J187">
        <v>20.8</v>
      </c>
      <c r="K187">
        <f t="shared" si="25"/>
        <v>3.89</v>
      </c>
      <c r="L187">
        <f t="shared" si="26"/>
        <v>3.8900000000000004E-2</v>
      </c>
      <c r="M187">
        <f t="shared" si="27"/>
        <v>1.248</v>
      </c>
      <c r="N187">
        <f t="shared" si="28"/>
        <v>0.32082262210796914</v>
      </c>
      <c r="O187" s="2">
        <f t="shared" si="29"/>
        <v>8.0205655526992284E-2</v>
      </c>
      <c r="P187">
        <v>1</v>
      </c>
      <c r="Q187">
        <v>5</v>
      </c>
      <c r="R187" t="str">
        <f t="shared" si="30"/>
        <v>PA</v>
      </c>
      <c r="S187">
        <f t="shared" si="31"/>
        <v>1822</v>
      </c>
      <c r="T187">
        <f t="shared" si="32"/>
        <v>29.42</v>
      </c>
      <c r="U187">
        <f t="shared" si="33"/>
        <v>103.14</v>
      </c>
      <c r="V187" t="str">
        <f t="shared" si="34"/>
        <v>Pleioblastus amarus5</v>
      </c>
    </row>
    <row r="188" spans="1:22" x14ac:dyDescent="0.25">
      <c r="A188" t="s">
        <v>30</v>
      </c>
      <c r="B188">
        <v>5</v>
      </c>
      <c r="C188">
        <v>1</v>
      </c>
      <c r="D188">
        <v>67</v>
      </c>
      <c r="E188">
        <v>0.77966877058704198</v>
      </c>
      <c r="F188">
        <v>2.0049774539341101</v>
      </c>
      <c r="G188">
        <v>0.61777000000000004</v>
      </c>
      <c r="H188">
        <v>38.9</v>
      </c>
      <c r="I188">
        <v>0.38900000000000001</v>
      </c>
      <c r="J188">
        <v>20.8</v>
      </c>
      <c r="K188">
        <f t="shared" si="25"/>
        <v>3.0329115175835932</v>
      </c>
      <c r="L188">
        <f t="shared" si="26"/>
        <v>7.7993622958036898E-2</v>
      </c>
      <c r="M188">
        <f t="shared" si="27"/>
        <v>0.77097696000000016</v>
      </c>
      <c r="N188">
        <f t="shared" si="28"/>
        <v>0.25420357815590328</v>
      </c>
      <c r="O188" s="2">
        <f t="shared" si="29"/>
        <v>6.3550894538975819E-2</v>
      </c>
      <c r="P188">
        <v>1</v>
      </c>
      <c r="Q188">
        <v>5</v>
      </c>
      <c r="R188" t="str">
        <f t="shared" si="30"/>
        <v>PA</v>
      </c>
      <c r="S188">
        <f t="shared" si="31"/>
        <v>1822</v>
      </c>
      <c r="T188">
        <f t="shared" si="32"/>
        <v>29.42</v>
      </c>
      <c r="U188">
        <f t="shared" si="33"/>
        <v>103.14</v>
      </c>
      <c r="V188" t="str">
        <f t="shared" si="34"/>
        <v>Pleioblastus amarus5</v>
      </c>
    </row>
    <row r="189" spans="1:22" x14ac:dyDescent="0.25">
      <c r="A189" t="s">
        <v>30</v>
      </c>
      <c r="B189">
        <v>5</v>
      </c>
      <c r="C189">
        <v>1</v>
      </c>
      <c r="D189">
        <v>122</v>
      </c>
      <c r="E189">
        <v>0.75048133644959203</v>
      </c>
      <c r="F189">
        <v>1.0062432254015501</v>
      </c>
      <c r="G189">
        <v>0.62414999999999998</v>
      </c>
      <c r="H189">
        <v>38.9</v>
      </c>
      <c r="I189">
        <v>0.38900000000000001</v>
      </c>
      <c r="J189">
        <v>20.8</v>
      </c>
      <c r="K189">
        <f t="shared" si="25"/>
        <v>2.9193723987889131</v>
      </c>
      <c r="L189">
        <f t="shared" si="26"/>
        <v>3.91428614681203E-2</v>
      </c>
      <c r="M189">
        <f t="shared" si="27"/>
        <v>0.77893920000000005</v>
      </c>
      <c r="N189">
        <f t="shared" si="28"/>
        <v>0.26681734756522979</v>
      </c>
      <c r="O189" s="2">
        <f t="shared" si="29"/>
        <v>6.6704336891307447E-2</v>
      </c>
      <c r="P189">
        <v>1</v>
      </c>
      <c r="Q189">
        <v>5</v>
      </c>
      <c r="R189" t="str">
        <f t="shared" si="30"/>
        <v>PA</v>
      </c>
      <c r="S189">
        <f t="shared" si="31"/>
        <v>1822</v>
      </c>
      <c r="T189">
        <f t="shared" si="32"/>
        <v>29.42</v>
      </c>
      <c r="U189">
        <f t="shared" si="33"/>
        <v>103.14</v>
      </c>
      <c r="V189" t="str">
        <f t="shared" si="34"/>
        <v>Pleioblastus amarus5</v>
      </c>
    </row>
    <row r="190" spans="1:22" x14ac:dyDescent="0.25">
      <c r="A190" t="s">
        <v>30</v>
      </c>
      <c r="B190">
        <v>5</v>
      </c>
      <c r="C190">
        <v>1</v>
      </c>
      <c r="D190">
        <v>192</v>
      </c>
      <c r="E190">
        <v>0.52225428509816396</v>
      </c>
      <c r="F190">
        <v>0.82334375288140504</v>
      </c>
      <c r="G190">
        <v>0.48976000000000003</v>
      </c>
      <c r="H190">
        <v>38.9</v>
      </c>
      <c r="I190">
        <v>0.38900000000000001</v>
      </c>
      <c r="J190">
        <v>20.8</v>
      </c>
      <c r="K190">
        <f t="shared" si="25"/>
        <v>2.0315691690318576</v>
      </c>
      <c r="L190">
        <f t="shared" si="26"/>
        <v>3.2028071987086661E-2</v>
      </c>
      <c r="M190">
        <f t="shared" si="27"/>
        <v>0.61122047999999995</v>
      </c>
      <c r="N190">
        <f t="shared" si="28"/>
        <v>0.30086126985835115</v>
      </c>
      <c r="O190" s="2">
        <f t="shared" si="29"/>
        <v>7.5215317464587789E-2</v>
      </c>
      <c r="P190">
        <v>1</v>
      </c>
      <c r="Q190">
        <v>5</v>
      </c>
      <c r="R190" t="str">
        <f t="shared" si="30"/>
        <v>PA</v>
      </c>
      <c r="S190">
        <f t="shared" si="31"/>
        <v>1822</v>
      </c>
      <c r="T190">
        <f t="shared" si="32"/>
        <v>29.42</v>
      </c>
      <c r="U190">
        <f t="shared" si="33"/>
        <v>103.14</v>
      </c>
      <c r="V190" t="str">
        <f t="shared" si="34"/>
        <v>Pleioblastus amarus5</v>
      </c>
    </row>
    <row r="191" spans="1:22" x14ac:dyDescent="0.25">
      <c r="A191" t="s">
        <v>30</v>
      </c>
      <c r="B191">
        <v>5</v>
      </c>
      <c r="C191">
        <v>1</v>
      </c>
      <c r="D191">
        <v>252</v>
      </c>
      <c r="E191">
        <v>0.43037652599133103</v>
      </c>
      <c r="F191">
        <v>1.4462452073924601</v>
      </c>
      <c r="G191">
        <v>0.33164000000000005</v>
      </c>
      <c r="H191">
        <v>38.9</v>
      </c>
      <c r="I191">
        <v>0.38900000000000001</v>
      </c>
      <c r="J191">
        <v>20.8</v>
      </c>
      <c r="K191">
        <f t="shared" si="25"/>
        <v>1.6741646861062776</v>
      </c>
      <c r="L191">
        <f t="shared" si="26"/>
        <v>5.6258938567566696E-2</v>
      </c>
      <c r="M191">
        <f t="shared" si="27"/>
        <v>0.41388672000000004</v>
      </c>
      <c r="N191">
        <f t="shared" si="28"/>
        <v>0.24721983651596754</v>
      </c>
      <c r="O191" s="2">
        <f t="shared" si="29"/>
        <v>6.1804959128991886E-2</v>
      </c>
      <c r="P191">
        <v>1</v>
      </c>
      <c r="Q191">
        <v>5</v>
      </c>
      <c r="R191" t="str">
        <f t="shared" si="30"/>
        <v>PA</v>
      </c>
      <c r="S191">
        <f t="shared" si="31"/>
        <v>1822</v>
      </c>
      <c r="T191">
        <f t="shared" si="32"/>
        <v>29.42</v>
      </c>
      <c r="U191">
        <f t="shared" si="33"/>
        <v>103.14</v>
      </c>
      <c r="V191" t="str">
        <f t="shared" si="34"/>
        <v>Pleioblastus amarus5</v>
      </c>
    </row>
    <row r="192" spans="1:22" x14ac:dyDescent="0.25">
      <c r="A192" t="s">
        <v>30</v>
      </c>
      <c r="B192">
        <v>5</v>
      </c>
      <c r="C192">
        <v>1</v>
      </c>
      <c r="D192">
        <v>329</v>
      </c>
      <c r="E192">
        <v>0.30912449671275699</v>
      </c>
      <c r="F192">
        <v>1.02510141845647</v>
      </c>
      <c r="G192">
        <v>0.16880000000000001</v>
      </c>
      <c r="H192">
        <v>38.9</v>
      </c>
      <c r="I192">
        <v>0.38900000000000001</v>
      </c>
      <c r="J192">
        <v>20.8</v>
      </c>
      <c r="K192">
        <f t="shared" si="25"/>
        <v>1.2024942922126247</v>
      </c>
      <c r="L192">
        <f t="shared" si="26"/>
        <v>3.9876445177956688E-2</v>
      </c>
      <c r="M192">
        <f t="shared" si="27"/>
        <v>0.21066240000000006</v>
      </c>
      <c r="N192">
        <f t="shared" si="28"/>
        <v>0.17518785857384409</v>
      </c>
      <c r="O192" s="2">
        <f t="shared" si="29"/>
        <v>4.3796964643461021E-2</v>
      </c>
      <c r="P192">
        <v>1</v>
      </c>
      <c r="Q192">
        <v>5</v>
      </c>
      <c r="R192" t="str">
        <f t="shared" si="30"/>
        <v>PA</v>
      </c>
      <c r="S192">
        <f t="shared" si="31"/>
        <v>1822</v>
      </c>
      <c r="T192">
        <f t="shared" si="32"/>
        <v>29.42</v>
      </c>
      <c r="U192">
        <f t="shared" si="33"/>
        <v>103.14</v>
      </c>
      <c r="V192" t="str">
        <f t="shared" si="34"/>
        <v>Pleioblastus amarus5</v>
      </c>
    </row>
    <row r="193" spans="1:22" x14ac:dyDescent="0.25">
      <c r="A193" t="s">
        <v>30</v>
      </c>
      <c r="B193">
        <v>5</v>
      </c>
      <c r="C193">
        <v>1</v>
      </c>
      <c r="D193">
        <v>386</v>
      </c>
      <c r="E193">
        <v>0.26149497889782702</v>
      </c>
      <c r="F193">
        <v>0.98414853128130797</v>
      </c>
      <c r="G193">
        <v>0.15936</v>
      </c>
      <c r="H193">
        <v>38.9</v>
      </c>
      <c r="I193">
        <v>0.38900000000000001</v>
      </c>
      <c r="J193">
        <v>20.8</v>
      </c>
      <c r="K193">
        <f t="shared" si="25"/>
        <v>1.0172154679125471</v>
      </c>
      <c r="L193">
        <f t="shared" si="26"/>
        <v>3.8283377866842883E-2</v>
      </c>
      <c r="M193">
        <f t="shared" si="27"/>
        <v>0.19888127999999999</v>
      </c>
      <c r="N193">
        <f t="shared" si="28"/>
        <v>0.19551539105881782</v>
      </c>
      <c r="O193" s="2">
        <f t="shared" si="29"/>
        <v>4.8878847764704456E-2</v>
      </c>
      <c r="P193">
        <v>1</v>
      </c>
      <c r="Q193">
        <v>5</v>
      </c>
      <c r="R193" t="str">
        <f t="shared" si="30"/>
        <v>PA</v>
      </c>
      <c r="S193">
        <f t="shared" si="31"/>
        <v>1822</v>
      </c>
      <c r="T193">
        <f t="shared" si="32"/>
        <v>29.42</v>
      </c>
      <c r="U193">
        <f t="shared" si="33"/>
        <v>103.14</v>
      </c>
      <c r="V193" t="str">
        <f t="shared" si="34"/>
        <v>Pleioblastus amarus5</v>
      </c>
    </row>
    <row r="194" spans="1:22" x14ac:dyDescent="0.25">
      <c r="A194" t="s">
        <v>30</v>
      </c>
      <c r="B194">
        <v>5</v>
      </c>
      <c r="C194">
        <v>1</v>
      </c>
      <c r="D194">
        <v>471</v>
      </c>
      <c r="E194">
        <v>0.26560537165223502</v>
      </c>
      <c r="F194">
        <v>1.0595948170753899</v>
      </c>
      <c r="G194">
        <v>0.25433</v>
      </c>
      <c r="H194">
        <v>38.9</v>
      </c>
      <c r="I194">
        <v>0.38900000000000001</v>
      </c>
      <c r="J194">
        <v>20.8</v>
      </c>
      <c r="K194">
        <f t="shared" si="25"/>
        <v>1.0332048957271942</v>
      </c>
      <c r="L194">
        <f t="shared" si="26"/>
        <v>4.1218238384232664E-2</v>
      </c>
      <c r="M194">
        <f t="shared" si="27"/>
        <v>0.31740383999999999</v>
      </c>
      <c r="N194">
        <f t="shared" si="28"/>
        <v>0.30720319010548591</v>
      </c>
      <c r="O194" s="2">
        <f t="shared" si="29"/>
        <v>7.6800797526371478E-2</v>
      </c>
      <c r="P194">
        <v>1</v>
      </c>
      <c r="Q194">
        <v>5</v>
      </c>
      <c r="R194" t="str">
        <f t="shared" si="30"/>
        <v>PA</v>
      </c>
      <c r="S194">
        <f t="shared" si="31"/>
        <v>1822</v>
      </c>
      <c r="T194">
        <f t="shared" si="32"/>
        <v>29.42</v>
      </c>
      <c r="U194">
        <f t="shared" si="33"/>
        <v>103.14</v>
      </c>
      <c r="V194" t="str">
        <f t="shared" si="34"/>
        <v>Pleioblastus amarus5</v>
      </c>
    </row>
    <row r="195" spans="1:22" x14ac:dyDescent="0.25">
      <c r="A195" t="s">
        <v>30</v>
      </c>
      <c r="B195">
        <v>5</v>
      </c>
      <c r="C195">
        <v>1</v>
      </c>
      <c r="D195">
        <v>596</v>
      </c>
      <c r="E195">
        <v>0.23119792099574599</v>
      </c>
      <c r="F195">
        <v>0.54181545770890505</v>
      </c>
      <c r="G195">
        <v>0.19117000000000001</v>
      </c>
      <c r="H195">
        <v>38.9</v>
      </c>
      <c r="I195">
        <v>0.38900000000000001</v>
      </c>
      <c r="J195">
        <v>20.8</v>
      </c>
      <c r="K195">
        <f t="shared" si="25"/>
        <v>0.89935991267345194</v>
      </c>
      <c r="L195">
        <f t="shared" si="26"/>
        <v>2.1076621304876409E-2</v>
      </c>
      <c r="M195">
        <f t="shared" si="27"/>
        <v>0.23858016000000001</v>
      </c>
      <c r="N195">
        <f t="shared" si="28"/>
        <v>0.26527773435085933</v>
      </c>
      <c r="O195" s="2">
        <f t="shared" si="29"/>
        <v>6.6319433587714832E-2</v>
      </c>
      <c r="P195">
        <v>1</v>
      </c>
      <c r="Q195">
        <v>5</v>
      </c>
      <c r="R195" t="str">
        <f t="shared" si="30"/>
        <v>PA</v>
      </c>
      <c r="S195">
        <f t="shared" si="31"/>
        <v>1822</v>
      </c>
      <c r="T195">
        <f t="shared" si="32"/>
        <v>29.42</v>
      </c>
      <c r="U195">
        <f t="shared" si="33"/>
        <v>103.14</v>
      </c>
      <c r="V195" t="str">
        <f t="shared" si="34"/>
        <v>Pleioblastus amarus5</v>
      </c>
    </row>
    <row r="196" spans="1:22" x14ac:dyDescent="0.25">
      <c r="A196" t="s">
        <v>30</v>
      </c>
      <c r="B196">
        <v>5</v>
      </c>
      <c r="C196">
        <v>1</v>
      </c>
      <c r="D196">
        <v>724</v>
      </c>
      <c r="E196">
        <v>0.18946285221388201</v>
      </c>
      <c r="F196">
        <v>0.50545718582479704</v>
      </c>
      <c r="G196">
        <v>0.13181999999999999</v>
      </c>
      <c r="H196">
        <v>38.9</v>
      </c>
      <c r="I196">
        <v>0.38900000000000001</v>
      </c>
      <c r="J196">
        <v>20.8</v>
      </c>
      <c r="K196">
        <f t="shared" si="25"/>
        <v>0.73701049511200101</v>
      </c>
      <c r="L196">
        <f t="shared" si="26"/>
        <v>1.9662284528584609E-2</v>
      </c>
      <c r="M196">
        <f t="shared" si="27"/>
        <v>0.16451135999999997</v>
      </c>
      <c r="N196">
        <f t="shared" si="28"/>
        <v>0.22321440615984678</v>
      </c>
      <c r="O196" s="2">
        <f t="shared" si="29"/>
        <v>5.5803601539961695E-2</v>
      </c>
      <c r="P196">
        <v>1</v>
      </c>
      <c r="Q196">
        <v>5</v>
      </c>
      <c r="R196" t="str">
        <f t="shared" si="30"/>
        <v>PA</v>
      </c>
      <c r="S196">
        <f t="shared" si="31"/>
        <v>1822</v>
      </c>
      <c r="T196">
        <f t="shared" si="32"/>
        <v>29.42</v>
      </c>
      <c r="U196">
        <f t="shared" si="33"/>
        <v>103.14</v>
      </c>
      <c r="V196" t="str">
        <f t="shared" si="34"/>
        <v>Pleioblastus amarus5</v>
      </c>
    </row>
    <row r="197" spans="1:22" x14ac:dyDescent="0.25">
      <c r="A197" t="s">
        <v>30</v>
      </c>
      <c r="B197">
        <v>5</v>
      </c>
      <c r="C197">
        <v>2</v>
      </c>
      <c r="D197">
        <v>0</v>
      </c>
      <c r="E197">
        <v>1</v>
      </c>
      <c r="F197">
        <v>1</v>
      </c>
      <c r="G197">
        <v>1</v>
      </c>
      <c r="H197">
        <v>38.9</v>
      </c>
      <c r="I197">
        <v>0.38900000000000001</v>
      </c>
      <c r="J197">
        <v>20.8</v>
      </c>
      <c r="K197">
        <f t="shared" si="25"/>
        <v>3.89</v>
      </c>
      <c r="L197">
        <f t="shared" si="26"/>
        <v>3.8900000000000004E-2</v>
      </c>
      <c r="M197">
        <f t="shared" si="27"/>
        <v>1.248</v>
      </c>
      <c r="N197">
        <f t="shared" si="28"/>
        <v>0.32082262210796914</v>
      </c>
      <c r="O197" s="2">
        <f t="shared" si="29"/>
        <v>8.0205655526992284E-2</v>
      </c>
      <c r="P197">
        <v>1</v>
      </c>
      <c r="Q197">
        <v>5</v>
      </c>
      <c r="R197" t="str">
        <f t="shared" si="30"/>
        <v>PA</v>
      </c>
      <c r="S197">
        <f t="shared" si="31"/>
        <v>1822</v>
      </c>
      <c r="T197">
        <f t="shared" si="32"/>
        <v>29.42</v>
      </c>
      <c r="U197">
        <f t="shared" si="33"/>
        <v>103.14</v>
      </c>
      <c r="V197" t="str">
        <f t="shared" si="34"/>
        <v>Pleioblastus amarus5</v>
      </c>
    </row>
    <row r="198" spans="1:22" x14ac:dyDescent="0.25">
      <c r="A198" t="s">
        <v>30</v>
      </c>
      <c r="B198">
        <v>5</v>
      </c>
      <c r="C198">
        <v>2</v>
      </c>
      <c r="D198">
        <v>67</v>
      </c>
      <c r="E198">
        <v>0.77230013967365296</v>
      </c>
      <c r="F198">
        <v>1.41206937777161</v>
      </c>
      <c r="G198">
        <v>0.61935000000000007</v>
      </c>
      <c r="H198">
        <v>38.9</v>
      </c>
      <c r="I198">
        <v>0.38900000000000001</v>
      </c>
      <c r="J198">
        <v>20.8</v>
      </c>
      <c r="K198">
        <f t="shared" si="25"/>
        <v>3.0042475433305098</v>
      </c>
      <c r="L198">
        <f t="shared" si="26"/>
        <v>5.4929498795315633E-2</v>
      </c>
      <c r="M198">
        <f t="shared" si="27"/>
        <v>0.7729488000000001</v>
      </c>
      <c r="N198">
        <f t="shared" si="28"/>
        <v>0.25728532314720937</v>
      </c>
      <c r="O198" s="2">
        <f t="shared" si="29"/>
        <v>6.4321330786802342E-2</v>
      </c>
      <c r="P198">
        <v>1</v>
      </c>
      <c r="Q198">
        <v>5</v>
      </c>
      <c r="R198" t="str">
        <f t="shared" si="30"/>
        <v>PA</v>
      </c>
      <c r="S198">
        <f t="shared" si="31"/>
        <v>1822</v>
      </c>
      <c r="T198">
        <f t="shared" si="32"/>
        <v>29.42</v>
      </c>
      <c r="U198">
        <f t="shared" si="33"/>
        <v>103.14</v>
      </c>
      <c r="V198" t="str">
        <f t="shared" si="34"/>
        <v>Pleioblastus amarus5</v>
      </c>
    </row>
    <row r="199" spans="1:22" x14ac:dyDescent="0.25">
      <c r="A199" t="s">
        <v>30</v>
      </c>
      <c r="B199">
        <v>5</v>
      </c>
      <c r="C199">
        <v>2</v>
      </c>
      <c r="D199">
        <v>122</v>
      </c>
      <c r="E199">
        <v>0.73389622067390903</v>
      </c>
      <c r="F199">
        <v>1.14304789569286</v>
      </c>
      <c r="G199">
        <v>0.47231000000000001</v>
      </c>
      <c r="H199">
        <v>38.9</v>
      </c>
      <c r="I199">
        <v>0.38900000000000001</v>
      </c>
      <c r="J199">
        <v>20.8</v>
      </c>
      <c r="K199">
        <f t="shared" si="25"/>
        <v>2.854856298421506</v>
      </c>
      <c r="L199">
        <f t="shared" si="26"/>
        <v>4.4464563142452257E-2</v>
      </c>
      <c r="M199">
        <f t="shared" si="27"/>
        <v>0.58944288000000011</v>
      </c>
      <c r="N199">
        <f t="shared" si="28"/>
        <v>0.20647024521896676</v>
      </c>
      <c r="O199" s="2">
        <f t="shared" si="29"/>
        <v>5.161756130474169E-2</v>
      </c>
      <c r="P199">
        <v>1</v>
      </c>
      <c r="Q199">
        <v>5</v>
      </c>
      <c r="R199" t="str">
        <f t="shared" si="30"/>
        <v>PA</v>
      </c>
      <c r="S199">
        <f t="shared" si="31"/>
        <v>1822</v>
      </c>
      <c r="T199">
        <f t="shared" si="32"/>
        <v>29.42</v>
      </c>
      <c r="U199">
        <f t="shared" si="33"/>
        <v>103.14</v>
      </c>
      <c r="V199" t="str">
        <f t="shared" si="34"/>
        <v>Pleioblastus amarus5</v>
      </c>
    </row>
    <row r="200" spans="1:22" x14ac:dyDescent="0.25">
      <c r="A200" t="s">
        <v>30</v>
      </c>
      <c r="B200">
        <v>5</v>
      </c>
      <c r="C200">
        <v>2</v>
      </c>
      <c r="D200">
        <v>192</v>
      </c>
      <c r="E200">
        <v>0.48907493959390602</v>
      </c>
      <c r="F200">
        <v>0.55982229557754204</v>
      </c>
      <c r="G200">
        <v>0.37587999999999999</v>
      </c>
      <c r="H200">
        <v>38.9</v>
      </c>
      <c r="I200">
        <v>0.38900000000000001</v>
      </c>
      <c r="J200">
        <v>20.8</v>
      </c>
      <c r="K200">
        <f t="shared" si="25"/>
        <v>1.9025015150202942</v>
      </c>
      <c r="L200">
        <f t="shared" si="26"/>
        <v>2.1777087297966385E-2</v>
      </c>
      <c r="M200">
        <f t="shared" si="27"/>
        <v>0.46909824</v>
      </c>
      <c r="N200">
        <f t="shared" si="28"/>
        <v>0.24656918078459247</v>
      </c>
      <c r="O200" s="2">
        <f t="shared" si="29"/>
        <v>6.1642295196148118E-2</v>
      </c>
      <c r="P200">
        <v>1</v>
      </c>
      <c r="Q200">
        <v>5</v>
      </c>
      <c r="R200" t="str">
        <f t="shared" si="30"/>
        <v>PA</v>
      </c>
      <c r="S200">
        <f t="shared" si="31"/>
        <v>1822</v>
      </c>
      <c r="T200">
        <f t="shared" si="32"/>
        <v>29.42</v>
      </c>
      <c r="U200">
        <f t="shared" si="33"/>
        <v>103.14</v>
      </c>
      <c r="V200" t="str">
        <f t="shared" si="34"/>
        <v>Pleioblastus amarus5</v>
      </c>
    </row>
    <row r="201" spans="1:22" x14ac:dyDescent="0.25">
      <c r="A201" t="s">
        <v>30</v>
      </c>
      <c r="B201">
        <v>5</v>
      </c>
      <c r="C201">
        <v>2</v>
      </c>
      <c r="D201">
        <v>252</v>
      </c>
      <c r="E201">
        <v>0.42301245205438898</v>
      </c>
      <c r="F201">
        <v>1.2232779868193999</v>
      </c>
      <c r="G201">
        <v>0.32057000000000002</v>
      </c>
      <c r="H201">
        <v>38.9</v>
      </c>
      <c r="I201">
        <v>0.38900000000000001</v>
      </c>
      <c r="J201">
        <v>20.8</v>
      </c>
      <c r="K201">
        <f t="shared" si="25"/>
        <v>1.6455184384915733</v>
      </c>
      <c r="L201">
        <f t="shared" si="26"/>
        <v>4.7585513687274657E-2</v>
      </c>
      <c r="M201">
        <f t="shared" si="27"/>
        <v>0.40007136000000004</v>
      </c>
      <c r="N201">
        <f t="shared" si="28"/>
        <v>0.24312784994785022</v>
      </c>
      <c r="O201" s="2">
        <f t="shared" si="29"/>
        <v>6.0781962486962555E-2</v>
      </c>
      <c r="P201">
        <v>1</v>
      </c>
      <c r="Q201">
        <v>5</v>
      </c>
      <c r="R201" t="str">
        <f t="shared" si="30"/>
        <v>PA</v>
      </c>
      <c r="S201">
        <f t="shared" si="31"/>
        <v>1822</v>
      </c>
      <c r="T201">
        <f t="shared" si="32"/>
        <v>29.42</v>
      </c>
      <c r="U201">
        <f t="shared" si="33"/>
        <v>103.14</v>
      </c>
      <c r="V201" t="str">
        <f t="shared" si="34"/>
        <v>Pleioblastus amarus5</v>
      </c>
    </row>
    <row r="202" spans="1:22" x14ac:dyDescent="0.25">
      <c r="A202" t="s">
        <v>30</v>
      </c>
      <c r="B202">
        <v>5</v>
      </c>
      <c r="C202">
        <v>2</v>
      </c>
      <c r="D202">
        <v>329</v>
      </c>
      <c r="E202">
        <v>0.28147504212587598</v>
      </c>
      <c r="F202">
        <v>1.0200270712747299</v>
      </c>
      <c r="G202">
        <v>0.20518</v>
      </c>
      <c r="H202">
        <v>38.9</v>
      </c>
      <c r="I202">
        <v>0.38900000000000001</v>
      </c>
      <c r="J202">
        <v>20.8</v>
      </c>
      <c r="K202">
        <f t="shared" si="25"/>
        <v>1.0949379138696576</v>
      </c>
      <c r="L202">
        <f t="shared" si="26"/>
        <v>3.9679053072586991E-2</v>
      </c>
      <c r="M202">
        <f t="shared" si="27"/>
        <v>0.25606464000000001</v>
      </c>
      <c r="N202">
        <f t="shared" si="28"/>
        <v>0.23386224621178128</v>
      </c>
      <c r="O202" s="2">
        <f t="shared" si="29"/>
        <v>5.8465561552945321E-2</v>
      </c>
      <c r="P202">
        <v>1</v>
      </c>
      <c r="Q202">
        <v>5</v>
      </c>
      <c r="R202" t="str">
        <f t="shared" si="30"/>
        <v>PA</v>
      </c>
      <c r="S202">
        <f t="shared" si="31"/>
        <v>1822</v>
      </c>
      <c r="T202">
        <f t="shared" si="32"/>
        <v>29.42</v>
      </c>
      <c r="U202">
        <f t="shared" si="33"/>
        <v>103.14</v>
      </c>
      <c r="V202" t="str">
        <f t="shared" si="34"/>
        <v>Pleioblastus amarus5</v>
      </c>
    </row>
    <row r="203" spans="1:22" x14ac:dyDescent="0.25">
      <c r="A203" t="s">
        <v>30</v>
      </c>
      <c r="B203">
        <v>5</v>
      </c>
      <c r="C203">
        <v>2</v>
      </c>
      <c r="D203">
        <v>386</v>
      </c>
      <c r="E203">
        <v>0.25411723403154601</v>
      </c>
      <c r="F203">
        <v>0.98414853128130797</v>
      </c>
      <c r="G203">
        <v>0.18537000000000001</v>
      </c>
      <c r="H203">
        <v>38.9</v>
      </c>
      <c r="I203">
        <v>0.38900000000000001</v>
      </c>
      <c r="J203">
        <v>20.8</v>
      </c>
      <c r="K203">
        <f t="shared" si="25"/>
        <v>0.98851604038271401</v>
      </c>
      <c r="L203">
        <f t="shared" si="26"/>
        <v>3.8283377866842883E-2</v>
      </c>
      <c r="M203">
        <f t="shared" si="27"/>
        <v>0.23134176000000004</v>
      </c>
      <c r="N203">
        <f t="shared" si="28"/>
        <v>0.23402934353036267</v>
      </c>
      <c r="O203" s="2">
        <f t="shared" si="29"/>
        <v>5.8507335882590668E-2</v>
      </c>
      <c r="P203">
        <v>1</v>
      </c>
      <c r="Q203">
        <v>5</v>
      </c>
      <c r="R203" t="str">
        <f t="shared" si="30"/>
        <v>PA</v>
      </c>
      <c r="S203">
        <f t="shared" si="31"/>
        <v>1822</v>
      </c>
      <c r="T203">
        <f t="shared" si="32"/>
        <v>29.42</v>
      </c>
      <c r="U203">
        <f t="shared" si="33"/>
        <v>103.14</v>
      </c>
      <c r="V203" t="str">
        <f t="shared" si="34"/>
        <v>Pleioblastus amarus5</v>
      </c>
    </row>
    <row r="204" spans="1:22" x14ac:dyDescent="0.25">
      <c r="A204" t="s">
        <v>30</v>
      </c>
      <c r="B204">
        <v>5</v>
      </c>
      <c r="C204">
        <v>2</v>
      </c>
      <c r="D204">
        <v>471</v>
      </c>
      <c r="E204">
        <v>0.26191877770731697</v>
      </c>
      <c r="F204">
        <v>1.05957454671381</v>
      </c>
      <c r="G204">
        <v>0.24422999999999997</v>
      </c>
      <c r="H204">
        <v>38.9</v>
      </c>
      <c r="I204">
        <v>0.38900000000000001</v>
      </c>
      <c r="J204">
        <v>20.8</v>
      </c>
      <c r="K204">
        <f t="shared" si="25"/>
        <v>1.018864045281463</v>
      </c>
      <c r="L204">
        <f t="shared" si="26"/>
        <v>4.1217449867167216E-2</v>
      </c>
      <c r="M204">
        <f t="shared" si="27"/>
        <v>0.30479903999999997</v>
      </c>
      <c r="N204">
        <f t="shared" si="28"/>
        <v>0.29915575234161756</v>
      </c>
      <c r="O204" s="2">
        <f t="shared" si="29"/>
        <v>7.4788938085404391E-2</v>
      </c>
      <c r="P204">
        <v>1</v>
      </c>
      <c r="Q204">
        <v>5</v>
      </c>
      <c r="R204" t="str">
        <f t="shared" si="30"/>
        <v>PA</v>
      </c>
      <c r="S204">
        <f t="shared" si="31"/>
        <v>1822</v>
      </c>
      <c r="T204">
        <f t="shared" si="32"/>
        <v>29.42</v>
      </c>
      <c r="U204">
        <f t="shared" si="33"/>
        <v>103.14</v>
      </c>
      <c r="V204" t="str">
        <f t="shared" si="34"/>
        <v>Pleioblastus amarus5</v>
      </c>
    </row>
    <row r="205" spans="1:22" x14ac:dyDescent="0.25">
      <c r="A205" t="s">
        <v>30</v>
      </c>
      <c r="B205">
        <v>5</v>
      </c>
      <c r="C205">
        <v>2</v>
      </c>
      <c r="D205">
        <v>596</v>
      </c>
      <c r="E205">
        <v>0.23488451494066301</v>
      </c>
      <c r="F205">
        <v>0.39992968344866098</v>
      </c>
      <c r="G205">
        <v>0.19009000000000001</v>
      </c>
      <c r="H205">
        <v>38.9</v>
      </c>
      <c r="I205">
        <v>0.38900000000000001</v>
      </c>
      <c r="J205">
        <v>20.8</v>
      </c>
      <c r="K205">
        <f t="shared" si="25"/>
        <v>0.91370076311917914</v>
      </c>
      <c r="L205">
        <f t="shared" si="26"/>
        <v>1.5557264686152913E-2</v>
      </c>
      <c r="M205">
        <f t="shared" si="27"/>
        <v>0.23723232000000002</v>
      </c>
      <c r="N205">
        <f t="shared" si="28"/>
        <v>0.25963896450095936</v>
      </c>
      <c r="O205" s="2">
        <f t="shared" si="29"/>
        <v>6.4909741125239839E-2</v>
      </c>
      <c r="P205">
        <v>1</v>
      </c>
      <c r="Q205">
        <v>5</v>
      </c>
      <c r="R205" t="str">
        <f t="shared" si="30"/>
        <v>PA</v>
      </c>
      <c r="S205">
        <f t="shared" si="31"/>
        <v>1822</v>
      </c>
      <c r="T205">
        <f t="shared" si="32"/>
        <v>29.42</v>
      </c>
      <c r="U205">
        <f t="shared" si="33"/>
        <v>103.14</v>
      </c>
      <c r="V205" t="str">
        <f t="shared" si="34"/>
        <v>Pleioblastus amarus5</v>
      </c>
    </row>
    <row r="206" spans="1:22" x14ac:dyDescent="0.25">
      <c r="A206" t="s">
        <v>30</v>
      </c>
      <c r="B206">
        <v>5</v>
      </c>
      <c r="C206">
        <v>2</v>
      </c>
      <c r="D206">
        <v>724</v>
      </c>
      <c r="E206">
        <v>0.194988186154812</v>
      </c>
      <c r="F206">
        <v>0.520666713795643</v>
      </c>
      <c r="G206">
        <v>0.12643000000000001</v>
      </c>
      <c r="H206">
        <v>38.9</v>
      </c>
      <c r="I206">
        <v>0.38900000000000001</v>
      </c>
      <c r="J206">
        <v>20.8</v>
      </c>
      <c r="K206">
        <f t="shared" si="25"/>
        <v>0.75850404414221873</v>
      </c>
      <c r="L206">
        <f t="shared" si="26"/>
        <v>2.0253935166650514E-2</v>
      </c>
      <c r="M206">
        <f t="shared" si="27"/>
        <v>0.15778464000000003</v>
      </c>
      <c r="N206">
        <f t="shared" si="28"/>
        <v>0.20802082891784235</v>
      </c>
      <c r="O206" s="2">
        <f t="shared" si="29"/>
        <v>5.2005207229460587E-2</v>
      </c>
      <c r="P206">
        <v>1</v>
      </c>
      <c r="Q206">
        <v>5</v>
      </c>
      <c r="R206" t="str">
        <f t="shared" si="30"/>
        <v>PA</v>
      </c>
      <c r="S206">
        <f t="shared" si="31"/>
        <v>1822</v>
      </c>
      <c r="T206">
        <f t="shared" si="32"/>
        <v>29.42</v>
      </c>
      <c r="U206">
        <f t="shared" si="33"/>
        <v>103.14</v>
      </c>
      <c r="V206" t="str">
        <f t="shared" si="34"/>
        <v>Pleioblastus amarus5</v>
      </c>
    </row>
    <row r="207" spans="1:22" x14ac:dyDescent="0.25">
      <c r="A207" t="s">
        <v>30</v>
      </c>
      <c r="B207">
        <v>5</v>
      </c>
      <c r="C207">
        <v>3</v>
      </c>
      <c r="D207">
        <v>0</v>
      </c>
      <c r="E207">
        <v>1</v>
      </c>
      <c r="F207">
        <v>1</v>
      </c>
      <c r="G207">
        <v>1</v>
      </c>
      <c r="H207">
        <v>38.9</v>
      </c>
      <c r="I207">
        <v>0.38900000000000001</v>
      </c>
      <c r="J207">
        <v>20.8</v>
      </c>
      <c r="K207">
        <f t="shared" si="25"/>
        <v>3.89</v>
      </c>
      <c r="L207">
        <f t="shared" si="26"/>
        <v>3.8900000000000004E-2</v>
      </c>
      <c r="M207">
        <f t="shared" si="27"/>
        <v>1.248</v>
      </c>
      <c r="N207">
        <f t="shared" si="28"/>
        <v>0.32082262210796914</v>
      </c>
      <c r="O207" s="2">
        <f t="shared" si="29"/>
        <v>8.0205655526992284E-2</v>
      </c>
      <c r="P207">
        <v>1</v>
      </c>
      <c r="Q207">
        <v>5</v>
      </c>
      <c r="R207" t="str">
        <f t="shared" si="30"/>
        <v>PA</v>
      </c>
      <c r="S207">
        <f t="shared" si="31"/>
        <v>1822</v>
      </c>
      <c r="T207">
        <f t="shared" si="32"/>
        <v>29.42</v>
      </c>
      <c r="U207">
        <f t="shared" si="33"/>
        <v>103.14</v>
      </c>
      <c r="V207" t="str">
        <f t="shared" si="34"/>
        <v>Pleioblastus amarus5</v>
      </c>
    </row>
    <row r="208" spans="1:22" x14ac:dyDescent="0.25">
      <c r="A208" t="s">
        <v>30</v>
      </c>
      <c r="B208">
        <v>5</v>
      </c>
      <c r="C208">
        <v>3</v>
      </c>
      <c r="D208">
        <v>67</v>
      </c>
      <c r="E208">
        <v>0.77967332756348795</v>
      </c>
      <c r="F208">
        <v>1.9238824940469099</v>
      </c>
      <c r="G208">
        <v>0.73111999999999999</v>
      </c>
      <c r="H208">
        <v>38.9</v>
      </c>
      <c r="I208">
        <v>0.38900000000000001</v>
      </c>
      <c r="J208">
        <v>20.8</v>
      </c>
      <c r="K208">
        <f t="shared" si="25"/>
        <v>3.0329292442219686</v>
      </c>
      <c r="L208">
        <f t="shared" si="26"/>
        <v>7.4839029018424791E-2</v>
      </c>
      <c r="M208">
        <f t="shared" si="27"/>
        <v>0.91243775999999999</v>
      </c>
      <c r="N208">
        <f t="shared" si="28"/>
        <v>0.30084373439910755</v>
      </c>
      <c r="O208" s="2">
        <f t="shared" si="29"/>
        <v>7.5210933599776889E-2</v>
      </c>
      <c r="P208">
        <v>1</v>
      </c>
      <c r="Q208">
        <v>5</v>
      </c>
      <c r="R208" t="str">
        <f t="shared" si="30"/>
        <v>PA</v>
      </c>
      <c r="S208">
        <f t="shared" si="31"/>
        <v>1822</v>
      </c>
      <c r="T208">
        <f t="shared" si="32"/>
        <v>29.42</v>
      </c>
      <c r="U208">
        <f t="shared" si="33"/>
        <v>103.14</v>
      </c>
      <c r="V208" t="str">
        <f t="shared" si="34"/>
        <v>Pleioblastus amarus5</v>
      </c>
    </row>
    <row r="209" spans="1:22" x14ac:dyDescent="0.25">
      <c r="A209" t="s">
        <v>30</v>
      </c>
      <c r="B209">
        <v>5</v>
      </c>
      <c r="C209">
        <v>3</v>
      </c>
      <c r="D209">
        <v>122</v>
      </c>
      <c r="E209">
        <v>0.76155023223723795</v>
      </c>
      <c r="F209">
        <v>0.92007391833259999</v>
      </c>
      <c r="G209">
        <v>0.51197000000000004</v>
      </c>
      <c r="H209">
        <v>38.9</v>
      </c>
      <c r="I209">
        <v>0.38900000000000001</v>
      </c>
      <c r="J209">
        <v>20.8</v>
      </c>
      <c r="K209">
        <f t="shared" si="25"/>
        <v>2.9624304034028555</v>
      </c>
      <c r="L209">
        <f t="shared" si="26"/>
        <v>3.5790875423138142E-2</v>
      </c>
      <c r="M209">
        <f t="shared" si="27"/>
        <v>0.63893856000000004</v>
      </c>
      <c r="N209">
        <f t="shared" si="28"/>
        <v>0.21568053017079164</v>
      </c>
      <c r="O209" s="2">
        <f t="shared" si="29"/>
        <v>5.392013254269791E-2</v>
      </c>
      <c r="P209">
        <v>1</v>
      </c>
      <c r="Q209">
        <v>5</v>
      </c>
      <c r="R209" t="str">
        <f t="shared" si="30"/>
        <v>PA</v>
      </c>
      <c r="S209">
        <f t="shared" si="31"/>
        <v>1822</v>
      </c>
      <c r="T209">
        <f t="shared" si="32"/>
        <v>29.42</v>
      </c>
      <c r="U209">
        <f t="shared" si="33"/>
        <v>103.14</v>
      </c>
      <c r="V209" t="str">
        <f t="shared" si="34"/>
        <v>Pleioblastus amarus5</v>
      </c>
    </row>
    <row r="210" spans="1:22" x14ac:dyDescent="0.25">
      <c r="A210" t="s">
        <v>30</v>
      </c>
      <c r="B210">
        <v>5</v>
      </c>
      <c r="C210">
        <v>3</v>
      </c>
      <c r="D210">
        <v>192</v>
      </c>
      <c r="E210">
        <v>0.61072798279973906</v>
      </c>
      <c r="F210">
        <v>1.0057702502980601</v>
      </c>
      <c r="G210">
        <v>0.60569000000000006</v>
      </c>
      <c r="H210">
        <v>38.9</v>
      </c>
      <c r="I210">
        <v>0.38900000000000001</v>
      </c>
      <c r="J210">
        <v>20.8</v>
      </c>
      <c r="K210">
        <f t="shared" ref="K210:K273" si="35">E210*H210*0.01*$B$14</f>
        <v>2.375731853090985</v>
      </c>
      <c r="L210">
        <f t="shared" ref="L210:L273" si="36">F210*I210*0.01*$B$14</f>
        <v>3.9124462736594548E-2</v>
      </c>
      <c r="M210">
        <f t="shared" ref="M210:M273" si="37">G210*J210*0.01*$B$14*$B$13</f>
        <v>0.75590112000000009</v>
      </c>
      <c r="N210">
        <f t="shared" ref="N210:N273" si="38">M210/K210</f>
        <v>0.31817611024431169</v>
      </c>
      <c r="O210" s="2">
        <f t="shared" ref="O210:O273" si="39">M210*0.25/K210</f>
        <v>7.9544027561077923E-2</v>
      </c>
      <c r="P210">
        <v>1</v>
      </c>
      <c r="Q210">
        <v>5</v>
      </c>
      <c r="R210" t="str">
        <f t="shared" ref="R210:R273" si="40">VLOOKUP(Q210,$R$2:$S$6,2,FALSE)</f>
        <v>PA</v>
      </c>
      <c r="S210">
        <f t="shared" ref="S210:S273" si="41">VLOOKUP(Q210,$R$2:$U$6,4,FALSE)</f>
        <v>1822</v>
      </c>
      <c r="T210">
        <f t="shared" ref="T210:T273" si="42">VLOOKUP(Q210,$R$2:$W$6,5,FALSE)</f>
        <v>29.42</v>
      </c>
      <c r="U210">
        <f t="shared" ref="U210:U273" si="43">VLOOKUP(Q210,$R$2:$W$6,6,FALSE)</f>
        <v>103.14</v>
      </c>
      <c r="V210" t="str">
        <f t="shared" ref="V210:V273" si="44">_xlfn.CONCAT(A210,B210)</f>
        <v>Pleioblastus amarus5</v>
      </c>
    </row>
    <row r="211" spans="1:22" x14ac:dyDescent="0.25">
      <c r="A211" t="s">
        <v>30</v>
      </c>
      <c r="B211">
        <v>5</v>
      </c>
      <c r="C211">
        <v>3</v>
      </c>
      <c r="D211">
        <v>252</v>
      </c>
      <c r="E211">
        <v>0.42484663507395498</v>
      </c>
      <c r="F211">
        <v>1.32462303792323</v>
      </c>
      <c r="G211">
        <v>0.30084</v>
      </c>
      <c r="H211">
        <v>38.9</v>
      </c>
      <c r="I211">
        <v>0.38900000000000001</v>
      </c>
      <c r="J211">
        <v>20.8</v>
      </c>
      <c r="K211">
        <f t="shared" si="35"/>
        <v>1.6526534104376847</v>
      </c>
      <c r="L211">
        <f t="shared" si="36"/>
        <v>5.152783617521365E-2</v>
      </c>
      <c r="M211">
        <f t="shared" si="37"/>
        <v>0.37544831999999995</v>
      </c>
      <c r="N211">
        <f t="shared" si="38"/>
        <v>0.22717910339141656</v>
      </c>
      <c r="O211" s="2">
        <f t="shared" si="39"/>
        <v>5.679477584785414E-2</v>
      </c>
      <c r="P211">
        <v>1</v>
      </c>
      <c r="Q211">
        <v>5</v>
      </c>
      <c r="R211" t="str">
        <f t="shared" si="40"/>
        <v>PA</v>
      </c>
      <c r="S211">
        <f t="shared" si="41"/>
        <v>1822</v>
      </c>
      <c r="T211">
        <f t="shared" si="42"/>
        <v>29.42</v>
      </c>
      <c r="U211">
        <f t="shared" si="43"/>
        <v>103.14</v>
      </c>
      <c r="V211" t="str">
        <f t="shared" si="44"/>
        <v>Pleioblastus amarus5</v>
      </c>
    </row>
    <row r="212" spans="1:22" x14ac:dyDescent="0.25">
      <c r="A212" t="s">
        <v>30</v>
      </c>
      <c r="B212">
        <v>5</v>
      </c>
      <c r="C212">
        <v>3</v>
      </c>
      <c r="D212">
        <v>329</v>
      </c>
      <c r="E212">
        <v>0.233540206889056</v>
      </c>
      <c r="F212">
        <v>1.1619060887477799</v>
      </c>
      <c r="G212">
        <v>0.15941000000000002</v>
      </c>
      <c r="H212">
        <v>38.9</v>
      </c>
      <c r="I212">
        <v>0.38900000000000001</v>
      </c>
      <c r="J212">
        <v>20.8</v>
      </c>
      <c r="K212">
        <f t="shared" si="35"/>
        <v>0.90847140479842781</v>
      </c>
      <c r="L212">
        <f t="shared" si="36"/>
        <v>4.5198146852288637E-2</v>
      </c>
      <c r="M212">
        <f t="shared" si="37"/>
        <v>0.19894368000000004</v>
      </c>
      <c r="N212">
        <f t="shared" si="38"/>
        <v>0.21898727791453357</v>
      </c>
      <c r="O212" s="2">
        <f t="shared" si="39"/>
        <v>5.4746819478633392E-2</v>
      </c>
      <c r="P212">
        <v>1</v>
      </c>
      <c r="Q212">
        <v>5</v>
      </c>
      <c r="R212" t="str">
        <f t="shared" si="40"/>
        <v>PA</v>
      </c>
      <c r="S212">
        <f t="shared" si="41"/>
        <v>1822</v>
      </c>
      <c r="T212">
        <f t="shared" si="42"/>
        <v>29.42</v>
      </c>
      <c r="U212">
        <f t="shared" si="43"/>
        <v>103.14</v>
      </c>
      <c r="V212" t="str">
        <f t="shared" si="44"/>
        <v>Pleioblastus amarus5</v>
      </c>
    </row>
    <row r="213" spans="1:22" x14ac:dyDescent="0.25">
      <c r="A213" t="s">
        <v>30</v>
      </c>
      <c r="B213">
        <v>5</v>
      </c>
      <c r="C213">
        <v>3</v>
      </c>
      <c r="D213">
        <v>386</v>
      </c>
      <c r="E213">
        <v>0.259647124948923</v>
      </c>
      <c r="F213">
        <v>1.09056792956689</v>
      </c>
      <c r="G213">
        <v>0.19932</v>
      </c>
      <c r="H213">
        <v>38.9</v>
      </c>
      <c r="I213">
        <v>0.38900000000000001</v>
      </c>
      <c r="J213">
        <v>20.8</v>
      </c>
      <c r="K213">
        <f t="shared" si="35"/>
        <v>1.0100273160513105</v>
      </c>
      <c r="L213">
        <f t="shared" si="36"/>
        <v>4.2423092460152023E-2</v>
      </c>
      <c r="M213">
        <f t="shared" si="37"/>
        <v>0.24875136000000003</v>
      </c>
      <c r="N213">
        <f t="shared" si="38"/>
        <v>0.2462818144092285</v>
      </c>
      <c r="O213" s="2">
        <f t="shared" si="39"/>
        <v>6.1570453602307125E-2</v>
      </c>
      <c r="P213">
        <v>1</v>
      </c>
      <c r="Q213">
        <v>5</v>
      </c>
      <c r="R213" t="str">
        <f t="shared" si="40"/>
        <v>PA</v>
      </c>
      <c r="S213">
        <f t="shared" si="41"/>
        <v>1822</v>
      </c>
      <c r="T213">
        <f t="shared" si="42"/>
        <v>29.42</v>
      </c>
      <c r="U213">
        <f t="shared" si="43"/>
        <v>103.14</v>
      </c>
      <c r="V213" t="str">
        <f t="shared" si="44"/>
        <v>Pleioblastus amarus5</v>
      </c>
    </row>
    <row r="214" spans="1:22" x14ac:dyDescent="0.25">
      <c r="A214" t="s">
        <v>30</v>
      </c>
      <c r="B214">
        <v>5</v>
      </c>
      <c r="C214">
        <v>3</v>
      </c>
      <c r="D214">
        <v>471</v>
      </c>
      <c r="E214">
        <v>0.26376207467977603</v>
      </c>
      <c r="F214">
        <v>0.937959134031771</v>
      </c>
      <c r="G214">
        <v>0.21931999999999999</v>
      </c>
      <c r="H214">
        <v>38.9</v>
      </c>
      <c r="I214">
        <v>0.38900000000000001</v>
      </c>
      <c r="J214">
        <v>20.8</v>
      </c>
      <c r="K214">
        <f t="shared" si="35"/>
        <v>1.0260344705043287</v>
      </c>
      <c r="L214">
        <f t="shared" si="36"/>
        <v>3.648661031383589E-2</v>
      </c>
      <c r="M214">
        <f t="shared" si="37"/>
        <v>0.27371135999999996</v>
      </c>
      <c r="N214">
        <f t="shared" si="38"/>
        <v>0.26676624213752009</v>
      </c>
      <c r="O214" s="2">
        <f t="shared" si="39"/>
        <v>6.6691560534380023E-2</v>
      </c>
      <c r="P214">
        <v>1</v>
      </c>
      <c r="Q214">
        <v>5</v>
      </c>
      <c r="R214" t="str">
        <f t="shared" si="40"/>
        <v>PA</v>
      </c>
      <c r="S214">
        <f t="shared" si="41"/>
        <v>1822</v>
      </c>
      <c r="T214">
        <f t="shared" si="42"/>
        <v>29.42</v>
      </c>
      <c r="U214">
        <f t="shared" si="43"/>
        <v>103.14</v>
      </c>
      <c r="V214" t="str">
        <f t="shared" si="44"/>
        <v>Pleioblastus amarus5</v>
      </c>
    </row>
    <row r="215" spans="1:22" x14ac:dyDescent="0.25">
      <c r="A215" t="s">
        <v>30</v>
      </c>
      <c r="B215">
        <v>5</v>
      </c>
      <c r="C215">
        <v>3</v>
      </c>
      <c r="D215">
        <v>596</v>
      </c>
      <c r="E215">
        <v>0.279132756232566</v>
      </c>
      <c r="F215">
        <v>0.54182221449609702</v>
      </c>
      <c r="G215">
        <v>0.24134</v>
      </c>
      <c r="H215">
        <v>38.9</v>
      </c>
      <c r="I215">
        <v>0.38900000000000001</v>
      </c>
      <c r="J215">
        <v>20.8</v>
      </c>
      <c r="K215">
        <f t="shared" si="35"/>
        <v>1.0858264217446818</v>
      </c>
      <c r="L215">
        <f t="shared" si="36"/>
        <v>2.1076884143898175E-2</v>
      </c>
      <c r="M215">
        <f t="shared" si="37"/>
        <v>0.30119232000000001</v>
      </c>
      <c r="N215">
        <f t="shared" si="38"/>
        <v>0.27738532970679686</v>
      </c>
      <c r="O215" s="2">
        <f t="shared" si="39"/>
        <v>6.9346332426699214E-2</v>
      </c>
      <c r="P215">
        <v>1</v>
      </c>
      <c r="Q215">
        <v>5</v>
      </c>
      <c r="R215" t="str">
        <f t="shared" si="40"/>
        <v>PA</v>
      </c>
      <c r="S215">
        <f t="shared" si="41"/>
        <v>1822</v>
      </c>
      <c r="T215">
        <f t="shared" si="42"/>
        <v>29.42</v>
      </c>
      <c r="U215">
        <f t="shared" si="43"/>
        <v>103.14</v>
      </c>
      <c r="V215" t="str">
        <f t="shared" si="44"/>
        <v>Pleioblastus amarus5</v>
      </c>
    </row>
    <row r="216" spans="1:22" x14ac:dyDescent="0.25">
      <c r="A216" t="s">
        <v>30</v>
      </c>
      <c r="B216">
        <v>5</v>
      </c>
      <c r="C216">
        <v>3</v>
      </c>
      <c r="D216">
        <v>724</v>
      </c>
      <c r="E216">
        <v>0.20051807707218799</v>
      </c>
      <c r="F216">
        <v>0.55107901295014505</v>
      </c>
      <c r="G216">
        <v>0.15975</v>
      </c>
      <c r="H216">
        <v>38.9</v>
      </c>
      <c r="I216">
        <v>0.38900000000000001</v>
      </c>
      <c r="J216">
        <v>20.8</v>
      </c>
      <c r="K216">
        <f t="shared" si="35"/>
        <v>0.78001531981081129</v>
      </c>
      <c r="L216">
        <f t="shared" si="36"/>
        <v>2.1436973603760644E-2</v>
      </c>
      <c r="M216">
        <f t="shared" si="37"/>
        <v>0.19936800000000002</v>
      </c>
      <c r="N216">
        <f t="shared" si="38"/>
        <v>0.25559497991444025</v>
      </c>
      <c r="O216" s="2">
        <f t="shared" si="39"/>
        <v>6.3898744978610061E-2</v>
      </c>
      <c r="P216">
        <v>1</v>
      </c>
      <c r="Q216">
        <v>5</v>
      </c>
      <c r="R216" t="str">
        <f t="shared" si="40"/>
        <v>PA</v>
      </c>
      <c r="S216">
        <f t="shared" si="41"/>
        <v>1822</v>
      </c>
      <c r="T216">
        <f t="shared" si="42"/>
        <v>29.42</v>
      </c>
      <c r="U216">
        <f t="shared" si="43"/>
        <v>103.14</v>
      </c>
      <c r="V216" t="str">
        <f t="shared" si="44"/>
        <v>Pleioblastus amarus5</v>
      </c>
    </row>
    <row r="217" spans="1:22" x14ac:dyDescent="0.25">
      <c r="A217" t="s">
        <v>29</v>
      </c>
      <c r="B217">
        <v>6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51.4</v>
      </c>
      <c r="I217">
        <v>0.19396226415094339</v>
      </c>
      <c r="J217">
        <v>18.400000000000002</v>
      </c>
      <c r="K217">
        <f t="shared" si="35"/>
        <v>5.1400000000000006</v>
      </c>
      <c r="L217">
        <f t="shared" si="36"/>
        <v>1.939622641509434E-2</v>
      </c>
      <c r="M217">
        <f t="shared" si="37"/>
        <v>1.1040000000000001</v>
      </c>
      <c r="N217">
        <f t="shared" si="38"/>
        <v>0.21478599221789882</v>
      </c>
      <c r="O217" s="2">
        <f t="shared" si="39"/>
        <v>5.3696498054474705E-2</v>
      </c>
      <c r="P217">
        <v>5</v>
      </c>
      <c r="Q217">
        <v>4</v>
      </c>
      <c r="R217" t="str">
        <f t="shared" si="40"/>
        <v>NA</v>
      </c>
      <c r="S217">
        <f t="shared" si="41"/>
        <v>1958</v>
      </c>
      <c r="T217">
        <f t="shared" si="42"/>
        <v>29.58</v>
      </c>
      <c r="U217">
        <f t="shared" si="43"/>
        <v>102.59</v>
      </c>
      <c r="V217" t="str">
        <f t="shared" si="44"/>
        <v>Neosinocalamus affinis6</v>
      </c>
    </row>
    <row r="218" spans="1:22" x14ac:dyDescent="0.25">
      <c r="A218" t="s">
        <v>29</v>
      </c>
      <c r="B218">
        <v>6</v>
      </c>
      <c r="C218">
        <v>0</v>
      </c>
      <c r="D218">
        <v>122</v>
      </c>
      <c r="E218">
        <v>0.89742513827961201</v>
      </c>
      <c r="F218">
        <v>2.1814262270726799</v>
      </c>
      <c r="G218">
        <v>0.97912999999999994</v>
      </c>
      <c r="H218">
        <v>51.4</v>
      </c>
      <c r="I218">
        <v>0.19396226415094339</v>
      </c>
      <c r="J218">
        <v>18.400000000000002</v>
      </c>
      <c r="K218">
        <f t="shared" si="35"/>
        <v>4.612765210757205</v>
      </c>
      <c r="L218">
        <f t="shared" si="36"/>
        <v>4.2311437008126701E-2</v>
      </c>
      <c r="M218">
        <f t="shared" si="37"/>
        <v>1.08095952</v>
      </c>
      <c r="N218">
        <f t="shared" si="38"/>
        <v>0.23434089328438978</v>
      </c>
      <c r="O218" s="2">
        <f t="shared" si="39"/>
        <v>5.8585223321097446E-2</v>
      </c>
      <c r="P218">
        <v>5</v>
      </c>
      <c r="Q218">
        <v>4</v>
      </c>
      <c r="R218" t="str">
        <f t="shared" si="40"/>
        <v>NA</v>
      </c>
      <c r="S218">
        <f t="shared" si="41"/>
        <v>1958</v>
      </c>
      <c r="T218">
        <f t="shared" si="42"/>
        <v>29.58</v>
      </c>
      <c r="U218">
        <f t="shared" si="43"/>
        <v>102.59</v>
      </c>
      <c r="V218" t="str">
        <f t="shared" si="44"/>
        <v>Neosinocalamus affinis6</v>
      </c>
    </row>
    <row r="219" spans="1:22" x14ac:dyDescent="0.25">
      <c r="A219" t="s">
        <v>29</v>
      </c>
      <c r="B219">
        <v>6</v>
      </c>
      <c r="C219">
        <v>0</v>
      </c>
      <c r="D219">
        <v>213</v>
      </c>
      <c r="E219">
        <v>0.60770551211138701</v>
      </c>
      <c r="F219">
        <v>2.7634488678260301</v>
      </c>
      <c r="G219">
        <v>0.73108000000000006</v>
      </c>
      <c r="H219">
        <v>51.4</v>
      </c>
      <c r="I219">
        <v>0.19396226415094339</v>
      </c>
      <c r="J219">
        <v>18.400000000000002</v>
      </c>
      <c r="K219">
        <f t="shared" si="35"/>
        <v>3.1236063322525291</v>
      </c>
      <c r="L219">
        <f t="shared" si="36"/>
        <v>5.3600479926889787E-2</v>
      </c>
      <c r="M219">
        <f t="shared" si="37"/>
        <v>0.80711232000000011</v>
      </c>
      <c r="N219">
        <f t="shared" si="38"/>
        <v>0.2583911780643518</v>
      </c>
      <c r="O219" s="2">
        <f t="shared" si="39"/>
        <v>6.459779451608795E-2</v>
      </c>
      <c r="P219">
        <v>5</v>
      </c>
      <c r="Q219">
        <v>4</v>
      </c>
      <c r="R219" t="str">
        <f t="shared" si="40"/>
        <v>NA</v>
      </c>
      <c r="S219">
        <f t="shared" si="41"/>
        <v>1958</v>
      </c>
      <c r="T219">
        <f t="shared" si="42"/>
        <v>29.58</v>
      </c>
      <c r="U219">
        <f t="shared" si="43"/>
        <v>102.59</v>
      </c>
      <c r="V219" t="str">
        <f t="shared" si="44"/>
        <v>Neosinocalamus affinis6</v>
      </c>
    </row>
    <row r="220" spans="1:22" x14ac:dyDescent="0.25">
      <c r="A220" t="s">
        <v>29</v>
      </c>
      <c r="B220">
        <v>6</v>
      </c>
      <c r="C220">
        <v>0</v>
      </c>
      <c r="D220">
        <v>365</v>
      </c>
      <c r="E220">
        <v>0.458172801831013</v>
      </c>
      <c r="F220">
        <v>2.4802891803886502</v>
      </c>
      <c r="G220">
        <v>0.45533000000000001</v>
      </c>
      <c r="H220">
        <v>51.4</v>
      </c>
      <c r="I220">
        <v>0.19396226415094339</v>
      </c>
      <c r="J220">
        <v>18.400000000000002</v>
      </c>
      <c r="K220">
        <f t="shared" si="35"/>
        <v>2.3550082014114069</v>
      </c>
      <c r="L220">
        <f t="shared" si="36"/>
        <v>4.8108250517727026E-2</v>
      </c>
      <c r="M220">
        <f t="shared" si="37"/>
        <v>0.50268432000000007</v>
      </c>
      <c r="N220">
        <f t="shared" si="38"/>
        <v>0.21345332033184877</v>
      </c>
      <c r="O220" s="2">
        <f t="shared" si="39"/>
        <v>5.3363330082962193E-2</v>
      </c>
      <c r="P220">
        <v>5</v>
      </c>
      <c r="Q220">
        <v>4</v>
      </c>
      <c r="R220" t="str">
        <f t="shared" si="40"/>
        <v>NA</v>
      </c>
      <c r="S220">
        <f t="shared" si="41"/>
        <v>1958</v>
      </c>
      <c r="T220">
        <f t="shared" si="42"/>
        <v>29.58</v>
      </c>
      <c r="U220">
        <f t="shared" si="43"/>
        <v>102.59</v>
      </c>
      <c r="V220" t="str">
        <f t="shared" si="44"/>
        <v>Neosinocalamus affinis6</v>
      </c>
    </row>
    <row r="221" spans="1:22" x14ac:dyDescent="0.25">
      <c r="A221" t="s">
        <v>29</v>
      </c>
      <c r="B221">
        <v>6</v>
      </c>
      <c r="C221">
        <v>0</v>
      </c>
      <c r="D221">
        <v>456</v>
      </c>
      <c r="E221">
        <v>0.37032233454129398</v>
      </c>
      <c r="F221">
        <v>2.2096520335242902</v>
      </c>
      <c r="G221">
        <v>0.32954</v>
      </c>
      <c r="H221">
        <v>51.4</v>
      </c>
      <c r="I221">
        <v>0.19396226415094339</v>
      </c>
      <c r="J221">
        <v>18.400000000000002</v>
      </c>
      <c r="K221">
        <f t="shared" si="35"/>
        <v>1.9034567995422511</v>
      </c>
      <c r="L221">
        <f t="shared" si="36"/>
        <v>4.2858911140810765E-2</v>
      </c>
      <c r="M221">
        <f t="shared" si="37"/>
        <v>0.36381216000000011</v>
      </c>
      <c r="N221">
        <f t="shared" si="38"/>
        <v>0.19113234410546681</v>
      </c>
      <c r="O221" s="2">
        <f t="shared" si="39"/>
        <v>4.7783086026366703E-2</v>
      </c>
      <c r="P221">
        <v>5</v>
      </c>
      <c r="Q221">
        <v>4</v>
      </c>
      <c r="R221" t="str">
        <f t="shared" si="40"/>
        <v>NA</v>
      </c>
      <c r="S221">
        <f t="shared" si="41"/>
        <v>1958</v>
      </c>
      <c r="T221">
        <f t="shared" si="42"/>
        <v>29.58</v>
      </c>
      <c r="U221">
        <f t="shared" si="43"/>
        <v>102.59</v>
      </c>
      <c r="V221" t="str">
        <f t="shared" si="44"/>
        <v>Neosinocalamus affinis6</v>
      </c>
    </row>
    <row r="222" spans="1:22" x14ac:dyDescent="0.25">
      <c r="A222" t="s">
        <v>29</v>
      </c>
      <c r="B222">
        <v>6</v>
      </c>
      <c r="C222">
        <v>0</v>
      </c>
      <c r="D222">
        <v>608</v>
      </c>
      <c r="E222">
        <v>0.32920083921419102</v>
      </c>
      <c r="F222">
        <v>1.08009382875571</v>
      </c>
      <c r="G222">
        <v>0.26899000000000001</v>
      </c>
      <c r="H222">
        <v>51.4</v>
      </c>
      <c r="I222">
        <v>0.19396226415094339</v>
      </c>
      <c r="J222">
        <v>18.400000000000002</v>
      </c>
      <c r="K222">
        <f t="shared" si="35"/>
        <v>1.6920923135609418</v>
      </c>
      <c r="L222">
        <f t="shared" si="36"/>
        <v>2.0949744452091884E-2</v>
      </c>
      <c r="M222">
        <f t="shared" si="37"/>
        <v>0.29696496</v>
      </c>
      <c r="N222">
        <f t="shared" si="38"/>
        <v>0.17550163050800041</v>
      </c>
      <c r="O222" s="2">
        <f t="shared" si="39"/>
        <v>4.3875407627000103E-2</v>
      </c>
      <c r="P222">
        <v>5</v>
      </c>
      <c r="Q222">
        <v>4</v>
      </c>
      <c r="R222" t="str">
        <f t="shared" si="40"/>
        <v>NA</v>
      </c>
      <c r="S222">
        <f t="shared" si="41"/>
        <v>1958</v>
      </c>
      <c r="T222">
        <f t="shared" si="42"/>
        <v>29.58</v>
      </c>
      <c r="U222">
        <f t="shared" si="43"/>
        <v>102.59</v>
      </c>
      <c r="V222" t="str">
        <f t="shared" si="44"/>
        <v>Neosinocalamus affinis6</v>
      </c>
    </row>
    <row r="223" spans="1:22" x14ac:dyDescent="0.25">
      <c r="A223" t="s">
        <v>29</v>
      </c>
      <c r="B223">
        <v>6</v>
      </c>
      <c r="C223">
        <v>0</v>
      </c>
      <c r="D223">
        <v>730</v>
      </c>
      <c r="E223">
        <v>0.233873736410453</v>
      </c>
      <c r="F223">
        <v>0.43325451799633902</v>
      </c>
      <c r="G223">
        <v>0.15626000000000001</v>
      </c>
      <c r="H223">
        <v>51.4</v>
      </c>
      <c r="I223">
        <v>0.19396226415094339</v>
      </c>
      <c r="J223">
        <v>18.400000000000002</v>
      </c>
      <c r="K223">
        <f t="shared" si="35"/>
        <v>1.2021110051497286</v>
      </c>
      <c r="L223">
        <f t="shared" si="36"/>
        <v>8.4035027264195566E-3</v>
      </c>
      <c r="M223">
        <f t="shared" si="37"/>
        <v>0.17251104000000003</v>
      </c>
      <c r="N223">
        <f t="shared" si="38"/>
        <v>0.14350674709821243</v>
      </c>
      <c r="O223" s="2">
        <f t="shared" si="39"/>
        <v>3.5876686774553107E-2</v>
      </c>
      <c r="P223">
        <v>5</v>
      </c>
      <c r="Q223">
        <v>4</v>
      </c>
      <c r="R223" t="str">
        <f t="shared" si="40"/>
        <v>NA</v>
      </c>
      <c r="S223">
        <f t="shared" si="41"/>
        <v>1958</v>
      </c>
      <c r="T223">
        <f t="shared" si="42"/>
        <v>29.58</v>
      </c>
      <c r="U223">
        <f t="shared" si="43"/>
        <v>102.59</v>
      </c>
      <c r="V223" t="str">
        <f t="shared" si="44"/>
        <v>Neosinocalamus affinis6</v>
      </c>
    </row>
    <row r="224" spans="1:22" x14ac:dyDescent="0.25">
      <c r="A224" t="s">
        <v>29</v>
      </c>
      <c r="B224">
        <v>6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51.4</v>
      </c>
      <c r="I224">
        <v>0.19396226415094339</v>
      </c>
      <c r="J224">
        <v>18.400000000000002</v>
      </c>
      <c r="K224">
        <f t="shared" si="35"/>
        <v>5.1400000000000006</v>
      </c>
      <c r="L224">
        <f t="shared" si="36"/>
        <v>1.939622641509434E-2</v>
      </c>
      <c r="M224">
        <f t="shared" si="37"/>
        <v>1.1040000000000001</v>
      </c>
      <c r="N224">
        <f t="shared" si="38"/>
        <v>0.21478599221789882</v>
      </c>
      <c r="O224" s="2">
        <f t="shared" si="39"/>
        <v>5.3696498054474705E-2</v>
      </c>
      <c r="P224">
        <v>5</v>
      </c>
      <c r="Q224">
        <v>4</v>
      </c>
      <c r="R224" t="str">
        <f t="shared" si="40"/>
        <v>NA</v>
      </c>
      <c r="S224">
        <f t="shared" si="41"/>
        <v>1958</v>
      </c>
      <c r="T224">
        <f t="shared" si="42"/>
        <v>29.58</v>
      </c>
      <c r="U224">
        <f t="shared" si="43"/>
        <v>102.59</v>
      </c>
      <c r="V224" t="str">
        <f t="shared" si="44"/>
        <v>Neosinocalamus affinis6</v>
      </c>
    </row>
    <row r="225" spans="1:22" x14ac:dyDescent="0.25">
      <c r="A225" t="s">
        <v>29</v>
      </c>
      <c r="B225">
        <v>6</v>
      </c>
      <c r="C225">
        <v>1</v>
      </c>
      <c r="D225">
        <v>122</v>
      </c>
      <c r="E225">
        <v>0.89368682052260195</v>
      </c>
      <c r="F225">
        <v>1.4980461429212</v>
      </c>
      <c r="G225">
        <v>1.02641</v>
      </c>
      <c r="H225">
        <v>51.4</v>
      </c>
      <c r="I225">
        <v>0.19396226415094339</v>
      </c>
      <c r="J225">
        <v>18.400000000000002</v>
      </c>
      <c r="K225">
        <f t="shared" si="35"/>
        <v>4.5935502574861733</v>
      </c>
      <c r="L225">
        <f t="shared" si="36"/>
        <v>2.9056442168358371E-2</v>
      </c>
      <c r="M225">
        <f t="shared" si="37"/>
        <v>1.1331566399999999</v>
      </c>
      <c r="N225">
        <f t="shared" si="38"/>
        <v>0.24668428045459581</v>
      </c>
      <c r="O225" s="2">
        <f t="shared" si="39"/>
        <v>6.1671070113648953E-2</v>
      </c>
      <c r="P225">
        <v>5</v>
      </c>
      <c r="Q225">
        <v>4</v>
      </c>
      <c r="R225" t="str">
        <f t="shared" si="40"/>
        <v>NA</v>
      </c>
      <c r="S225">
        <f t="shared" si="41"/>
        <v>1958</v>
      </c>
      <c r="T225">
        <f t="shared" si="42"/>
        <v>29.58</v>
      </c>
      <c r="U225">
        <f t="shared" si="43"/>
        <v>102.59</v>
      </c>
      <c r="V225" t="str">
        <f t="shared" si="44"/>
        <v>Neosinocalamus affinis6</v>
      </c>
    </row>
    <row r="226" spans="1:22" x14ac:dyDescent="0.25">
      <c r="A226" t="s">
        <v>29</v>
      </c>
      <c r="B226">
        <v>6</v>
      </c>
      <c r="C226">
        <v>1</v>
      </c>
      <c r="D226">
        <v>213</v>
      </c>
      <c r="E226">
        <v>0.62078962426091999</v>
      </c>
      <c r="F226">
        <v>2.32458391090357</v>
      </c>
      <c r="G226">
        <v>0.7359699999999999</v>
      </c>
      <c r="H226">
        <v>51.4</v>
      </c>
      <c r="I226">
        <v>0.19396226415094339</v>
      </c>
      <c r="J226">
        <v>18.400000000000002</v>
      </c>
      <c r="K226">
        <f t="shared" si="35"/>
        <v>3.1908586687011287</v>
      </c>
      <c r="L226">
        <f t="shared" si="36"/>
        <v>4.5088155856771131E-2</v>
      </c>
      <c r="M226">
        <f t="shared" si="37"/>
        <v>0.81251088000000005</v>
      </c>
      <c r="N226">
        <f t="shared" si="38"/>
        <v>0.25463706304821732</v>
      </c>
      <c r="O226" s="2">
        <f t="shared" si="39"/>
        <v>6.3659265762054329E-2</v>
      </c>
      <c r="P226">
        <v>5</v>
      </c>
      <c r="Q226">
        <v>4</v>
      </c>
      <c r="R226" t="str">
        <f t="shared" si="40"/>
        <v>NA</v>
      </c>
      <c r="S226">
        <f t="shared" si="41"/>
        <v>1958</v>
      </c>
      <c r="T226">
        <f t="shared" si="42"/>
        <v>29.58</v>
      </c>
      <c r="U226">
        <f t="shared" si="43"/>
        <v>102.59</v>
      </c>
      <c r="V226" t="str">
        <f t="shared" si="44"/>
        <v>Neosinocalamus affinis6</v>
      </c>
    </row>
    <row r="227" spans="1:22" x14ac:dyDescent="0.25">
      <c r="A227" t="s">
        <v>29</v>
      </c>
      <c r="B227">
        <v>6</v>
      </c>
      <c r="C227">
        <v>1</v>
      </c>
      <c r="D227">
        <v>365</v>
      </c>
      <c r="E227">
        <v>0.32920083921419102</v>
      </c>
      <c r="F227">
        <v>2.1040870164936298</v>
      </c>
      <c r="G227">
        <v>0.35424</v>
      </c>
      <c r="H227">
        <v>51.4</v>
      </c>
      <c r="I227">
        <v>0.19396226415094339</v>
      </c>
      <c r="J227">
        <v>18.400000000000002</v>
      </c>
      <c r="K227">
        <f t="shared" si="35"/>
        <v>1.6920923135609418</v>
      </c>
      <c r="L227">
        <f t="shared" si="36"/>
        <v>4.0811348168970779E-2</v>
      </c>
      <c r="M227">
        <f t="shared" si="37"/>
        <v>0.39108096000000009</v>
      </c>
      <c r="N227">
        <f t="shared" si="38"/>
        <v>0.2311227093615156</v>
      </c>
      <c r="O227" s="2">
        <f t="shared" si="39"/>
        <v>5.7780677340378901E-2</v>
      </c>
      <c r="P227">
        <v>5</v>
      </c>
      <c r="Q227">
        <v>4</v>
      </c>
      <c r="R227" t="str">
        <f t="shared" si="40"/>
        <v>NA</v>
      </c>
      <c r="S227">
        <f t="shared" si="41"/>
        <v>1958</v>
      </c>
      <c r="T227">
        <f t="shared" si="42"/>
        <v>29.58</v>
      </c>
      <c r="U227">
        <f t="shared" si="43"/>
        <v>102.59</v>
      </c>
      <c r="V227" t="str">
        <f t="shared" si="44"/>
        <v>Neosinocalamus affinis6</v>
      </c>
    </row>
    <row r="228" spans="1:22" x14ac:dyDescent="0.25">
      <c r="A228" t="s">
        <v>29</v>
      </c>
      <c r="B228">
        <v>6</v>
      </c>
      <c r="C228">
        <v>1</v>
      </c>
      <c r="D228">
        <v>456</v>
      </c>
      <c r="E228">
        <v>0.30864009155063898</v>
      </c>
      <c r="F228">
        <v>1.7143521604193701</v>
      </c>
      <c r="G228">
        <v>0.27575</v>
      </c>
      <c r="H228">
        <v>51.4</v>
      </c>
      <c r="I228">
        <v>0.19396226415094339</v>
      </c>
      <c r="J228">
        <v>18.400000000000002</v>
      </c>
      <c r="K228">
        <f t="shared" si="35"/>
        <v>1.5864100705702844</v>
      </c>
      <c r="L228">
        <f t="shared" si="36"/>
        <v>3.3251962658700236E-2</v>
      </c>
      <c r="M228">
        <f t="shared" si="37"/>
        <v>0.30442800000000003</v>
      </c>
      <c r="N228">
        <f t="shared" si="38"/>
        <v>0.19189742024933309</v>
      </c>
      <c r="O228" s="2">
        <f t="shared" si="39"/>
        <v>4.7974355062333274E-2</v>
      </c>
      <c r="P228">
        <v>5</v>
      </c>
      <c r="Q228">
        <v>4</v>
      </c>
      <c r="R228" t="str">
        <f t="shared" si="40"/>
        <v>NA</v>
      </c>
      <c r="S228">
        <f t="shared" si="41"/>
        <v>1958</v>
      </c>
      <c r="T228">
        <f t="shared" si="42"/>
        <v>29.58</v>
      </c>
      <c r="U228">
        <f t="shared" si="43"/>
        <v>102.59</v>
      </c>
      <c r="V228" t="str">
        <f t="shared" si="44"/>
        <v>Neosinocalamus affinis6</v>
      </c>
    </row>
    <row r="229" spans="1:22" x14ac:dyDescent="0.25">
      <c r="A229" t="s">
        <v>29</v>
      </c>
      <c r="B229">
        <v>6</v>
      </c>
      <c r="C229">
        <v>1</v>
      </c>
      <c r="D229">
        <v>608</v>
      </c>
      <c r="E229">
        <v>0.28247186725157403</v>
      </c>
      <c r="F229">
        <v>0.94841514045009001</v>
      </c>
      <c r="G229">
        <v>0.21845000000000001</v>
      </c>
      <c r="H229">
        <v>51.4</v>
      </c>
      <c r="I229">
        <v>0.19396226415094339</v>
      </c>
      <c r="J229">
        <v>18.400000000000002</v>
      </c>
      <c r="K229">
        <f t="shared" si="35"/>
        <v>1.4519053976730902</v>
      </c>
      <c r="L229">
        <f t="shared" si="36"/>
        <v>1.8395674799673446E-2</v>
      </c>
      <c r="M229">
        <f t="shared" si="37"/>
        <v>0.24116880000000004</v>
      </c>
      <c r="N229">
        <f t="shared" si="38"/>
        <v>0.16610503713706931</v>
      </c>
      <c r="O229" s="2">
        <f t="shared" si="39"/>
        <v>4.1526259284267328E-2</v>
      </c>
      <c r="P229">
        <v>5</v>
      </c>
      <c r="Q229">
        <v>4</v>
      </c>
      <c r="R229" t="str">
        <f t="shared" si="40"/>
        <v>NA</v>
      </c>
      <c r="S229">
        <f t="shared" si="41"/>
        <v>1958</v>
      </c>
      <c r="T229">
        <f t="shared" si="42"/>
        <v>29.58</v>
      </c>
      <c r="U229">
        <f t="shared" si="43"/>
        <v>102.59</v>
      </c>
      <c r="V229" t="str">
        <f t="shared" si="44"/>
        <v>Neosinocalamus affinis6</v>
      </c>
    </row>
    <row r="230" spans="1:22" x14ac:dyDescent="0.25">
      <c r="A230" t="s">
        <v>29</v>
      </c>
      <c r="B230">
        <v>6</v>
      </c>
      <c r="C230">
        <v>1</v>
      </c>
      <c r="D230">
        <v>730</v>
      </c>
      <c r="E230">
        <v>0.26191111958802299</v>
      </c>
      <c r="F230">
        <v>0.41443731369526399</v>
      </c>
      <c r="G230">
        <v>0.18559999999999999</v>
      </c>
      <c r="H230">
        <v>51.4</v>
      </c>
      <c r="I230">
        <v>0.19396226415094339</v>
      </c>
      <c r="J230">
        <v>18.400000000000002</v>
      </c>
      <c r="K230">
        <f t="shared" si="35"/>
        <v>1.3462231546824379</v>
      </c>
      <c r="L230">
        <f t="shared" si="36"/>
        <v>8.0385199712968199E-3</v>
      </c>
      <c r="M230">
        <f t="shared" si="37"/>
        <v>0.20490240000000001</v>
      </c>
      <c r="N230">
        <f t="shared" si="38"/>
        <v>0.15220537493156897</v>
      </c>
      <c r="O230" s="2">
        <f t="shared" si="39"/>
        <v>3.8051343732892241E-2</v>
      </c>
      <c r="P230">
        <v>5</v>
      </c>
      <c r="Q230">
        <v>4</v>
      </c>
      <c r="R230" t="str">
        <f t="shared" si="40"/>
        <v>NA</v>
      </c>
      <c r="S230">
        <f t="shared" si="41"/>
        <v>1958</v>
      </c>
      <c r="T230">
        <f t="shared" si="42"/>
        <v>29.58</v>
      </c>
      <c r="U230">
        <f t="shared" si="43"/>
        <v>102.59</v>
      </c>
      <c r="V230" t="str">
        <f t="shared" si="44"/>
        <v>Neosinocalamus affinis6</v>
      </c>
    </row>
    <row r="231" spans="1:22" x14ac:dyDescent="0.25">
      <c r="A231" t="s">
        <v>29</v>
      </c>
      <c r="B231">
        <v>6</v>
      </c>
      <c r="C231">
        <v>2</v>
      </c>
      <c r="D231">
        <v>0</v>
      </c>
      <c r="E231">
        <v>1</v>
      </c>
      <c r="F231">
        <v>1</v>
      </c>
      <c r="G231">
        <v>1</v>
      </c>
      <c r="H231">
        <v>51.4</v>
      </c>
      <c r="I231">
        <v>0.19396226415094339</v>
      </c>
      <c r="J231">
        <v>18.400000000000002</v>
      </c>
      <c r="K231">
        <f t="shared" si="35"/>
        <v>5.1400000000000006</v>
      </c>
      <c r="L231">
        <f t="shared" si="36"/>
        <v>1.939622641509434E-2</v>
      </c>
      <c r="M231">
        <f t="shared" si="37"/>
        <v>1.1040000000000001</v>
      </c>
      <c r="N231">
        <f t="shared" si="38"/>
        <v>0.21478599221789882</v>
      </c>
      <c r="O231" s="2">
        <f t="shared" si="39"/>
        <v>5.3696498054474705E-2</v>
      </c>
      <c r="P231">
        <v>5</v>
      </c>
      <c r="Q231">
        <v>4</v>
      </c>
      <c r="R231" t="str">
        <f t="shared" si="40"/>
        <v>NA</v>
      </c>
      <c r="S231">
        <f t="shared" si="41"/>
        <v>1958</v>
      </c>
      <c r="T231">
        <f t="shared" si="42"/>
        <v>29.58</v>
      </c>
      <c r="U231">
        <f t="shared" si="43"/>
        <v>102.59</v>
      </c>
      <c r="V231" t="str">
        <f t="shared" si="44"/>
        <v>Neosinocalamus affinis6</v>
      </c>
    </row>
    <row r="232" spans="1:22" x14ac:dyDescent="0.25">
      <c r="A232" t="s">
        <v>29</v>
      </c>
      <c r="B232">
        <v>6</v>
      </c>
      <c r="C232">
        <v>2</v>
      </c>
      <c r="D232">
        <v>122</v>
      </c>
      <c r="E232">
        <v>0.874995231737556</v>
      </c>
      <c r="F232">
        <v>1.5920904226246699</v>
      </c>
      <c r="G232">
        <v>0.97794000000000003</v>
      </c>
      <c r="H232">
        <v>51.4</v>
      </c>
      <c r="I232">
        <v>0.19396226415094339</v>
      </c>
      <c r="J232">
        <v>18.400000000000002</v>
      </c>
      <c r="K232">
        <f t="shared" si="35"/>
        <v>4.4974754911310377</v>
      </c>
      <c r="L232">
        <f t="shared" si="36"/>
        <v>3.0880546310531332E-2</v>
      </c>
      <c r="M232">
        <f t="shared" si="37"/>
        <v>1.0796457600000002</v>
      </c>
      <c r="N232">
        <f t="shared" si="38"/>
        <v>0.24005595186211628</v>
      </c>
      <c r="O232" s="2">
        <f t="shared" si="39"/>
        <v>6.0013987965529071E-2</v>
      </c>
      <c r="P232">
        <v>5</v>
      </c>
      <c r="Q232">
        <v>4</v>
      </c>
      <c r="R232" t="str">
        <f t="shared" si="40"/>
        <v>NA</v>
      </c>
      <c r="S232">
        <f t="shared" si="41"/>
        <v>1958</v>
      </c>
      <c r="T232">
        <f t="shared" si="42"/>
        <v>29.58</v>
      </c>
      <c r="U232">
        <f t="shared" si="43"/>
        <v>102.59</v>
      </c>
      <c r="V232" t="str">
        <f t="shared" si="44"/>
        <v>Neosinocalamus affinis6</v>
      </c>
    </row>
    <row r="233" spans="1:22" x14ac:dyDescent="0.25">
      <c r="A233" t="s">
        <v>29</v>
      </c>
      <c r="B233">
        <v>6</v>
      </c>
      <c r="C233">
        <v>2</v>
      </c>
      <c r="D233">
        <v>213</v>
      </c>
      <c r="E233">
        <v>0.53480831584970501</v>
      </c>
      <c r="F233">
        <v>2.7947969610605199</v>
      </c>
      <c r="G233">
        <v>0.69885000000000008</v>
      </c>
      <c r="H233">
        <v>51.4</v>
      </c>
      <c r="I233">
        <v>0.19396226415094339</v>
      </c>
      <c r="J233">
        <v>18.400000000000002</v>
      </c>
      <c r="K233">
        <f t="shared" si="35"/>
        <v>2.7489147434674837</v>
      </c>
      <c r="L233">
        <f t="shared" si="36"/>
        <v>5.4208514640947433E-2</v>
      </c>
      <c r="M233">
        <f t="shared" si="37"/>
        <v>0.77153040000000017</v>
      </c>
      <c r="N233">
        <f t="shared" si="38"/>
        <v>0.28066727126894847</v>
      </c>
      <c r="O233" s="2">
        <f t="shared" si="39"/>
        <v>7.0166817817237118E-2</v>
      </c>
      <c r="P233">
        <v>5</v>
      </c>
      <c r="Q233">
        <v>4</v>
      </c>
      <c r="R233" t="str">
        <f t="shared" si="40"/>
        <v>NA</v>
      </c>
      <c r="S233">
        <f t="shared" si="41"/>
        <v>1958</v>
      </c>
      <c r="T233">
        <f t="shared" si="42"/>
        <v>29.58</v>
      </c>
      <c r="U233">
        <f t="shared" si="43"/>
        <v>102.59</v>
      </c>
      <c r="V233" t="str">
        <f t="shared" si="44"/>
        <v>Neosinocalamus affinis6</v>
      </c>
    </row>
    <row r="234" spans="1:22" x14ac:dyDescent="0.25">
      <c r="A234" t="s">
        <v>29</v>
      </c>
      <c r="B234">
        <v>6</v>
      </c>
      <c r="C234">
        <v>2</v>
      </c>
      <c r="D234">
        <v>365</v>
      </c>
      <c r="E234">
        <v>0.31798588594316302</v>
      </c>
      <c r="F234">
        <v>2.1229125691550901</v>
      </c>
      <c r="G234">
        <v>0.31658000000000003</v>
      </c>
      <c r="H234">
        <v>51.4</v>
      </c>
      <c r="I234">
        <v>0.19396226415094339</v>
      </c>
      <c r="J234">
        <v>18.400000000000002</v>
      </c>
      <c r="K234">
        <f t="shared" si="35"/>
        <v>1.6344474537478579</v>
      </c>
      <c r="L234">
        <f t="shared" si="36"/>
        <v>4.1176492850781746E-2</v>
      </c>
      <c r="M234">
        <f t="shared" si="37"/>
        <v>0.34950432000000003</v>
      </c>
      <c r="N234">
        <f t="shared" si="38"/>
        <v>0.21383637583366275</v>
      </c>
      <c r="O234" s="2">
        <f t="shared" si="39"/>
        <v>5.3459093958415686E-2</v>
      </c>
      <c r="P234">
        <v>5</v>
      </c>
      <c r="Q234">
        <v>4</v>
      </c>
      <c r="R234" t="str">
        <f t="shared" si="40"/>
        <v>NA</v>
      </c>
      <c r="S234">
        <f t="shared" si="41"/>
        <v>1958</v>
      </c>
      <c r="T234">
        <f t="shared" si="42"/>
        <v>29.58</v>
      </c>
      <c r="U234">
        <f t="shared" si="43"/>
        <v>102.59</v>
      </c>
      <c r="V234" t="str">
        <f t="shared" si="44"/>
        <v>Neosinocalamus affinis6</v>
      </c>
    </row>
    <row r="235" spans="1:22" x14ac:dyDescent="0.25">
      <c r="A235" t="s">
        <v>29</v>
      </c>
      <c r="B235">
        <v>6</v>
      </c>
      <c r="C235">
        <v>2</v>
      </c>
      <c r="D235">
        <v>456</v>
      </c>
      <c r="E235">
        <v>0.27686439061606</v>
      </c>
      <c r="F235">
        <v>1.72688304935278</v>
      </c>
      <c r="G235">
        <v>0.25972000000000001</v>
      </c>
      <c r="H235">
        <v>51.4</v>
      </c>
      <c r="I235">
        <v>0.19396226415094339</v>
      </c>
      <c r="J235">
        <v>18.400000000000002</v>
      </c>
      <c r="K235">
        <f t="shared" si="35"/>
        <v>1.4230829677665482</v>
      </c>
      <c r="L235">
        <f t="shared" si="36"/>
        <v>3.3495014617635058E-2</v>
      </c>
      <c r="M235">
        <f t="shared" si="37"/>
        <v>0.28673088000000008</v>
      </c>
      <c r="N235">
        <f t="shared" si="38"/>
        <v>0.20148570848965236</v>
      </c>
      <c r="O235" s="2">
        <f t="shared" si="39"/>
        <v>5.037142712241309E-2</v>
      </c>
      <c r="P235">
        <v>5</v>
      </c>
      <c r="Q235">
        <v>4</v>
      </c>
      <c r="R235" t="str">
        <f t="shared" si="40"/>
        <v>NA</v>
      </c>
      <c r="S235">
        <f t="shared" si="41"/>
        <v>1958</v>
      </c>
      <c r="T235">
        <f t="shared" si="42"/>
        <v>29.58</v>
      </c>
      <c r="U235">
        <f t="shared" si="43"/>
        <v>102.59</v>
      </c>
      <c r="V235" t="str">
        <f t="shared" si="44"/>
        <v>Neosinocalamus affinis6</v>
      </c>
    </row>
    <row r="236" spans="1:22" x14ac:dyDescent="0.25">
      <c r="A236" t="s">
        <v>29</v>
      </c>
      <c r="B236">
        <v>6</v>
      </c>
      <c r="C236">
        <v>2</v>
      </c>
      <c r="D236">
        <v>608</v>
      </c>
      <c r="E236">
        <v>0.23948121304596701</v>
      </c>
      <c r="F236">
        <v>0.89195517918648304</v>
      </c>
      <c r="G236">
        <v>0.18701000000000001</v>
      </c>
      <c r="H236">
        <v>51.4</v>
      </c>
      <c r="I236">
        <v>0.19396226415094339</v>
      </c>
      <c r="J236">
        <v>18.400000000000002</v>
      </c>
      <c r="K236">
        <f t="shared" si="35"/>
        <v>1.2309334350562704</v>
      </c>
      <c r="L236">
        <f t="shared" si="36"/>
        <v>1.7300564607617069E-2</v>
      </c>
      <c r="M236">
        <f t="shared" si="37"/>
        <v>0.20645904000000007</v>
      </c>
      <c r="N236">
        <f t="shared" si="38"/>
        <v>0.16772559272513551</v>
      </c>
      <c r="O236" s="2">
        <f t="shared" si="39"/>
        <v>4.1931398181283878E-2</v>
      </c>
      <c r="P236">
        <v>5</v>
      </c>
      <c r="Q236">
        <v>4</v>
      </c>
      <c r="R236" t="str">
        <f t="shared" si="40"/>
        <v>NA</v>
      </c>
      <c r="S236">
        <f t="shared" si="41"/>
        <v>1958</v>
      </c>
      <c r="T236">
        <f t="shared" si="42"/>
        <v>29.58</v>
      </c>
      <c r="U236">
        <f t="shared" si="43"/>
        <v>102.59</v>
      </c>
      <c r="V236" t="str">
        <f t="shared" si="44"/>
        <v>Neosinocalamus affinis6</v>
      </c>
    </row>
    <row r="237" spans="1:22" x14ac:dyDescent="0.25">
      <c r="A237" t="s">
        <v>29</v>
      </c>
      <c r="B237">
        <v>6</v>
      </c>
      <c r="C237">
        <v>2</v>
      </c>
      <c r="D237">
        <v>730</v>
      </c>
      <c r="E237">
        <v>0.218920465382415</v>
      </c>
      <c r="F237">
        <v>0.44578540692975299</v>
      </c>
      <c r="G237">
        <v>0.15707000000000002</v>
      </c>
      <c r="H237">
        <v>51.4</v>
      </c>
      <c r="I237">
        <v>0.19396226415094339</v>
      </c>
      <c r="J237">
        <v>18.400000000000002</v>
      </c>
      <c r="K237">
        <f t="shared" si="35"/>
        <v>1.1252511920656132</v>
      </c>
      <c r="L237">
        <f t="shared" si="36"/>
        <v>8.6465546853544545E-3</v>
      </c>
      <c r="M237">
        <f t="shared" si="37"/>
        <v>0.17340528000000002</v>
      </c>
      <c r="N237">
        <f t="shared" si="38"/>
        <v>0.15410361812786136</v>
      </c>
      <c r="O237" s="2">
        <f t="shared" si="39"/>
        <v>3.852590453196534E-2</v>
      </c>
      <c r="P237">
        <v>5</v>
      </c>
      <c r="Q237">
        <v>4</v>
      </c>
      <c r="R237" t="str">
        <f t="shared" si="40"/>
        <v>NA</v>
      </c>
      <c r="S237">
        <f t="shared" si="41"/>
        <v>1958</v>
      </c>
      <c r="T237">
        <f t="shared" si="42"/>
        <v>29.58</v>
      </c>
      <c r="U237">
        <f t="shared" si="43"/>
        <v>102.59</v>
      </c>
      <c r="V237" t="str">
        <f t="shared" si="44"/>
        <v>Neosinocalamus affinis6</v>
      </c>
    </row>
    <row r="238" spans="1:22" x14ac:dyDescent="0.25">
      <c r="A238" t="s">
        <v>29</v>
      </c>
      <c r="B238">
        <v>6</v>
      </c>
      <c r="C238">
        <v>3</v>
      </c>
      <c r="D238">
        <v>0</v>
      </c>
      <c r="E238">
        <v>1</v>
      </c>
      <c r="F238">
        <v>1</v>
      </c>
      <c r="G238">
        <v>1</v>
      </c>
      <c r="H238">
        <v>51.4</v>
      </c>
      <c r="I238">
        <v>0.19396226415094339</v>
      </c>
      <c r="J238">
        <v>18.400000000000002</v>
      </c>
      <c r="K238">
        <f t="shared" si="35"/>
        <v>5.1400000000000006</v>
      </c>
      <c r="L238">
        <f t="shared" si="36"/>
        <v>1.939622641509434E-2</v>
      </c>
      <c r="M238">
        <f t="shared" si="37"/>
        <v>1.1040000000000001</v>
      </c>
      <c r="N238">
        <f t="shared" si="38"/>
        <v>0.21478599221789882</v>
      </c>
      <c r="O238" s="2">
        <f t="shared" si="39"/>
        <v>5.3696498054474705E-2</v>
      </c>
      <c r="P238">
        <v>5</v>
      </c>
      <c r="Q238">
        <v>4</v>
      </c>
      <c r="R238" t="str">
        <f t="shared" si="40"/>
        <v>NA</v>
      </c>
      <c r="S238">
        <f t="shared" si="41"/>
        <v>1958</v>
      </c>
      <c r="T238">
        <f t="shared" si="42"/>
        <v>29.58</v>
      </c>
      <c r="U238">
        <f t="shared" si="43"/>
        <v>102.59</v>
      </c>
      <c r="V238" t="str">
        <f t="shared" si="44"/>
        <v>Neosinocalamus affinis6</v>
      </c>
    </row>
    <row r="239" spans="1:22" x14ac:dyDescent="0.25">
      <c r="A239" t="s">
        <v>29</v>
      </c>
      <c r="B239">
        <v>6</v>
      </c>
      <c r="C239">
        <v>3</v>
      </c>
      <c r="D239">
        <v>122</v>
      </c>
      <c r="E239">
        <v>0.89555597940110698</v>
      </c>
      <c r="F239">
        <v>1.57954283697049</v>
      </c>
      <c r="G239">
        <v>0.98462000000000005</v>
      </c>
      <c r="H239">
        <v>51.4</v>
      </c>
      <c r="I239">
        <v>0.19396226415094339</v>
      </c>
      <c r="J239">
        <v>18.400000000000002</v>
      </c>
      <c r="K239">
        <f t="shared" si="35"/>
        <v>4.6031577341216892</v>
      </c>
      <c r="L239">
        <f t="shared" si="36"/>
        <v>3.0637170498220068E-2</v>
      </c>
      <c r="M239">
        <f t="shared" si="37"/>
        <v>1.0870204800000001</v>
      </c>
      <c r="N239">
        <f t="shared" si="38"/>
        <v>0.23614669381026768</v>
      </c>
      <c r="O239" s="2">
        <f t="shared" si="39"/>
        <v>5.9036673452566919E-2</v>
      </c>
      <c r="P239">
        <v>5</v>
      </c>
      <c r="Q239">
        <v>4</v>
      </c>
      <c r="R239" t="str">
        <f t="shared" si="40"/>
        <v>NA</v>
      </c>
      <c r="S239">
        <f t="shared" si="41"/>
        <v>1958</v>
      </c>
      <c r="T239">
        <f t="shared" si="42"/>
        <v>29.58</v>
      </c>
      <c r="U239">
        <f t="shared" si="43"/>
        <v>102.59</v>
      </c>
      <c r="V239" t="str">
        <f t="shared" si="44"/>
        <v>Neosinocalamus affinis6</v>
      </c>
    </row>
    <row r="240" spans="1:22" x14ac:dyDescent="0.25">
      <c r="A240" t="s">
        <v>29</v>
      </c>
      <c r="B240">
        <v>6</v>
      </c>
      <c r="C240">
        <v>3</v>
      </c>
      <c r="D240">
        <v>213</v>
      </c>
      <c r="E240">
        <v>0.59275224108335001</v>
      </c>
      <c r="F240">
        <v>2.6568653508287698</v>
      </c>
      <c r="G240">
        <v>0.72763000000000011</v>
      </c>
      <c r="H240">
        <v>51.4</v>
      </c>
      <c r="I240">
        <v>0.19396226415094339</v>
      </c>
      <c r="J240">
        <v>18.400000000000002</v>
      </c>
      <c r="K240">
        <f t="shared" si="35"/>
        <v>3.0467465191684191</v>
      </c>
      <c r="L240">
        <f t="shared" si="36"/>
        <v>5.1533161899093877E-2</v>
      </c>
      <c r="M240">
        <f t="shared" si="37"/>
        <v>0.80330352000000027</v>
      </c>
      <c r="N240">
        <f t="shared" si="38"/>
        <v>0.26365945277891201</v>
      </c>
      <c r="O240" s="2">
        <f t="shared" si="39"/>
        <v>6.5914863194728002E-2</v>
      </c>
      <c r="P240">
        <v>5</v>
      </c>
      <c r="Q240">
        <v>4</v>
      </c>
      <c r="R240" t="str">
        <f t="shared" si="40"/>
        <v>NA</v>
      </c>
      <c r="S240">
        <f t="shared" si="41"/>
        <v>1958</v>
      </c>
      <c r="T240">
        <f t="shared" si="42"/>
        <v>29.58</v>
      </c>
      <c r="U240">
        <f t="shared" si="43"/>
        <v>102.59</v>
      </c>
      <c r="V240" t="str">
        <f t="shared" si="44"/>
        <v>Neosinocalamus affinis6</v>
      </c>
    </row>
    <row r="241" spans="1:22" x14ac:dyDescent="0.25">
      <c r="A241" t="s">
        <v>29</v>
      </c>
      <c r="B241">
        <v>6</v>
      </c>
      <c r="C241">
        <v>3</v>
      </c>
      <c r="D241">
        <v>365</v>
      </c>
      <c r="E241">
        <v>0.32359336257867699</v>
      </c>
      <c r="F241">
        <v>1.8971896011460101</v>
      </c>
      <c r="G241">
        <v>0.30835999999999997</v>
      </c>
      <c r="H241">
        <v>51.4</v>
      </c>
      <c r="I241">
        <v>0.19396226415094339</v>
      </c>
      <c r="J241">
        <v>18.400000000000002</v>
      </c>
      <c r="K241">
        <f t="shared" si="35"/>
        <v>1.6632698836544</v>
      </c>
      <c r="L241">
        <f t="shared" si="36"/>
        <v>3.6798319056190541E-2</v>
      </c>
      <c r="M241">
        <f t="shared" si="37"/>
        <v>0.34042943999999997</v>
      </c>
      <c r="N241">
        <f t="shared" si="38"/>
        <v>0.20467480554150139</v>
      </c>
      <c r="O241" s="2">
        <f t="shared" si="39"/>
        <v>5.1168701385375347E-2</v>
      </c>
      <c r="P241">
        <v>5</v>
      </c>
      <c r="Q241">
        <v>4</v>
      </c>
      <c r="R241" t="str">
        <f t="shared" si="40"/>
        <v>NA</v>
      </c>
      <c r="S241">
        <f t="shared" si="41"/>
        <v>1958</v>
      </c>
      <c r="T241">
        <f t="shared" si="42"/>
        <v>29.58</v>
      </c>
      <c r="U241">
        <f t="shared" si="43"/>
        <v>102.59</v>
      </c>
      <c r="V241" t="str">
        <f t="shared" si="44"/>
        <v>Neosinocalamus affinis6</v>
      </c>
    </row>
    <row r="242" spans="1:22" x14ac:dyDescent="0.25">
      <c r="A242" t="s">
        <v>29</v>
      </c>
      <c r="B242">
        <v>6</v>
      </c>
      <c r="C242">
        <v>3</v>
      </c>
      <c r="D242">
        <v>456</v>
      </c>
      <c r="E242">
        <v>0.26564943734503199</v>
      </c>
      <c r="F242">
        <v>1.4008628797141001</v>
      </c>
      <c r="G242">
        <v>0.2465</v>
      </c>
      <c r="H242">
        <v>51.4</v>
      </c>
      <c r="I242">
        <v>0.19396226415094339</v>
      </c>
      <c r="J242">
        <v>18.400000000000002</v>
      </c>
      <c r="K242">
        <f t="shared" si="35"/>
        <v>1.3654381079534645</v>
      </c>
      <c r="L242">
        <f t="shared" si="36"/>
        <v>2.7171453591435753E-2</v>
      </c>
      <c r="M242">
        <f t="shared" si="37"/>
        <v>0.27213600000000004</v>
      </c>
      <c r="N242">
        <f t="shared" si="38"/>
        <v>0.19930306501250419</v>
      </c>
      <c r="O242" s="2">
        <f t="shared" si="39"/>
        <v>4.9825766253126048E-2</v>
      </c>
      <c r="P242">
        <v>5</v>
      </c>
      <c r="Q242">
        <v>4</v>
      </c>
      <c r="R242" t="str">
        <f t="shared" si="40"/>
        <v>NA</v>
      </c>
      <c r="S242">
        <f t="shared" si="41"/>
        <v>1958</v>
      </c>
      <c r="T242">
        <f t="shared" si="42"/>
        <v>29.58</v>
      </c>
      <c r="U242">
        <f t="shared" si="43"/>
        <v>102.59</v>
      </c>
      <c r="V242" t="str">
        <f t="shared" si="44"/>
        <v>Neosinocalamus affinis6</v>
      </c>
    </row>
    <row r="243" spans="1:22" x14ac:dyDescent="0.25">
      <c r="A243" t="s">
        <v>29</v>
      </c>
      <c r="B243">
        <v>6</v>
      </c>
      <c r="C243">
        <v>3</v>
      </c>
      <c r="D243">
        <v>608</v>
      </c>
      <c r="E243">
        <v>0.230135418653443</v>
      </c>
      <c r="F243">
        <v>0.71642255379410902</v>
      </c>
      <c r="G243">
        <v>0.18053000000000002</v>
      </c>
      <c r="H243">
        <v>51.4</v>
      </c>
      <c r="I243">
        <v>0.19396226415094339</v>
      </c>
      <c r="J243">
        <v>18.400000000000002</v>
      </c>
      <c r="K243">
        <f t="shared" si="35"/>
        <v>1.1828960518786971</v>
      </c>
      <c r="L243">
        <f t="shared" si="36"/>
        <v>1.3895894062270642E-2</v>
      </c>
      <c r="M243">
        <f t="shared" si="37"/>
        <v>0.19930512000000003</v>
      </c>
      <c r="N243">
        <f t="shared" si="38"/>
        <v>0.16848912436850222</v>
      </c>
      <c r="O243" s="2">
        <f t="shared" si="39"/>
        <v>4.2122281092125555E-2</v>
      </c>
      <c r="P243">
        <v>5</v>
      </c>
      <c r="Q243">
        <v>4</v>
      </c>
      <c r="R243" t="str">
        <f t="shared" si="40"/>
        <v>NA</v>
      </c>
      <c r="S243">
        <f t="shared" si="41"/>
        <v>1958</v>
      </c>
      <c r="T243">
        <f t="shared" si="42"/>
        <v>29.58</v>
      </c>
      <c r="U243">
        <f t="shared" si="43"/>
        <v>102.59</v>
      </c>
      <c r="V243" t="str">
        <f t="shared" si="44"/>
        <v>Neosinocalamus affinis6</v>
      </c>
    </row>
    <row r="244" spans="1:22" x14ac:dyDescent="0.25">
      <c r="A244" t="s">
        <v>29</v>
      </c>
      <c r="B244">
        <v>6</v>
      </c>
      <c r="C244">
        <v>3</v>
      </c>
      <c r="D244">
        <v>730</v>
      </c>
      <c r="E244">
        <v>0.21144382986839599</v>
      </c>
      <c r="F244">
        <v>0.34546316021900703</v>
      </c>
      <c r="G244">
        <v>0.14127000000000001</v>
      </c>
      <c r="H244">
        <v>51.4</v>
      </c>
      <c r="I244">
        <v>0.19396226415094339</v>
      </c>
      <c r="J244">
        <v>18.400000000000002</v>
      </c>
      <c r="K244">
        <f t="shared" si="35"/>
        <v>1.0868212855235555</v>
      </c>
      <c r="L244">
        <f t="shared" si="36"/>
        <v>6.7006816736818716E-3</v>
      </c>
      <c r="M244">
        <f t="shared" si="37"/>
        <v>0.15596208000000003</v>
      </c>
      <c r="N244">
        <f t="shared" si="38"/>
        <v>0.14350296785443273</v>
      </c>
      <c r="O244" s="2">
        <f t="shared" si="39"/>
        <v>3.5875741963608182E-2</v>
      </c>
      <c r="P244">
        <v>5</v>
      </c>
      <c r="Q244">
        <v>4</v>
      </c>
      <c r="R244" t="str">
        <f t="shared" si="40"/>
        <v>NA</v>
      </c>
      <c r="S244">
        <f t="shared" si="41"/>
        <v>1958</v>
      </c>
      <c r="T244">
        <f t="shared" si="42"/>
        <v>29.58</v>
      </c>
      <c r="U244">
        <f t="shared" si="43"/>
        <v>102.59</v>
      </c>
      <c r="V244" t="str">
        <f t="shared" si="44"/>
        <v>Neosinocalamus affinis6</v>
      </c>
    </row>
    <row r="245" spans="1:22" x14ac:dyDescent="0.25">
      <c r="A245" t="s">
        <v>30</v>
      </c>
      <c r="B245">
        <v>7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46.5</v>
      </c>
      <c r="I245">
        <v>0.51666666666666672</v>
      </c>
      <c r="J245">
        <v>19</v>
      </c>
      <c r="K245">
        <f t="shared" si="35"/>
        <v>4.6500000000000004</v>
      </c>
      <c r="L245">
        <f t="shared" si="36"/>
        <v>5.1666666666666673E-2</v>
      </c>
      <c r="M245">
        <f t="shared" si="37"/>
        <v>1.1399999999999999</v>
      </c>
      <c r="N245">
        <f t="shared" si="38"/>
        <v>0.24516129032258061</v>
      </c>
      <c r="O245" s="2">
        <f t="shared" si="39"/>
        <v>6.1290322580645151E-2</v>
      </c>
      <c r="P245">
        <v>5</v>
      </c>
      <c r="Q245">
        <v>5</v>
      </c>
      <c r="R245" t="str">
        <f t="shared" si="40"/>
        <v>PA</v>
      </c>
      <c r="S245">
        <f t="shared" si="41"/>
        <v>1822</v>
      </c>
      <c r="T245">
        <f t="shared" si="42"/>
        <v>29.42</v>
      </c>
      <c r="U245">
        <f t="shared" si="43"/>
        <v>103.14</v>
      </c>
      <c r="V245" t="str">
        <f t="shared" si="44"/>
        <v>Pleioblastus amarus7</v>
      </c>
    </row>
    <row r="246" spans="1:22" x14ac:dyDescent="0.25">
      <c r="A246" t="s">
        <v>30</v>
      </c>
      <c r="B246">
        <v>7</v>
      </c>
      <c r="C246">
        <v>0</v>
      </c>
      <c r="D246">
        <v>91</v>
      </c>
      <c r="E246">
        <v>0.85685875278185397</v>
      </c>
      <c r="F246">
        <v>1.1188957725947499</v>
      </c>
      <c r="G246">
        <v>1.1115200000000001</v>
      </c>
      <c r="H246">
        <v>46.5</v>
      </c>
      <c r="I246">
        <v>0.51666666666666672</v>
      </c>
      <c r="J246">
        <v>19</v>
      </c>
      <c r="K246">
        <f t="shared" si="35"/>
        <v>3.9843932004356213</v>
      </c>
      <c r="L246">
        <f t="shared" si="36"/>
        <v>5.7809614917395419E-2</v>
      </c>
      <c r="M246">
        <f t="shared" si="37"/>
        <v>1.2671327999999999</v>
      </c>
      <c r="N246">
        <f t="shared" si="38"/>
        <v>0.31802403434015042</v>
      </c>
      <c r="O246" s="2">
        <f t="shared" si="39"/>
        <v>7.9506008585037605E-2</v>
      </c>
      <c r="P246">
        <v>5</v>
      </c>
      <c r="Q246">
        <v>5</v>
      </c>
      <c r="R246" t="str">
        <f t="shared" si="40"/>
        <v>PA</v>
      </c>
      <c r="S246">
        <f t="shared" si="41"/>
        <v>1822</v>
      </c>
      <c r="T246">
        <f t="shared" si="42"/>
        <v>29.42</v>
      </c>
      <c r="U246">
        <f t="shared" si="43"/>
        <v>103.14</v>
      </c>
      <c r="V246" t="str">
        <f t="shared" si="44"/>
        <v>Pleioblastus amarus7</v>
      </c>
    </row>
    <row r="247" spans="1:22" x14ac:dyDescent="0.25">
      <c r="A247" t="s">
        <v>30</v>
      </c>
      <c r="B247">
        <v>7</v>
      </c>
      <c r="C247">
        <v>0</v>
      </c>
      <c r="D247">
        <v>183</v>
      </c>
      <c r="E247">
        <v>0.66567545811828099</v>
      </c>
      <c r="F247">
        <v>1.50282434402332</v>
      </c>
      <c r="G247">
        <v>0.63853000000000004</v>
      </c>
      <c r="H247">
        <v>46.5</v>
      </c>
      <c r="I247">
        <v>0.51666666666666672</v>
      </c>
      <c r="J247">
        <v>19</v>
      </c>
      <c r="K247">
        <f t="shared" si="35"/>
        <v>3.0953908802500067</v>
      </c>
      <c r="L247">
        <f t="shared" si="36"/>
        <v>7.7645924441204883E-2</v>
      </c>
      <c r="M247">
        <f t="shared" si="37"/>
        <v>0.72792420000000002</v>
      </c>
      <c r="N247">
        <f t="shared" si="38"/>
        <v>0.23516390277056301</v>
      </c>
      <c r="O247" s="2">
        <f t="shared" si="39"/>
        <v>5.8790975692640753E-2</v>
      </c>
      <c r="P247">
        <v>5</v>
      </c>
      <c r="Q247">
        <v>5</v>
      </c>
      <c r="R247" t="str">
        <f t="shared" si="40"/>
        <v>PA</v>
      </c>
      <c r="S247">
        <f t="shared" si="41"/>
        <v>1822</v>
      </c>
      <c r="T247">
        <f t="shared" si="42"/>
        <v>29.42</v>
      </c>
      <c r="U247">
        <f t="shared" si="43"/>
        <v>103.14</v>
      </c>
      <c r="V247" t="str">
        <f t="shared" si="44"/>
        <v>Pleioblastus amarus7</v>
      </c>
    </row>
    <row r="248" spans="1:22" x14ac:dyDescent="0.25">
      <c r="A248" t="s">
        <v>30</v>
      </c>
      <c r="B248">
        <v>7</v>
      </c>
      <c r="C248">
        <v>0</v>
      </c>
      <c r="D248">
        <v>274</v>
      </c>
      <c r="E248">
        <v>0.42066385719020599</v>
      </c>
      <c r="F248">
        <v>1.0430029154518901</v>
      </c>
      <c r="G248">
        <v>0.40688000000000002</v>
      </c>
      <c r="H248">
        <v>46.5</v>
      </c>
      <c r="I248">
        <v>0.51666666666666672</v>
      </c>
      <c r="J248">
        <v>19</v>
      </c>
      <c r="K248">
        <f t="shared" si="35"/>
        <v>1.9560869359344579</v>
      </c>
      <c r="L248">
        <f t="shared" si="36"/>
        <v>5.3888483965014319E-2</v>
      </c>
      <c r="M248">
        <f t="shared" si="37"/>
        <v>0.46384320000000001</v>
      </c>
      <c r="N248">
        <f t="shared" si="38"/>
        <v>0.2371281109642572</v>
      </c>
      <c r="O248" s="2">
        <f t="shared" si="39"/>
        <v>5.9282027741064301E-2</v>
      </c>
      <c r="P248">
        <v>5</v>
      </c>
      <c r="Q248">
        <v>5</v>
      </c>
      <c r="R248" t="str">
        <f t="shared" si="40"/>
        <v>PA</v>
      </c>
      <c r="S248">
        <f t="shared" si="41"/>
        <v>1822</v>
      </c>
      <c r="T248">
        <f t="shared" si="42"/>
        <v>29.42</v>
      </c>
      <c r="U248">
        <f t="shared" si="43"/>
        <v>103.14</v>
      </c>
      <c r="V248" t="str">
        <f t="shared" si="44"/>
        <v>Pleioblastus amarus7</v>
      </c>
    </row>
    <row r="249" spans="1:22" x14ac:dyDescent="0.25">
      <c r="A249" t="s">
        <v>30</v>
      </c>
      <c r="B249">
        <v>7</v>
      </c>
      <c r="C249">
        <v>0</v>
      </c>
      <c r="D249">
        <v>365</v>
      </c>
      <c r="E249">
        <v>0.33899332354751499</v>
      </c>
      <c r="F249">
        <v>1.9492529154519</v>
      </c>
      <c r="G249">
        <v>0.11739000000000001</v>
      </c>
      <c r="H249">
        <v>46.5</v>
      </c>
      <c r="I249">
        <v>0.51666666666666672</v>
      </c>
      <c r="J249">
        <v>19</v>
      </c>
      <c r="K249">
        <f t="shared" si="35"/>
        <v>1.5763189544959446</v>
      </c>
      <c r="L249">
        <f t="shared" si="36"/>
        <v>0.10071140063168152</v>
      </c>
      <c r="M249">
        <f t="shared" si="37"/>
        <v>0.13382459999999999</v>
      </c>
      <c r="N249">
        <f t="shared" si="38"/>
        <v>8.4896904664064465E-2</v>
      </c>
      <c r="O249" s="2">
        <f t="shared" si="39"/>
        <v>2.1224226166016116E-2</v>
      </c>
      <c r="P249">
        <v>5</v>
      </c>
      <c r="Q249">
        <v>5</v>
      </c>
      <c r="R249" t="str">
        <f t="shared" si="40"/>
        <v>PA</v>
      </c>
      <c r="S249">
        <f t="shared" si="41"/>
        <v>1822</v>
      </c>
      <c r="T249">
        <f t="shared" si="42"/>
        <v>29.42</v>
      </c>
      <c r="U249">
        <f t="shared" si="43"/>
        <v>103.14</v>
      </c>
      <c r="V249" t="str">
        <f t="shared" si="44"/>
        <v>Pleioblastus amarus7</v>
      </c>
    </row>
    <row r="250" spans="1:22" x14ac:dyDescent="0.25">
      <c r="A250" t="s">
        <v>30</v>
      </c>
      <c r="B250">
        <v>7</v>
      </c>
      <c r="C250">
        <v>0</v>
      </c>
      <c r="D250">
        <v>578</v>
      </c>
      <c r="E250">
        <v>0.24247360196978901</v>
      </c>
      <c r="F250">
        <v>0.22603862973760999</v>
      </c>
      <c r="G250">
        <v>0.18890000000000001</v>
      </c>
      <c r="H250">
        <v>46.5</v>
      </c>
      <c r="I250">
        <v>0.51666666666666672</v>
      </c>
      <c r="J250">
        <v>19</v>
      </c>
      <c r="K250">
        <f t="shared" si="35"/>
        <v>1.127502249159519</v>
      </c>
      <c r="L250">
        <f t="shared" si="36"/>
        <v>1.1678662536443184E-2</v>
      </c>
      <c r="M250">
        <f t="shared" si="37"/>
        <v>0.21534600000000001</v>
      </c>
      <c r="N250">
        <f t="shared" si="38"/>
        <v>0.19099385403490476</v>
      </c>
      <c r="O250" s="2">
        <f t="shared" si="39"/>
        <v>4.7748463508726191E-2</v>
      </c>
      <c r="P250">
        <v>5</v>
      </c>
      <c r="Q250">
        <v>5</v>
      </c>
      <c r="R250" t="str">
        <f t="shared" si="40"/>
        <v>PA</v>
      </c>
      <c r="S250">
        <f t="shared" si="41"/>
        <v>1822</v>
      </c>
      <c r="T250">
        <f t="shared" si="42"/>
        <v>29.42</v>
      </c>
      <c r="U250">
        <f t="shared" si="43"/>
        <v>103.14</v>
      </c>
      <c r="V250" t="str">
        <f t="shared" si="44"/>
        <v>Pleioblastus amarus7</v>
      </c>
    </row>
    <row r="251" spans="1:22" x14ac:dyDescent="0.25">
      <c r="A251" t="s">
        <v>30</v>
      </c>
      <c r="B251">
        <v>7</v>
      </c>
      <c r="C251">
        <v>0</v>
      </c>
      <c r="D251">
        <v>700</v>
      </c>
      <c r="E251">
        <v>0.17193995927837299</v>
      </c>
      <c r="F251">
        <v>9.6574344023323599E-2</v>
      </c>
      <c r="G251">
        <v>0.21253</v>
      </c>
      <c r="H251">
        <v>46.5</v>
      </c>
      <c r="I251">
        <v>0.51666666666666672</v>
      </c>
      <c r="J251">
        <v>19</v>
      </c>
      <c r="K251">
        <f t="shared" si="35"/>
        <v>0.79952081064443448</v>
      </c>
      <c r="L251">
        <f t="shared" si="36"/>
        <v>4.9896744412050538E-3</v>
      </c>
      <c r="M251">
        <f t="shared" si="37"/>
        <v>0.24228420000000001</v>
      </c>
      <c r="N251">
        <f t="shared" si="38"/>
        <v>0.30303676499016036</v>
      </c>
      <c r="O251" s="2">
        <f t="shared" si="39"/>
        <v>7.5759191247540089E-2</v>
      </c>
      <c r="P251">
        <v>5</v>
      </c>
      <c r="Q251">
        <v>5</v>
      </c>
      <c r="R251" t="str">
        <f t="shared" si="40"/>
        <v>PA</v>
      </c>
      <c r="S251">
        <f t="shared" si="41"/>
        <v>1822</v>
      </c>
      <c r="T251">
        <f t="shared" si="42"/>
        <v>29.42</v>
      </c>
      <c r="U251">
        <f t="shared" si="43"/>
        <v>103.14</v>
      </c>
      <c r="V251" t="str">
        <f t="shared" si="44"/>
        <v>Pleioblastus amarus7</v>
      </c>
    </row>
    <row r="252" spans="1:22" x14ac:dyDescent="0.25">
      <c r="A252" t="s">
        <v>30</v>
      </c>
      <c r="B252">
        <v>7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46.5</v>
      </c>
      <c r="I252">
        <v>0.51666666666666672</v>
      </c>
      <c r="J252">
        <v>19</v>
      </c>
      <c r="K252">
        <f t="shared" si="35"/>
        <v>4.6500000000000004</v>
      </c>
      <c r="L252">
        <f t="shared" si="36"/>
        <v>5.1666666666666673E-2</v>
      </c>
      <c r="M252">
        <f t="shared" si="37"/>
        <v>1.1399999999999999</v>
      </c>
      <c r="N252">
        <f t="shared" si="38"/>
        <v>0.24516129032258061</v>
      </c>
      <c r="O252" s="2">
        <f t="shared" si="39"/>
        <v>6.1290322580645151E-2</v>
      </c>
      <c r="P252">
        <v>5</v>
      </c>
      <c r="Q252">
        <v>5</v>
      </c>
      <c r="R252" t="str">
        <f t="shared" si="40"/>
        <v>PA</v>
      </c>
      <c r="S252">
        <f t="shared" si="41"/>
        <v>1822</v>
      </c>
      <c r="T252">
        <f t="shared" si="42"/>
        <v>29.42</v>
      </c>
      <c r="U252">
        <f t="shared" si="43"/>
        <v>103.14</v>
      </c>
      <c r="V252" t="str">
        <f t="shared" si="44"/>
        <v>Pleioblastus amarus7</v>
      </c>
    </row>
    <row r="253" spans="1:22" x14ac:dyDescent="0.25">
      <c r="A253" t="s">
        <v>30</v>
      </c>
      <c r="B253">
        <v>7</v>
      </c>
      <c r="C253">
        <v>1</v>
      </c>
      <c r="D253">
        <v>91</v>
      </c>
      <c r="E253">
        <v>0.87356408920876805</v>
      </c>
      <c r="F253">
        <v>1.1144314868804699</v>
      </c>
      <c r="G253">
        <v>0.92802000000000007</v>
      </c>
      <c r="H253">
        <v>46.5</v>
      </c>
      <c r="I253">
        <v>0.51666666666666672</v>
      </c>
      <c r="J253">
        <v>19</v>
      </c>
      <c r="K253">
        <f t="shared" si="35"/>
        <v>4.0620730148207711</v>
      </c>
      <c r="L253">
        <f t="shared" si="36"/>
        <v>5.7578960155490952E-2</v>
      </c>
      <c r="M253">
        <f t="shared" si="37"/>
        <v>1.0579428</v>
      </c>
      <c r="N253">
        <f t="shared" si="38"/>
        <v>0.26044406295505229</v>
      </c>
      <c r="O253" s="2">
        <f t="shared" si="39"/>
        <v>6.5111015738763073E-2</v>
      </c>
      <c r="P253">
        <v>5</v>
      </c>
      <c r="Q253">
        <v>5</v>
      </c>
      <c r="R253" t="str">
        <f t="shared" si="40"/>
        <v>PA</v>
      </c>
      <c r="S253">
        <f t="shared" si="41"/>
        <v>1822</v>
      </c>
      <c r="T253">
        <f t="shared" si="42"/>
        <v>29.42</v>
      </c>
      <c r="U253">
        <f t="shared" si="43"/>
        <v>103.14</v>
      </c>
      <c r="V253" t="str">
        <f t="shared" si="44"/>
        <v>Pleioblastus amarus7</v>
      </c>
    </row>
    <row r="254" spans="1:22" x14ac:dyDescent="0.25">
      <c r="A254" t="s">
        <v>30</v>
      </c>
      <c r="B254">
        <v>7</v>
      </c>
      <c r="C254">
        <v>1</v>
      </c>
      <c r="D254">
        <v>183</v>
      </c>
      <c r="E254">
        <v>0.69166153700459199</v>
      </c>
      <c r="F254">
        <v>1.5251457725947499</v>
      </c>
      <c r="G254">
        <v>0.49094000000000004</v>
      </c>
      <c r="H254">
        <v>46.5</v>
      </c>
      <c r="I254">
        <v>0.51666666666666672</v>
      </c>
      <c r="J254">
        <v>19</v>
      </c>
      <c r="K254">
        <f t="shared" si="35"/>
        <v>3.2162261470713527</v>
      </c>
      <c r="L254">
        <f t="shared" si="36"/>
        <v>7.8799198250728758E-2</v>
      </c>
      <c r="M254">
        <f t="shared" si="37"/>
        <v>0.55967160000000005</v>
      </c>
      <c r="N254">
        <f t="shared" si="38"/>
        <v>0.17401500218186727</v>
      </c>
      <c r="O254" s="2">
        <f t="shared" si="39"/>
        <v>4.3503750545466818E-2</v>
      </c>
      <c r="P254">
        <v>5</v>
      </c>
      <c r="Q254">
        <v>5</v>
      </c>
      <c r="R254" t="str">
        <f t="shared" si="40"/>
        <v>PA</v>
      </c>
      <c r="S254">
        <f t="shared" si="41"/>
        <v>1822</v>
      </c>
      <c r="T254">
        <f t="shared" si="42"/>
        <v>29.42</v>
      </c>
      <c r="U254">
        <f t="shared" si="43"/>
        <v>103.14</v>
      </c>
      <c r="V254" t="str">
        <f t="shared" si="44"/>
        <v>Pleioblastus amarus7</v>
      </c>
    </row>
    <row r="255" spans="1:22" x14ac:dyDescent="0.25">
      <c r="A255" t="s">
        <v>30</v>
      </c>
      <c r="B255">
        <v>7</v>
      </c>
      <c r="C255">
        <v>1</v>
      </c>
      <c r="D255">
        <v>274</v>
      </c>
      <c r="E255">
        <v>0.42808845115772398</v>
      </c>
      <c r="F255">
        <v>1.1724672011661801</v>
      </c>
      <c r="G255">
        <v>0.44676000000000005</v>
      </c>
      <c r="H255">
        <v>46.5</v>
      </c>
      <c r="I255">
        <v>0.51666666666666672</v>
      </c>
      <c r="J255">
        <v>19</v>
      </c>
      <c r="K255">
        <f t="shared" si="35"/>
        <v>1.9906112978834167</v>
      </c>
      <c r="L255">
        <f t="shared" si="36"/>
        <v>6.057747206025265E-2</v>
      </c>
      <c r="M255">
        <f t="shared" si="37"/>
        <v>0.50930640000000005</v>
      </c>
      <c r="N255">
        <f t="shared" si="38"/>
        <v>0.2558542697620258</v>
      </c>
      <c r="O255" s="2">
        <f t="shared" si="39"/>
        <v>6.396356744050645E-2</v>
      </c>
      <c r="P255">
        <v>5</v>
      </c>
      <c r="Q255">
        <v>5</v>
      </c>
      <c r="R255" t="str">
        <f t="shared" si="40"/>
        <v>PA</v>
      </c>
      <c r="S255">
        <f t="shared" si="41"/>
        <v>1822</v>
      </c>
      <c r="T255">
        <f t="shared" si="42"/>
        <v>29.42</v>
      </c>
      <c r="U255">
        <f t="shared" si="43"/>
        <v>103.14</v>
      </c>
      <c r="V255" t="str">
        <f t="shared" si="44"/>
        <v>Pleioblastus amarus7</v>
      </c>
    </row>
    <row r="256" spans="1:22" x14ac:dyDescent="0.25">
      <c r="A256" t="s">
        <v>30</v>
      </c>
      <c r="B256">
        <v>7</v>
      </c>
      <c r="C256">
        <v>1</v>
      </c>
      <c r="D256">
        <v>365</v>
      </c>
      <c r="E256">
        <v>0.33342487807187698</v>
      </c>
      <c r="F256">
        <v>1.53407434402332</v>
      </c>
      <c r="G256">
        <v>8.548E-2</v>
      </c>
      <c r="H256">
        <v>46.5</v>
      </c>
      <c r="I256">
        <v>0.51666666666666672</v>
      </c>
      <c r="J256">
        <v>19</v>
      </c>
      <c r="K256">
        <f t="shared" si="35"/>
        <v>1.550425683034228</v>
      </c>
      <c r="L256">
        <f t="shared" si="36"/>
        <v>7.9260507774538205E-2</v>
      </c>
      <c r="M256">
        <f t="shared" si="37"/>
        <v>9.7447199999999998E-2</v>
      </c>
      <c r="N256">
        <f t="shared" si="38"/>
        <v>6.2851900008062955E-2</v>
      </c>
      <c r="O256" s="2">
        <f t="shared" si="39"/>
        <v>1.5712975002015739E-2</v>
      </c>
      <c r="P256">
        <v>5</v>
      </c>
      <c r="Q256">
        <v>5</v>
      </c>
      <c r="R256" t="str">
        <f t="shared" si="40"/>
        <v>PA</v>
      </c>
      <c r="S256">
        <f t="shared" si="41"/>
        <v>1822</v>
      </c>
      <c r="T256">
        <f t="shared" si="42"/>
        <v>29.42</v>
      </c>
      <c r="U256">
        <f t="shared" si="43"/>
        <v>103.14</v>
      </c>
      <c r="V256" t="str">
        <f t="shared" si="44"/>
        <v>Pleioblastus amarus7</v>
      </c>
    </row>
    <row r="257" spans="1:22" x14ac:dyDescent="0.25">
      <c r="A257" t="s">
        <v>30</v>
      </c>
      <c r="B257">
        <v>7</v>
      </c>
      <c r="C257">
        <v>1</v>
      </c>
      <c r="D257">
        <v>578</v>
      </c>
      <c r="E257">
        <v>0.24432975046166799</v>
      </c>
      <c r="F257">
        <v>0.234967201166181</v>
      </c>
      <c r="G257">
        <v>0.21681</v>
      </c>
      <c r="H257">
        <v>46.5</v>
      </c>
      <c r="I257">
        <v>0.51666666666666672</v>
      </c>
      <c r="J257">
        <v>19</v>
      </c>
      <c r="K257">
        <f t="shared" si="35"/>
        <v>1.1361333396467561</v>
      </c>
      <c r="L257">
        <f t="shared" si="36"/>
        <v>1.2139972060252687E-2</v>
      </c>
      <c r="M257">
        <f t="shared" si="37"/>
        <v>0.24716339999999998</v>
      </c>
      <c r="N257">
        <f t="shared" si="38"/>
        <v>0.21754788049512519</v>
      </c>
      <c r="O257" s="2">
        <f t="shared" si="39"/>
        <v>5.4386970123781297E-2</v>
      </c>
      <c r="P257">
        <v>5</v>
      </c>
      <c r="Q257">
        <v>5</v>
      </c>
      <c r="R257" t="str">
        <f t="shared" si="40"/>
        <v>PA</v>
      </c>
      <c r="S257">
        <f t="shared" si="41"/>
        <v>1822</v>
      </c>
      <c r="T257">
        <f t="shared" si="42"/>
        <v>29.42</v>
      </c>
      <c r="U257">
        <f t="shared" si="43"/>
        <v>103.14</v>
      </c>
      <c r="V257" t="str">
        <f t="shared" si="44"/>
        <v>Pleioblastus amarus7</v>
      </c>
    </row>
    <row r="258" spans="1:22" x14ac:dyDescent="0.25">
      <c r="A258" t="s">
        <v>30</v>
      </c>
      <c r="B258">
        <v>7</v>
      </c>
      <c r="C258">
        <v>1</v>
      </c>
      <c r="D258">
        <v>700</v>
      </c>
      <c r="E258">
        <v>0.20720678062408099</v>
      </c>
      <c r="F258">
        <v>0.10103862973760901</v>
      </c>
      <c r="G258">
        <v>0.23047999999999999</v>
      </c>
      <c r="H258">
        <v>46.5</v>
      </c>
      <c r="I258">
        <v>0.51666666666666672</v>
      </c>
      <c r="J258">
        <v>19</v>
      </c>
      <c r="K258">
        <f t="shared" si="35"/>
        <v>0.96351152990197675</v>
      </c>
      <c r="L258">
        <f t="shared" si="36"/>
        <v>5.2203292031097991E-3</v>
      </c>
      <c r="M258">
        <f t="shared" si="37"/>
        <v>0.26274719999999996</v>
      </c>
      <c r="N258">
        <f t="shared" si="38"/>
        <v>0.27269751512649842</v>
      </c>
      <c r="O258" s="2">
        <f t="shared" si="39"/>
        <v>6.8174378781624606E-2</v>
      </c>
      <c r="P258">
        <v>5</v>
      </c>
      <c r="Q258">
        <v>5</v>
      </c>
      <c r="R258" t="str">
        <f t="shared" si="40"/>
        <v>PA</v>
      </c>
      <c r="S258">
        <f t="shared" si="41"/>
        <v>1822</v>
      </c>
      <c r="T258">
        <f t="shared" si="42"/>
        <v>29.42</v>
      </c>
      <c r="U258">
        <f t="shared" si="43"/>
        <v>103.14</v>
      </c>
      <c r="V258" t="str">
        <f t="shared" si="44"/>
        <v>Pleioblastus amarus7</v>
      </c>
    </row>
    <row r="259" spans="1:22" x14ac:dyDescent="0.25">
      <c r="A259" t="s">
        <v>30</v>
      </c>
      <c r="B259">
        <v>7</v>
      </c>
      <c r="C259">
        <v>2</v>
      </c>
      <c r="D259">
        <v>0</v>
      </c>
      <c r="E259">
        <v>1</v>
      </c>
      <c r="F259">
        <v>1</v>
      </c>
      <c r="G259">
        <v>1</v>
      </c>
      <c r="H259">
        <v>46.5</v>
      </c>
      <c r="I259">
        <v>0.51666666666666672</v>
      </c>
      <c r="J259">
        <v>19</v>
      </c>
      <c r="K259">
        <f t="shared" si="35"/>
        <v>4.6500000000000004</v>
      </c>
      <c r="L259">
        <f t="shared" si="36"/>
        <v>5.1666666666666673E-2</v>
      </c>
      <c r="M259">
        <f t="shared" si="37"/>
        <v>1.1399999999999999</v>
      </c>
      <c r="N259">
        <f t="shared" si="38"/>
        <v>0.24516129032258061</v>
      </c>
      <c r="O259" s="2">
        <f t="shared" si="39"/>
        <v>6.1290322580645151E-2</v>
      </c>
      <c r="P259">
        <v>5</v>
      </c>
      <c r="Q259">
        <v>5</v>
      </c>
      <c r="R259" t="str">
        <f t="shared" si="40"/>
        <v>PA</v>
      </c>
      <c r="S259">
        <f t="shared" si="41"/>
        <v>1822</v>
      </c>
      <c r="T259">
        <f t="shared" si="42"/>
        <v>29.42</v>
      </c>
      <c r="U259">
        <f t="shared" si="43"/>
        <v>103.14</v>
      </c>
      <c r="V259" t="str">
        <f t="shared" si="44"/>
        <v>Pleioblastus amarus7</v>
      </c>
    </row>
    <row r="260" spans="1:22" x14ac:dyDescent="0.25">
      <c r="A260" t="s">
        <v>30</v>
      </c>
      <c r="B260">
        <v>7</v>
      </c>
      <c r="C260">
        <v>2</v>
      </c>
      <c r="D260">
        <v>91</v>
      </c>
      <c r="E260">
        <v>0.87727638619252701</v>
      </c>
      <c r="F260">
        <v>1.0831814868804699</v>
      </c>
      <c r="G260">
        <v>1.16137</v>
      </c>
      <c r="H260">
        <v>46.5</v>
      </c>
      <c r="I260">
        <v>0.51666666666666672</v>
      </c>
      <c r="J260">
        <v>19</v>
      </c>
      <c r="K260">
        <f t="shared" si="35"/>
        <v>4.0793351957952515</v>
      </c>
      <c r="L260">
        <f t="shared" si="36"/>
        <v>5.5964376822157616E-2</v>
      </c>
      <c r="M260">
        <f t="shared" si="37"/>
        <v>1.3239618000000002</v>
      </c>
      <c r="N260">
        <f t="shared" si="38"/>
        <v>0.324553324611487</v>
      </c>
      <c r="O260" s="2">
        <f t="shared" si="39"/>
        <v>8.1138331152871751E-2</v>
      </c>
      <c r="P260">
        <v>5</v>
      </c>
      <c r="Q260">
        <v>5</v>
      </c>
      <c r="R260" t="str">
        <f t="shared" si="40"/>
        <v>PA</v>
      </c>
      <c r="S260">
        <f t="shared" si="41"/>
        <v>1822</v>
      </c>
      <c r="T260">
        <f t="shared" si="42"/>
        <v>29.42</v>
      </c>
      <c r="U260">
        <f t="shared" si="43"/>
        <v>103.14</v>
      </c>
      <c r="V260" t="str">
        <f t="shared" si="44"/>
        <v>Pleioblastus amarus7</v>
      </c>
    </row>
    <row r="261" spans="1:22" x14ac:dyDescent="0.25">
      <c r="A261" t="s">
        <v>30</v>
      </c>
      <c r="B261">
        <v>7</v>
      </c>
      <c r="C261">
        <v>2</v>
      </c>
      <c r="D261">
        <v>183</v>
      </c>
      <c r="E261">
        <v>0.69166153700459199</v>
      </c>
      <c r="F261">
        <v>1.5251457725947499</v>
      </c>
      <c r="G261">
        <v>0.61060999999999999</v>
      </c>
      <c r="H261">
        <v>46.5</v>
      </c>
      <c r="I261">
        <v>0.51666666666666672</v>
      </c>
      <c r="J261">
        <v>19</v>
      </c>
      <c r="K261">
        <f t="shared" si="35"/>
        <v>3.2162261470713527</v>
      </c>
      <c r="L261">
        <f t="shared" si="36"/>
        <v>7.8799198250728758E-2</v>
      </c>
      <c r="M261">
        <f t="shared" si="37"/>
        <v>0.69609540000000003</v>
      </c>
      <c r="N261">
        <f t="shared" si="38"/>
        <v>0.21643235524151624</v>
      </c>
      <c r="O261" s="2">
        <f t="shared" si="39"/>
        <v>5.4108088810379061E-2</v>
      </c>
      <c r="P261">
        <v>5</v>
      </c>
      <c r="Q261">
        <v>5</v>
      </c>
      <c r="R261" t="str">
        <f t="shared" si="40"/>
        <v>PA</v>
      </c>
      <c r="S261">
        <f t="shared" si="41"/>
        <v>1822</v>
      </c>
      <c r="T261">
        <f t="shared" si="42"/>
        <v>29.42</v>
      </c>
      <c r="U261">
        <f t="shared" si="43"/>
        <v>103.14</v>
      </c>
      <c r="V261" t="str">
        <f t="shared" si="44"/>
        <v>Pleioblastus amarus7</v>
      </c>
    </row>
    <row r="262" spans="1:22" x14ac:dyDescent="0.25">
      <c r="A262" t="s">
        <v>30</v>
      </c>
      <c r="B262">
        <v>7</v>
      </c>
      <c r="C262">
        <v>2</v>
      </c>
      <c r="D262">
        <v>274</v>
      </c>
      <c r="E262">
        <v>0.33899332354751499</v>
      </c>
      <c r="F262">
        <v>0.79746720116618097</v>
      </c>
      <c r="G262">
        <v>0.36499000000000004</v>
      </c>
      <c r="H262">
        <v>46.5</v>
      </c>
      <c r="I262">
        <v>0.51666666666666672</v>
      </c>
      <c r="J262">
        <v>19</v>
      </c>
      <c r="K262">
        <f t="shared" si="35"/>
        <v>1.5763189544959446</v>
      </c>
      <c r="L262">
        <f t="shared" si="36"/>
        <v>4.1202472060252682E-2</v>
      </c>
      <c r="M262">
        <f t="shared" si="37"/>
        <v>0.41608860000000009</v>
      </c>
      <c r="N262">
        <f t="shared" si="38"/>
        <v>0.26396218786384618</v>
      </c>
      <c r="O262" s="2">
        <f t="shared" si="39"/>
        <v>6.5990546965961544E-2</v>
      </c>
      <c r="P262">
        <v>5</v>
      </c>
      <c r="Q262">
        <v>5</v>
      </c>
      <c r="R262" t="str">
        <f t="shared" si="40"/>
        <v>PA</v>
      </c>
      <c r="S262">
        <f t="shared" si="41"/>
        <v>1822</v>
      </c>
      <c r="T262">
        <f t="shared" si="42"/>
        <v>29.42</v>
      </c>
      <c r="U262">
        <f t="shared" si="43"/>
        <v>103.14</v>
      </c>
      <c r="V262" t="str">
        <f t="shared" si="44"/>
        <v>Pleioblastus amarus7</v>
      </c>
    </row>
    <row r="263" spans="1:22" x14ac:dyDescent="0.25">
      <c r="A263" t="s">
        <v>30</v>
      </c>
      <c r="B263">
        <v>7</v>
      </c>
      <c r="C263">
        <v>2</v>
      </c>
      <c r="D263">
        <v>365</v>
      </c>
      <c r="E263">
        <v>0.33713717505563601</v>
      </c>
      <c r="F263">
        <v>1.5876457725947499</v>
      </c>
      <c r="G263">
        <v>0.14531000000000002</v>
      </c>
      <c r="H263">
        <v>46.5</v>
      </c>
      <c r="I263">
        <v>0.51666666666666672</v>
      </c>
      <c r="J263">
        <v>19</v>
      </c>
      <c r="K263">
        <f t="shared" si="35"/>
        <v>1.5676878640087075</v>
      </c>
      <c r="L263">
        <f t="shared" si="36"/>
        <v>8.202836491739543E-2</v>
      </c>
      <c r="M263">
        <f t="shared" si="37"/>
        <v>0.16565340000000001</v>
      </c>
      <c r="N263">
        <f t="shared" si="38"/>
        <v>0.10566733582819897</v>
      </c>
      <c r="O263" s="2">
        <f t="shared" si="39"/>
        <v>2.6416833957049742E-2</v>
      </c>
      <c r="P263">
        <v>5</v>
      </c>
      <c r="Q263">
        <v>5</v>
      </c>
      <c r="R263" t="str">
        <f t="shared" si="40"/>
        <v>PA</v>
      </c>
      <c r="S263">
        <f t="shared" si="41"/>
        <v>1822</v>
      </c>
      <c r="T263">
        <f t="shared" si="42"/>
        <v>29.42</v>
      </c>
      <c r="U263">
        <f t="shared" si="43"/>
        <v>103.14</v>
      </c>
      <c r="V263" t="str">
        <f t="shared" si="44"/>
        <v>Pleioblastus amarus7</v>
      </c>
    </row>
    <row r="264" spans="1:22" x14ac:dyDescent="0.25">
      <c r="A264" t="s">
        <v>30</v>
      </c>
      <c r="B264">
        <v>7</v>
      </c>
      <c r="C264">
        <v>2</v>
      </c>
      <c r="D264">
        <v>578</v>
      </c>
      <c r="E264">
        <v>0.24247360196978901</v>
      </c>
      <c r="F264">
        <v>0.199252915451895</v>
      </c>
      <c r="G264">
        <v>0.19288</v>
      </c>
      <c r="H264">
        <v>46.5</v>
      </c>
      <c r="I264">
        <v>0.51666666666666672</v>
      </c>
      <c r="J264">
        <v>19</v>
      </c>
      <c r="K264">
        <f t="shared" si="35"/>
        <v>1.127502249159519</v>
      </c>
      <c r="L264">
        <f t="shared" si="36"/>
        <v>1.0294733965014576E-2</v>
      </c>
      <c r="M264">
        <f t="shared" si="37"/>
        <v>0.21988319999999997</v>
      </c>
      <c r="N264">
        <f t="shared" si="38"/>
        <v>0.1950179701760319</v>
      </c>
      <c r="O264" s="2">
        <f t="shared" si="39"/>
        <v>4.8754492544007974E-2</v>
      </c>
      <c r="P264">
        <v>5</v>
      </c>
      <c r="Q264">
        <v>5</v>
      </c>
      <c r="R264" t="str">
        <f t="shared" si="40"/>
        <v>PA</v>
      </c>
      <c r="S264">
        <f t="shared" si="41"/>
        <v>1822</v>
      </c>
      <c r="T264">
        <f t="shared" si="42"/>
        <v>29.42</v>
      </c>
      <c r="U264">
        <f t="shared" si="43"/>
        <v>103.14</v>
      </c>
      <c r="V264" t="str">
        <f t="shared" si="44"/>
        <v>Pleioblastus amarus7</v>
      </c>
    </row>
    <row r="265" spans="1:22" x14ac:dyDescent="0.25">
      <c r="A265" t="s">
        <v>30</v>
      </c>
      <c r="B265">
        <v>7</v>
      </c>
      <c r="C265">
        <v>2</v>
      </c>
      <c r="D265">
        <v>700</v>
      </c>
      <c r="E265">
        <v>0.222055968559116</v>
      </c>
      <c r="F265">
        <v>0.10103862973760901</v>
      </c>
      <c r="G265">
        <v>0.19059999999999999</v>
      </c>
      <c r="H265">
        <v>46.5</v>
      </c>
      <c r="I265">
        <v>0.51666666666666672</v>
      </c>
      <c r="J265">
        <v>19</v>
      </c>
      <c r="K265">
        <f t="shared" si="35"/>
        <v>1.0325602537998892</v>
      </c>
      <c r="L265">
        <f t="shared" si="36"/>
        <v>5.2203292031097991E-3</v>
      </c>
      <c r="M265">
        <f t="shared" si="37"/>
        <v>0.217284</v>
      </c>
      <c r="N265">
        <f t="shared" si="38"/>
        <v>0.21043227182179508</v>
      </c>
      <c r="O265" s="2">
        <f t="shared" si="39"/>
        <v>5.260806795544877E-2</v>
      </c>
      <c r="P265">
        <v>5</v>
      </c>
      <c r="Q265">
        <v>5</v>
      </c>
      <c r="R265" t="str">
        <f t="shared" si="40"/>
        <v>PA</v>
      </c>
      <c r="S265">
        <f t="shared" si="41"/>
        <v>1822</v>
      </c>
      <c r="T265">
        <f t="shared" si="42"/>
        <v>29.42</v>
      </c>
      <c r="U265">
        <f t="shared" si="43"/>
        <v>103.14</v>
      </c>
      <c r="V265" t="str">
        <f t="shared" si="44"/>
        <v>Pleioblastus amarus7</v>
      </c>
    </row>
    <row r="266" spans="1:22" x14ac:dyDescent="0.25">
      <c r="A266" t="s">
        <v>30</v>
      </c>
      <c r="B266">
        <v>7</v>
      </c>
      <c r="C266">
        <v>3</v>
      </c>
      <c r="D266">
        <v>0</v>
      </c>
      <c r="E266">
        <v>1</v>
      </c>
      <c r="F266">
        <v>1</v>
      </c>
      <c r="G266">
        <v>1</v>
      </c>
      <c r="H266">
        <v>46.5</v>
      </c>
      <c r="I266">
        <v>0.51666666666666672</v>
      </c>
      <c r="J266">
        <v>19</v>
      </c>
      <c r="K266">
        <f t="shared" si="35"/>
        <v>4.6500000000000004</v>
      </c>
      <c r="L266">
        <f t="shared" si="36"/>
        <v>5.1666666666666673E-2</v>
      </c>
      <c r="M266">
        <f t="shared" si="37"/>
        <v>1.1399999999999999</v>
      </c>
      <c r="N266">
        <f t="shared" si="38"/>
        <v>0.24516129032258061</v>
      </c>
      <c r="O266" s="2">
        <f t="shared" si="39"/>
        <v>6.1290322580645151E-2</v>
      </c>
      <c r="P266">
        <v>5</v>
      </c>
      <c r="Q266">
        <v>5</v>
      </c>
      <c r="R266" t="str">
        <f t="shared" si="40"/>
        <v>PA</v>
      </c>
      <c r="S266">
        <f t="shared" si="41"/>
        <v>1822</v>
      </c>
      <c r="T266">
        <f t="shared" si="42"/>
        <v>29.42</v>
      </c>
      <c r="U266">
        <f t="shared" si="43"/>
        <v>103.14</v>
      </c>
      <c r="V266" t="str">
        <f t="shared" si="44"/>
        <v>Pleioblastus amarus7</v>
      </c>
    </row>
    <row r="267" spans="1:22" x14ac:dyDescent="0.25">
      <c r="A267" t="s">
        <v>30</v>
      </c>
      <c r="B267">
        <v>7</v>
      </c>
      <c r="C267">
        <v>3</v>
      </c>
      <c r="D267">
        <v>91</v>
      </c>
      <c r="E267">
        <v>0.90140631658695802</v>
      </c>
      <c r="F267">
        <v>1.09657434402332</v>
      </c>
      <c r="G267">
        <v>1.2571099999999999</v>
      </c>
      <c r="H267">
        <v>46.5</v>
      </c>
      <c r="I267">
        <v>0.51666666666666672</v>
      </c>
      <c r="J267">
        <v>19</v>
      </c>
      <c r="K267">
        <f t="shared" si="35"/>
        <v>4.1915393721293546</v>
      </c>
      <c r="L267">
        <f t="shared" si="36"/>
        <v>5.6656341107871544E-2</v>
      </c>
      <c r="M267">
        <f t="shared" si="37"/>
        <v>1.4331053999999999</v>
      </c>
      <c r="N267">
        <f t="shared" si="38"/>
        <v>0.34190431551928008</v>
      </c>
      <c r="O267" s="2">
        <f t="shared" si="39"/>
        <v>8.5476078879820019E-2</v>
      </c>
      <c r="P267">
        <v>5</v>
      </c>
      <c r="Q267">
        <v>5</v>
      </c>
      <c r="R267" t="str">
        <f t="shared" si="40"/>
        <v>PA</v>
      </c>
      <c r="S267">
        <f t="shared" si="41"/>
        <v>1822</v>
      </c>
      <c r="T267">
        <f t="shared" si="42"/>
        <v>29.42</v>
      </c>
      <c r="U267">
        <f t="shared" si="43"/>
        <v>103.14</v>
      </c>
      <c r="V267" t="str">
        <f t="shared" si="44"/>
        <v>Pleioblastus amarus7</v>
      </c>
    </row>
    <row r="268" spans="1:22" x14ac:dyDescent="0.25">
      <c r="A268" t="s">
        <v>30</v>
      </c>
      <c r="B268">
        <v>7</v>
      </c>
      <c r="C268">
        <v>3</v>
      </c>
      <c r="D268">
        <v>183</v>
      </c>
      <c r="E268">
        <v>0.71950376438278196</v>
      </c>
      <c r="F268">
        <v>1.3063957725947499</v>
      </c>
      <c r="G268">
        <v>0.67044000000000004</v>
      </c>
      <c r="H268">
        <v>46.5</v>
      </c>
      <c r="I268">
        <v>0.51666666666666672</v>
      </c>
      <c r="J268">
        <v>19</v>
      </c>
      <c r="K268">
        <f t="shared" si="35"/>
        <v>3.3456925043799357</v>
      </c>
      <c r="L268">
        <f t="shared" si="36"/>
        <v>6.749711491739542E-2</v>
      </c>
      <c r="M268">
        <f t="shared" si="37"/>
        <v>0.76430160000000014</v>
      </c>
      <c r="N268">
        <f t="shared" si="38"/>
        <v>0.22844346842975929</v>
      </c>
      <c r="O268" s="2">
        <f t="shared" si="39"/>
        <v>5.7110867107439824E-2</v>
      </c>
      <c r="P268">
        <v>5</v>
      </c>
      <c r="Q268">
        <v>5</v>
      </c>
      <c r="R268" t="str">
        <f t="shared" si="40"/>
        <v>PA</v>
      </c>
      <c r="S268">
        <f t="shared" si="41"/>
        <v>1822</v>
      </c>
      <c r="T268">
        <f t="shared" si="42"/>
        <v>29.42</v>
      </c>
      <c r="U268">
        <f t="shared" si="43"/>
        <v>103.14</v>
      </c>
      <c r="V268" t="str">
        <f t="shared" si="44"/>
        <v>Pleioblastus amarus7</v>
      </c>
    </row>
    <row r="269" spans="1:22" x14ac:dyDescent="0.25">
      <c r="A269" t="s">
        <v>30</v>
      </c>
      <c r="B269">
        <v>7</v>
      </c>
      <c r="C269">
        <v>3</v>
      </c>
      <c r="D269">
        <v>274</v>
      </c>
      <c r="E269">
        <v>0.35941095695818798</v>
      </c>
      <c r="F269">
        <v>1.0430029154518901</v>
      </c>
      <c r="G269">
        <v>0.38693</v>
      </c>
      <c r="H269">
        <v>46.5</v>
      </c>
      <c r="I269">
        <v>0.51666666666666672</v>
      </c>
      <c r="J269">
        <v>19</v>
      </c>
      <c r="K269">
        <f t="shared" si="35"/>
        <v>1.6712609498555739</v>
      </c>
      <c r="L269">
        <f t="shared" si="36"/>
        <v>5.3888483965014319E-2</v>
      </c>
      <c r="M269">
        <f t="shared" si="37"/>
        <v>0.4411002</v>
      </c>
      <c r="N269">
        <f t="shared" si="38"/>
        <v>0.26393257141448723</v>
      </c>
      <c r="O269" s="2">
        <f t="shared" si="39"/>
        <v>6.5983142853621807E-2</v>
      </c>
      <c r="P269">
        <v>5</v>
      </c>
      <c r="Q269">
        <v>5</v>
      </c>
      <c r="R269" t="str">
        <f t="shared" si="40"/>
        <v>PA</v>
      </c>
      <c r="S269">
        <f t="shared" si="41"/>
        <v>1822</v>
      </c>
      <c r="T269">
        <f t="shared" si="42"/>
        <v>29.42</v>
      </c>
      <c r="U269">
        <f t="shared" si="43"/>
        <v>103.14</v>
      </c>
      <c r="V269" t="str">
        <f t="shared" si="44"/>
        <v>Pleioblastus amarus7</v>
      </c>
    </row>
    <row r="270" spans="1:22" x14ac:dyDescent="0.25">
      <c r="A270" t="s">
        <v>30</v>
      </c>
      <c r="B270">
        <v>7</v>
      </c>
      <c r="C270">
        <v>3</v>
      </c>
      <c r="D270">
        <v>365</v>
      </c>
      <c r="E270">
        <v>0.28330886879113398</v>
      </c>
      <c r="F270">
        <v>1.46711005830904</v>
      </c>
      <c r="G270">
        <v>0.22907</v>
      </c>
      <c r="H270">
        <v>46.5</v>
      </c>
      <c r="I270">
        <v>0.51666666666666672</v>
      </c>
      <c r="J270">
        <v>19</v>
      </c>
      <c r="K270">
        <f t="shared" si="35"/>
        <v>1.317386239878773</v>
      </c>
      <c r="L270">
        <f t="shared" si="36"/>
        <v>7.5800686345967067E-2</v>
      </c>
      <c r="M270">
        <f t="shared" si="37"/>
        <v>0.26113979999999998</v>
      </c>
      <c r="N270">
        <f t="shared" si="38"/>
        <v>0.19822569273535928</v>
      </c>
      <c r="O270" s="2">
        <f t="shared" si="39"/>
        <v>4.9556423183839821E-2</v>
      </c>
      <c r="P270">
        <v>5</v>
      </c>
      <c r="Q270">
        <v>5</v>
      </c>
      <c r="R270" t="str">
        <f t="shared" si="40"/>
        <v>PA</v>
      </c>
      <c r="S270">
        <f t="shared" si="41"/>
        <v>1822</v>
      </c>
      <c r="T270">
        <f t="shared" si="42"/>
        <v>29.42</v>
      </c>
      <c r="U270">
        <f t="shared" si="43"/>
        <v>103.14</v>
      </c>
      <c r="V270" t="str">
        <f t="shared" si="44"/>
        <v>Pleioblastus amarus7</v>
      </c>
    </row>
    <row r="271" spans="1:22" x14ac:dyDescent="0.25">
      <c r="A271" t="s">
        <v>30</v>
      </c>
      <c r="B271">
        <v>7</v>
      </c>
      <c r="C271">
        <v>3</v>
      </c>
      <c r="D271">
        <v>578</v>
      </c>
      <c r="E271">
        <v>0.24432975046166799</v>
      </c>
      <c r="F271">
        <v>0.30639577259475198</v>
      </c>
      <c r="G271">
        <v>0.24074999999999999</v>
      </c>
      <c r="H271">
        <v>46.5</v>
      </c>
      <c r="I271">
        <v>0.51666666666666672</v>
      </c>
      <c r="J271">
        <v>19</v>
      </c>
      <c r="K271">
        <f t="shared" si="35"/>
        <v>1.1361333396467561</v>
      </c>
      <c r="L271">
        <f t="shared" si="36"/>
        <v>1.5830448250728855E-2</v>
      </c>
      <c r="M271">
        <f t="shared" si="37"/>
        <v>0.27445500000000006</v>
      </c>
      <c r="N271">
        <f t="shared" si="38"/>
        <v>0.24156935671418017</v>
      </c>
      <c r="O271" s="2">
        <f t="shared" si="39"/>
        <v>6.0392339178545043E-2</v>
      </c>
      <c r="P271">
        <v>5</v>
      </c>
      <c r="Q271">
        <v>5</v>
      </c>
      <c r="R271" t="str">
        <f t="shared" si="40"/>
        <v>PA</v>
      </c>
      <c r="S271">
        <f t="shared" si="41"/>
        <v>1822</v>
      </c>
      <c r="T271">
        <f t="shared" si="42"/>
        <v>29.42</v>
      </c>
      <c r="U271">
        <f t="shared" si="43"/>
        <v>103.14</v>
      </c>
      <c r="V271" t="str">
        <f t="shared" si="44"/>
        <v>Pleioblastus amarus7</v>
      </c>
    </row>
    <row r="272" spans="1:22" x14ac:dyDescent="0.25">
      <c r="A272" t="s">
        <v>30</v>
      </c>
      <c r="B272">
        <v>7</v>
      </c>
      <c r="C272">
        <v>3</v>
      </c>
      <c r="D272">
        <v>700</v>
      </c>
      <c r="E272">
        <v>0.20720678062408099</v>
      </c>
      <c r="F272">
        <v>0.15461005830903801</v>
      </c>
      <c r="G272">
        <v>0.20056000000000002</v>
      </c>
      <c r="H272">
        <v>46.5</v>
      </c>
      <c r="I272">
        <v>0.51666666666666672</v>
      </c>
      <c r="J272">
        <v>19</v>
      </c>
      <c r="K272">
        <f t="shared" si="35"/>
        <v>0.96351152990197675</v>
      </c>
      <c r="L272">
        <f t="shared" si="36"/>
        <v>7.9881863459669647E-3</v>
      </c>
      <c r="M272">
        <f t="shared" si="37"/>
        <v>0.22863840000000002</v>
      </c>
      <c r="N272">
        <f t="shared" si="38"/>
        <v>0.23729700465884476</v>
      </c>
      <c r="O272" s="2">
        <f t="shared" si="39"/>
        <v>5.9324251164711191E-2</v>
      </c>
      <c r="P272">
        <v>5</v>
      </c>
      <c r="Q272">
        <v>5</v>
      </c>
      <c r="R272" t="str">
        <f t="shared" si="40"/>
        <v>PA</v>
      </c>
      <c r="S272">
        <f t="shared" si="41"/>
        <v>1822</v>
      </c>
      <c r="T272">
        <f t="shared" si="42"/>
        <v>29.42</v>
      </c>
      <c r="U272">
        <f t="shared" si="43"/>
        <v>103.14</v>
      </c>
      <c r="V272" t="str">
        <f t="shared" si="44"/>
        <v>Pleioblastus amarus7</v>
      </c>
    </row>
    <row r="273" spans="1:22" x14ac:dyDescent="0.25">
      <c r="A273" t="s">
        <v>28</v>
      </c>
      <c r="B273">
        <v>8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46.8</v>
      </c>
      <c r="I273">
        <v>0.2476190476190476</v>
      </c>
      <c r="J273">
        <v>24.3</v>
      </c>
      <c r="K273">
        <f t="shared" si="35"/>
        <v>4.68</v>
      </c>
      <c r="L273">
        <f t="shared" si="36"/>
        <v>2.4761904761904759E-2</v>
      </c>
      <c r="M273">
        <f t="shared" si="37"/>
        <v>1.458</v>
      </c>
      <c r="N273">
        <f t="shared" si="38"/>
        <v>0.31153846153846154</v>
      </c>
      <c r="O273" s="2">
        <f t="shared" si="39"/>
        <v>7.7884615384615385E-2</v>
      </c>
      <c r="P273">
        <v>5</v>
      </c>
      <c r="Q273">
        <v>3</v>
      </c>
      <c r="R273" t="str">
        <f t="shared" si="40"/>
        <v>EG</v>
      </c>
      <c r="S273">
        <f t="shared" si="41"/>
        <v>1958</v>
      </c>
      <c r="T273">
        <f t="shared" si="42"/>
        <v>29.58</v>
      </c>
      <c r="U273">
        <f t="shared" si="43"/>
        <v>102.59</v>
      </c>
      <c r="V273" t="str">
        <f t="shared" si="44"/>
        <v>Eucalyptus grandis8</v>
      </c>
    </row>
    <row r="274" spans="1:22" x14ac:dyDescent="0.25">
      <c r="A274" t="s">
        <v>28</v>
      </c>
      <c r="B274">
        <v>8</v>
      </c>
      <c r="C274">
        <v>0</v>
      </c>
      <c r="D274">
        <v>91</v>
      </c>
      <c r="E274">
        <v>0.94849187935034895</v>
      </c>
      <c r="F274">
        <v>1.48611090276319</v>
      </c>
      <c r="G274">
        <v>1.0547299999999999</v>
      </c>
      <c r="H274">
        <v>46.8</v>
      </c>
      <c r="I274">
        <v>0.2476190476190476</v>
      </c>
      <c r="J274">
        <v>24.3</v>
      </c>
      <c r="K274">
        <f t="shared" ref="K274:K337" si="45">E274*H274*0.01*$B$14</f>
        <v>4.4389419953596327</v>
      </c>
      <c r="L274">
        <f t="shared" ref="L274:L337" si="46">F274*I274*0.01*$B$14</f>
        <v>3.6798936639850413E-2</v>
      </c>
      <c r="M274">
        <f t="shared" ref="M274:M337" si="47">G274*J274*0.01*$B$14*$B$13</f>
        <v>1.5377963400000001</v>
      </c>
      <c r="N274">
        <f t="shared" ref="N274:N337" si="48">M274/K274</f>
        <v>0.34643307833433662</v>
      </c>
      <c r="O274" s="2">
        <f t="shared" ref="O274:O337" si="49">M274*0.25/K274</f>
        <v>8.6608269583584155E-2</v>
      </c>
      <c r="P274">
        <v>5</v>
      </c>
      <c r="Q274">
        <v>3</v>
      </c>
      <c r="R274" t="str">
        <f t="shared" ref="R274:R337" si="50">VLOOKUP(Q274,$R$2:$S$6,2,FALSE)</f>
        <v>EG</v>
      </c>
      <c r="S274">
        <f t="shared" ref="S274:S337" si="51">VLOOKUP(Q274,$R$2:$U$6,4,FALSE)</f>
        <v>1958</v>
      </c>
      <c r="T274">
        <f t="shared" ref="T274:T337" si="52">VLOOKUP(Q274,$R$2:$W$6,5,FALSE)</f>
        <v>29.58</v>
      </c>
      <c r="U274">
        <f t="shared" ref="U274:U337" si="53">VLOOKUP(Q274,$R$2:$W$6,6,FALSE)</f>
        <v>102.59</v>
      </c>
      <c r="V274" t="str">
        <f t="shared" ref="V274:V337" si="54">_xlfn.CONCAT(A274,B274)</f>
        <v>Eucalyptus grandis8</v>
      </c>
    </row>
    <row r="275" spans="1:22" x14ac:dyDescent="0.25">
      <c r="A275" t="s">
        <v>28</v>
      </c>
      <c r="B275">
        <v>8</v>
      </c>
      <c r="C275">
        <v>0</v>
      </c>
      <c r="D275">
        <v>183</v>
      </c>
      <c r="E275">
        <v>0.779582366589328</v>
      </c>
      <c r="F275">
        <v>1.08480093606552</v>
      </c>
      <c r="G275">
        <v>0.87962999999999991</v>
      </c>
      <c r="H275">
        <v>46.8</v>
      </c>
      <c r="I275">
        <v>0.2476190476190476</v>
      </c>
      <c r="J275">
        <v>24.3</v>
      </c>
      <c r="K275">
        <f t="shared" si="45"/>
        <v>3.6484454756380553</v>
      </c>
      <c r="L275">
        <f t="shared" si="46"/>
        <v>2.6861737464479542E-2</v>
      </c>
      <c r="M275">
        <f t="shared" si="47"/>
        <v>1.28250054</v>
      </c>
      <c r="N275">
        <f t="shared" si="48"/>
        <v>0.35151972218406552</v>
      </c>
      <c r="O275" s="2">
        <f t="shared" si="49"/>
        <v>8.787993054601638E-2</v>
      </c>
      <c r="P275">
        <v>5</v>
      </c>
      <c r="Q275">
        <v>3</v>
      </c>
      <c r="R275" t="str">
        <f t="shared" si="50"/>
        <v>EG</v>
      </c>
      <c r="S275">
        <f t="shared" si="51"/>
        <v>1958</v>
      </c>
      <c r="T275">
        <f t="shared" si="52"/>
        <v>29.58</v>
      </c>
      <c r="U275">
        <f t="shared" si="53"/>
        <v>102.59</v>
      </c>
      <c r="V275" t="str">
        <f t="shared" si="54"/>
        <v>Eucalyptus grandis8</v>
      </c>
    </row>
    <row r="276" spans="1:22" x14ac:dyDescent="0.25">
      <c r="A276" t="s">
        <v>28</v>
      </c>
      <c r="B276">
        <v>8</v>
      </c>
      <c r="C276">
        <v>0</v>
      </c>
      <c r="D276">
        <v>274</v>
      </c>
      <c r="E276">
        <v>0.61067285382830705</v>
      </c>
      <c r="F276">
        <v>0.86463427439920804</v>
      </c>
      <c r="G276">
        <v>0.77555000000000007</v>
      </c>
      <c r="H276">
        <v>46.8</v>
      </c>
      <c r="I276">
        <v>0.2476190476190476</v>
      </c>
      <c r="J276">
        <v>24.3</v>
      </c>
      <c r="K276">
        <f t="shared" si="45"/>
        <v>2.8579489559164766</v>
      </c>
      <c r="L276">
        <f t="shared" si="46"/>
        <v>2.1409991556551815E-2</v>
      </c>
      <c r="M276">
        <f t="shared" si="47"/>
        <v>1.1307519000000001</v>
      </c>
      <c r="N276">
        <f t="shared" si="48"/>
        <v>0.39565153802314668</v>
      </c>
      <c r="O276" s="2">
        <f t="shared" si="49"/>
        <v>9.8912884505786669E-2</v>
      </c>
      <c r="P276">
        <v>5</v>
      </c>
      <c r="Q276">
        <v>3</v>
      </c>
      <c r="R276" t="str">
        <f t="shared" si="50"/>
        <v>EG</v>
      </c>
      <c r="S276">
        <f t="shared" si="51"/>
        <v>1958</v>
      </c>
      <c r="T276">
        <f t="shared" si="52"/>
        <v>29.58</v>
      </c>
      <c r="U276">
        <f t="shared" si="53"/>
        <v>102.59</v>
      </c>
      <c r="V276" t="str">
        <f t="shared" si="54"/>
        <v>Eucalyptus grandis8</v>
      </c>
    </row>
    <row r="277" spans="1:22" x14ac:dyDescent="0.25">
      <c r="A277" t="s">
        <v>28</v>
      </c>
      <c r="B277">
        <v>8</v>
      </c>
      <c r="C277">
        <v>0</v>
      </c>
      <c r="D277">
        <v>365</v>
      </c>
      <c r="E277">
        <v>0.54941995359628903</v>
      </c>
      <c r="F277">
        <v>0.75825245267168695</v>
      </c>
      <c r="G277">
        <v>0.65569</v>
      </c>
      <c r="H277">
        <v>46.8</v>
      </c>
      <c r="I277">
        <v>0.2476190476190476</v>
      </c>
      <c r="J277">
        <v>24.3</v>
      </c>
      <c r="K277">
        <f t="shared" si="45"/>
        <v>2.5712853828306326</v>
      </c>
      <c r="L277">
        <f t="shared" si="46"/>
        <v>1.8775775018537007E-2</v>
      </c>
      <c r="M277">
        <f t="shared" si="47"/>
        <v>0.95599601999999995</v>
      </c>
      <c r="N277">
        <f t="shared" si="48"/>
        <v>0.37179693330951052</v>
      </c>
      <c r="O277" s="2">
        <f t="shared" si="49"/>
        <v>9.2949233327377631E-2</v>
      </c>
      <c r="P277">
        <v>5</v>
      </c>
      <c r="Q277">
        <v>3</v>
      </c>
      <c r="R277" t="str">
        <f t="shared" si="50"/>
        <v>EG</v>
      </c>
      <c r="S277">
        <f t="shared" si="51"/>
        <v>1958</v>
      </c>
      <c r="T277">
        <f t="shared" si="52"/>
        <v>29.58</v>
      </c>
      <c r="U277">
        <f t="shared" si="53"/>
        <v>102.59</v>
      </c>
      <c r="V277" t="str">
        <f t="shared" si="54"/>
        <v>Eucalyptus grandis8</v>
      </c>
    </row>
    <row r="278" spans="1:22" x14ac:dyDescent="0.25">
      <c r="A278" t="s">
        <v>28</v>
      </c>
      <c r="B278">
        <v>8</v>
      </c>
      <c r="C278">
        <v>0</v>
      </c>
      <c r="D278">
        <v>456</v>
      </c>
      <c r="E278">
        <v>0.46403712296983901</v>
      </c>
      <c r="F278">
        <v>0.580242491974439</v>
      </c>
      <c r="G278">
        <v>0.51058000000000003</v>
      </c>
      <c r="H278">
        <v>46.8</v>
      </c>
      <c r="I278">
        <v>0.2476190476190476</v>
      </c>
      <c r="J278">
        <v>24.3</v>
      </c>
      <c r="K278">
        <f t="shared" si="45"/>
        <v>2.1716937354988461</v>
      </c>
      <c r="L278">
        <f t="shared" si="46"/>
        <v>1.4367909325081345E-2</v>
      </c>
      <c r="M278">
        <f t="shared" si="47"/>
        <v>0.74442564</v>
      </c>
      <c r="N278">
        <f t="shared" si="48"/>
        <v>0.34278573807692209</v>
      </c>
      <c r="O278" s="2">
        <f t="shared" si="49"/>
        <v>8.5696434519230522E-2</v>
      </c>
      <c r="P278">
        <v>5</v>
      </c>
      <c r="Q278">
        <v>3</v>
      </c>
      <c r="R278" t="str">
        <f t="shared" si="50"/>
        <v>EG</v>
      </c>
      <c r="S278">
        <f t="shared" si="51"/>
        <v>1958</v>
      </c>
      <c r="T278">
        <f t="shared" si="52"/>
        <v>29.58</v>
      </c>
      <c r="U278">
        <f t="shared" si="53"/>
        <v>102.59</v>
      </c>
      <c r="V278" t="str">
        <f t="shared" si="54"/>
        <v>Eucalyptus grandis8</v>
      </c>
    </row>
    <row r="279" spans="1:22" x14ac:dyDescent="0.25">
      <c r="A279" t="s">
        <v>28</v>
      </c>
      <c r="B279">
        <v>8</v>
      </c>
      <c r="C279">
        <v>0</v>
      </c>
      <c r="D279">
        <v>548</v>
      </c>
      <c r="E279">
        <v>0.41763341067285498</v>
      </c>
      <c r="F279">
        <v>0.44011955836908601</v>
      </c>
      <c r="G279">
        <v>0.46962000000000004</v>
      </c>
      <c r="H279">
        <v>46.8</v>
      </c>
      <c r="I279">
        <v>0.2476190476190476</v>
      </c>
      <c r="J279">
        <v>24.3</v>
      </c>
      <c r="K279">
        <f t="shared" si="45"/>
        <v>1.9545243619489612</v>
      </c>
      <c r="L279">
        <f t="shared" si="46"/>
        <v>1.0898198588186889E-2</v>
      </c>
      <c r="M279">
        <f t="shared" si="47"/>
        <v>0.68470596000000017</v>
      </c>
      <c r="N279">
        <f t="shared" si="48"/>
        <v>0.35031845769230685</v>
      </c>
      <c r="O279" s="2">
        <f t="shared" si="49"/>
        <v>8.7579614423076713E-2</v>
      </c>
      <c r="P279">
        <v>5</v>
      </c>
      <c r="Q279">
        <v>3</v>
      </c>
      <c r="R279" t="str">
        <f t="shared" si="50"/>
        <v>EG</v>
      </c>
      <c r="S279">
        <f t="shared" si="51"/>
        <v>1958</v>
      </c>
      <c r="T279">
        <f t="shared" si="52"/>
        <v>29.58</v>
      </c>
      <c r="U279">
        <f t="shared" si="53"/>
        <v>102.59</v>
      </c>
      <c r="V279" t="str">
        <f t="shared" si="54"/>
        <v>Eucalyptus grandis8</v>
      </c>
    </row>
    <row r="280" spans="1:22" x14ac:dyDescent="0.25">
      <c r="A280" t="s">
        <v>28</v>
      </c>
      <c r="B280">
        <v>8</v>
      </c>
      <c r="C280">
        <v>0</v>
      </c>
      <c r="D280">
        <v>639</v>
      </c>
      <c r="E280">
        <v>0.35638051044083602</v>
      </c>
      <c r="F280">
        <v>0.329546818277279</v>
      </c>
      <c r="G280">
        <v>0.36237999999999998</v>
      </c>
      <c r="H280">
        <v>46.8</v>
      </c>
      <c r="I280">
        <v>0.2476190476190476</v>
      </c>
      <c r="J280">
        <v>24.3</v>
      </c>
      <c r="K280">
        <f t="shared" si="45"/>
        <v>1.6678607888631125</v>
      </c>
      <c r="L280">
        <f t="shared" si="46"/>
        <v>8.160206928770718E-3</v>
      </c>
      <c r="M280">
        <f t="shared" si="47"/>
        <v>0.52835003999999997</v>
      </c>
      <c r="N280">
        <f t="shared" si="48"/>
        <v>0.31678305739182627</v>
      </c>
      <c r="O280" s="2">
        <f t="shared" si="49"/>
        <v>7.9195764347956568E-2</v>
      </c>
      <c r="P280">
        <v>5</v>
      </c>
      <c r="Q280">
        <v>3</v>
      </c>
      <c r="R280" t="str">
        <f t="shared" si="50"/>
        <v>EG</v>
      </c>
      <c r="S280">
        <f t="shared" si="51"/>
        <v>1958</v>
      </c>
      <c r="T280">
        <f t="shared" si="52"/>
        <v>29.58</v>
      </c>
      <c r="U280">
        <f t="shared" si="53"/>
        <v>102.59</v>
      </c>
      <c r="V280" t="str">
        <f t="shared" si="54"/>
        <v>Eucalyptus grandis8</v>
      </c>
    </row>
    <row r="281" spans="1:22" x14ac:dyDescent="0.25">
      <c r="A281" t="s">
        <v>28</v>
      </c>
      <c r="B281">
        <v>8</v>
      </c>
      <c r="C281">
        <v>0</v>
      </c>
      <c r="D281">
        <v>730</v>
      </c>
      <c r="E281">
        <v>0.31740139211136997</v>
      </c>
      <c r="F281">
        <v>0.210479733581351</v>
      </c>
      <c r="G281">
        <v>0.28828999999999999</v>
      </c>
      <c r="H281">
        <v>46.8</v>
      </c>
      <c r="I281">
        <v>0.2476190476190476</v>
      </c>
      <c r="J281">
        <v>24.3</v>
      </c>
      <c r="K281">
        <f t="shared" si="45"/>
        <v>1.4854385150812113</v>
      </c>
      <c r="L281">
        <f t="shared" si="46"/>
        <v>5.2118791172525011E-3</v>
      </c>
      <c r="M281">
        <f t="shared" si="47"/>
        <v>0.42032681999999999</v>
      </c>
      <c r="N281">
        <f t="shared" si="48"/>
        <v>0.28296480516194239</v>
      </c>
      <c r="O281" s="2">
        <f t="shared" si="49"/>
        <v>7.0741201290485597E-2</v>
      </c>
      <c r="P281">
        <v>5</v>
      </c>
      <c r="Q281">
        <v>3</v>
      </c>
      <c r="R281" t="str">
        <f t="shared" si="50"/>
        <v>EG</v>
      </c>
      <c r="S281">
        <f t="shared" si="51"/>
        <v>1958</v>
      </c>
      <c r="T281">
        <f t="shared" si="52"/>
        <v>29.58</v>
      </c>
      <c r="U281">
        <f t="shared" si="53"/>
        <v>102.59</v>
      </c>
      <c r="V281" t="str">
        <f t="shared" si="54"/>
        <v>Eucalyptus grandis8</v>
      </c>
    </row>
    <row r="282" spans="1:22" x14ac:dyDescent="0.25">
      <c r="A282" t="s">
        <v>28</v>
      </c>
      <c r="B282">
        <v>8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46.8</v>
      </c>
      <c r="I282">
        <v>0.2476190476190476</v>
      </c>
      <c r="J282">
        <v>24.3</v>
      </c>
      <c r="K282">
        <f t="shared" si="45"/>
        <v>4.68</v>
      </c>
      <c r="L282">
        <f t="shared" si="46"/>
        <v>2.4761904761904759E-2</v>
      </c>
      <c r="M282">
        <f t="shared" si="47"/>
        <v>1.458</v>
      </c>
      <c r="N282">
        <f t="shared" si="48"/>
        <v>0.31153846153846154</v>
      </c>
      <c r="O282" s="2">
        <f t="shared" si="49"/>
        <v>7.7884615384615385E-2</v>
      </c>
      <c r="P282">
        <v>5</v>
      </c>
      <c r="Q282">
        <v>3</v>
      </c>
      <c r="R282" t="str">
        <f t="shared" si="50"/>
        <v>EG</v>
      </c>
      <c r="S282">
        <f t="shared" si="51"/>
        <v>1958</v>
      </c>
      <c r="T282">
        <f t="shared" si="52"/>
        <v>29.58</v>
      </c>
      <c r="U282">
        <f t="shared" si="53"/>
        <v>102.59</v>
      </c>
      <c r="V282" t="str">
        <f t="shared" si="54"/>
        <v>Eucalyptus grandis8</v>
      </c>
    </row>
    <row r="283" spans="1:22" x14ac:dyDescent="0.25">
      <c r="A283" t="s">
        <v>28</v>
      </c>
      <c r="B283">
        <v>8</v>
      </c>
      <c r="C283">
        <v>1</v>
      </c>
      <c r="D283">
        <v>91</v>
      </c>
      <c r="E283">
        <v>0.98190255220417699</v>
      </c>
      <c r="F283">
        <v>1.52825635294471</v>
      </c>
      <c r="G283">
        <v>0.91427999999999998</v>
      </c>
      <c r="H283">
        <v>46.8</v>
      </c>
      <c r="I283">
        <v>0.2476190476190476</v>
      </c>
      <c r="J283">
        <v>24.3</v>
      </c>
      <c r="K283">
        <f t="shared" si="45"/>
        <v>4.5953039443155488</v>
      </c>
      <c r="L283">
        <f t="shared" si="46"/>
        <v>3.7842538263392816E-2</v>
      </c>
      <c r="M283">
        <f t="shared" si="47"/>
        <v>1.33302024</v>
      </c>
      <c r="N283">
        <f t="shared" si="48"/>
        <v>0.29008314926566792</v>
      </c>
      <c r="O283" s="2">
        <f t="shared" si="49"/>
        <v>7.2520787316416979E-2</v>
      </c>
      <c r="P283">
        <v>5</v>
      </c>
      <c r="Q283">
        <v>3</v>
      </c>
      <c r="R283" t="str">
        <f t="shared" si="50"/>
        <v>EG</v>
      </c>
      <c r="S283">
        <f t="shared" si="51"/>
        <v>1958</v>
      </c>
      <c r="T283">
        <f t="shared" si="52"/>
        <v>29.58</v>
      </c>
      <c r="U283">
        <f t="shared" si="53"/>
        <v>102.59</v>
      </c>
      <c r="V283" t="str">
        <f t="shared" si="54"/>
        <v>Eucalyptus grandis8</v>
      </c>
    </row>
    <row r="284" spans="1:22" x14ac:dyDescent="0.25">
      <c r="A284" t="s">
        <v>28</v>
      </c>
      <c r="B284">
        <v>8</v>
      </c>
      <c r="C284">
        <v>1</v>
      </c>
      <c r="D284">
        <v>183</v>
      </c>
      <c r="E284">
        <v>0.792575406032483</v>
      </c>
      <c r="F284">
        <v>1.44715505085356</v>
      </c>
      <c r="G284">
        <v>0.84176000000000006</v>
      </c>
      <c r="H284">
        <v>46.8</v>
      </c>
      <c r="I284">
        <v>0.2476190476190476</v>
      </c>
      <c r="J284">
        <v>24.3</v>
      </c>
      <c r="K284">
        <f t="shared" si="45"/>
        <v>3.7092529002320207</v>
      </c>
      <c r="L284">
        <f t="shared" si="46"/>
        <v>3.5834315544945296E-2</v>
      </c>
      <c r="M284">
        <f t="shared" si="47"/>
        <v>1.2272860800000001</v>
      </c>
      <c r="N284">
        <f t="shared" si="48"/>
        <v>0.33087150243199404</v>
      </c>
      <c r="O284" s="2">
        <f t="shared" si="49"/>
        <v>8.2717875607998509E-2</v>
      </c>
      <c r="P284">
        <v>5</v>
      </c>
      <c r="Q284">
        <v>3</v>
      </c>
      <c r="R284" t="str">
        <f t="shared" si="50"/>
        <v>EG</v>
      </c>
      <c r="S284">
        <f t="shared" si="51"/>
        <v>1958</v>
      </c>
      <c r="T284">
        <f t="shared" si="52"/>
        <v>29.58</v>
      </c>
      <c r="U284">
        <f t="shared" si="53"/>
        <v>102.59</v>
      </c>
      <c r="V284" t="str">
        <f t="shared" si="54"/>
        <v>Eucalyptus grandis8</v>
      </c>
    </row>
    <row r="285" spans="1:22" x14ac:dyDescent="0.25">
      <c r="A285" t="s">
        <v>28</v>
      </c>
      <c r="B285">
        <v>8</v>
      </c>
      <c r="C285">
        <v>1</v>
      </c>
      <c r="D285">
        <v>274</v>
      </c>
      <c r="E285">
        <v>0.60881670533642795</v>
      </c>
      <c r="F285">
        <v>0.87307236506555497</v>
      </c>
      <c r="G285">
        <v>0.73136000000000001</v>
      </c>
      <c r="H285">
        <v>46.8</v>
      </c>
      <c r="I285">
        <v>0.2476190476190476</v>
      </c>
      <c r="J285">
        <v>24.3</v>
      </c>
      <c r="K285">
        <f t="shared" si="45"/>
        <v>2.8492621809744829</v>
      </c>
      <c r="L285">
        <f t="shared" si="46"/>
        <v>2.1618934754004216E-2</v>
      </c>
      <c r="M285">
        <f t="shared" si="47"/>
        <v>1.0663228800000002</v>
      </c>
      <c r="N285">
        <f t="shared" si="48"/>
        <v>0.37424526500938027</v>
      </c>
      <c r="O285" s="2">
        <f t="shared" si="49"/>
        <v>9.3561316252345067E-2</v>
      </c>
      <c r="P285">
        <v>5</v>
      </c>
      <c r="Q285">
        <v>3</v>
      </c>
      <c r="R285" t="str">
        <f t="shared" si="50"/>
        <v>EG</v>
      </c>
      <c r="S285">
        <f t="shared" si="51"/>
        <v>1958</v>
      </c>
      <c r="T285">
        <f t="shared" si="52"/>
        <v>29.58</v>
      </c>
      <c r="U285">
        <f t="shared" si="53"/>
        <v>102.59</v>
      </c>
      <c r="V285" t="str">
        <f t="shared" si="54"/>
        <v>Eucalyptus grandis8</v>
      </c>
    </row>
    <row r="286" spans="1:22" x14ac:dyDescent="0.25">
      <c r="A286" t="s">
        <v>28</v>
      </c>
      <c r="B286">
        <v>8</v>
      </c>
      <c r="C286">
        <v>1</v>
      </c>
      <c r="D286">
        <v>365</v>
      </c>
      <c r="E286">
        <v>0.59582366589327196</v>
      </c>
      <c r="F286">
        <v>0.96047410818757295</v>
      </c>
      <c r="G286">
        <v>0.92081000000000002</v>
      </c>
      <c r="H286">
        <v>46.8</v>
      </c>
      <c r="I286">
        <v>0.2476190476190476</v>
      </c>
      <c r="J286">
        <v>24.3</v>
      </c>
      <c r="K286">
        <f t="shared" si="45"/>
        <v>2.7884547563805122</v>
      </c>
      <c r="L286">
        <f t="shared" si="46"/>
        <v>2.3783168393216089E-2</v>
      </c>
      <c r="M286">
        <f t="shared" si="47"/>
        <v>1.3425409800000001</v>
      </c>
      <c r="N286">
        <f t="shared" si="48"/>
        <v>0.4814641431524081</v>
      </c>
      <c r="O286" s="2">
        <f t="shared" si="49"/>
        <v>0.12036603578810202</v>
      </c>
      <c r="P286">
        <v>5</v>
      </c>
      <c r="Q286">
        <v>3</v>
      </c>
      <c r="R286" t="str">
        <f t="shared" si="50"/>
        <v>EG</v>
      </c>
      <c r="S286">
        <f t="shared" si="51"/>
        <v>1958</v>
      </c>
      <c r="T286">
        <f t="shared" si="52"/>
        <v>29.58</v>
      </c>
      <c r="U286">
        <f t="shared" si="53"/>
        <v>102.59</v>
      </c>
      <c r="V286" t="str">
        <f t="shared" si="54"/>
        <v>Eucalyptus grandis8</v>
      </c>
    </row>
    <row r="287" spans="1:22" x14ac:dyDescent="0.25">
      <c r="A287" t="s">
        <v>28</v>
      </c>
      <c r="B287">
        <v>8</v>
      </c>
      <c r="C287">
        <v>1</v>
      </c>
      <c r="D287">
        <v>456</v>
      </c>
      <c r="E287">
        <v>0.55127610208816802</v>
      </c>
      <c r="F287">
        <v>0.79089098736911601</v>
      </c>
      <c r="G287">
        <v>0.73467000000000005</v>
      </c>
      <c r="H287">
        <v>46.8</v>
      </c>
      <c r="I287">
        <v>0.2476190476190476</v>
      </c>
      <c r="J287">
        <v>24.3</v>
      </c>
      <c r="K287">
        <f t="shared" si="45"/>
        <v>2.5799721577726267</v>
      </c>
      <c r="L287">
        <f t="shared" si="46"/>
        <v>1.9583967306282875E-2</v>
      </c>
      <c r="M287">
        <f t="shared" si="47"/>
        <v>1.0711488599999999</v>
      </c>
      <c r="N287">
        <f t="shared" si="48"/>
        <v>0.41517845716783136</v>
      </c>
      <c r="O287" s="2">
        <f t="shared" si="49"/>
        <v>0.10379461429195784</v>
      </c>
      <c r="P287">
        <v>5</v>
      </c>
      <c r="Q287">
        <v>3</v>
      </c>
      <c r="R287" t="str">
        <f t="shared" si="50"/>
        <v>EG</v>
      </c>
      <c r="S287">
        <f t="shared" si="51"/>
        <v>1958</v>
      </c>
      <c r="T287">
        <f t="shared" si="52"/>
        <v>29.58</v>
      </c>
      <c r="U287">
        <f t="shared" si="53"/>
        <v>102.59</v>
      </c>
      <c r="V287" t="str">
        <f t="shared" si="54"/>
        <v>Eucalyptus grandis8</v>
      </c>
    </row>
    <row r="288" spans="1:22" x14ac:dyDescent="0.25">
      <c r="A288" t="s">
        <v>28</v>
      </c>
      <c r="B288">
        <v>8</v>
      </c>
      <c r="C288">
        <v>1</v>
      </c>
      <c r="D288">
        <v>548</v>
      </c>
      <c r="E288">
        <v>0.50858468677494295</v>
      </c>
      <c r="F288">
        <v>0.67185765503585304</v>
      </c>
      <c r="G288">
        <v>0.65741000000000005</v>
      </c>
      <c r="H288">
        <v>46.8</v>
      </c>
      <c r="I288">
        <v>0.2476190476190476</v>
      </c>
      <c r="J288">
        <v>24.3</v>
      </c>
      <c r="K288">
        <f t="shared" si="45"/>
        <v>2.380176334106733</v>
      </c>
      <c r="L288">
        <f t="shared" si="46"/>
        <v>1.6636475267554456E-2</v>
      </c>
      <c r="M288">
        <f t="shared" si="47"/>
        <v>0.95850378000000014</v>
      </c>
      <c r="N288">
        <f t="shared" si="48"/>
        <v>0.40270284443430587</v>
      </c>
      <c r="O288" s="2">
        <f t="shared" si="49"/>
        <v>0.10067571110857647</v>
      </c>
      <c r="P288">
        <v>5</v>
      </c>
      <c r="Q288">
        <v>3</v>
      </c>
      <c r="R288" t="str">
        <f t="shared" si="50"/>
        <v>EG</v>
      </c>
      <c r="S288">
        <f t="shared" si="51"/>
        <v>1958</v>
      </c>
      <c r="T288">
        <f t="shared" si="52"/>
        <v>29.58</v>
      </c>
      <c r="U288">
        <f t="shared" si="53"/>
        <v>102.59</v>
      </c>
      <c r="V288" t="str">
        <f t="shared" si="54"/>
        <v>Eucalyptus grandis8</v>
      </c>
    </row>
    <row r="289" spans="1:22" x14ac:dyDescent="0.25">
      <c r="A289" t="s">
        <v>28</v>
      </c>
      <c r="B289">
        <v>8</v>
      </c>
      <c r="C289">
        <v>1</v>
      </c>
      <c r="D289">
        <v>639</v>
      </c>
      <c r="E289">
        <v>0.434338747099769</v>
      </c>
      <c r="F289">
        <v>0.54021781524706802</v>
      </c>
      <c r="G289">
        <v>0.44128999999999996</v>
      </c>
      <c r="H289">
        <v>46.8</v>
      </c>
      <c r="I289">
        <v>0.2476190476190476</v>
      </c>
      <c r="J289">
        <v>24.3</v>
      </c>
      <c r="K289">
        <f t="shared" si="45"/>
        <v>2.0327053364269188</v>
      </c>
      <c r="L289">
        <f t="shared" si="46"/>
        <v>1.337682209183216E-2</v>
      </c>
      <c r="M289">
        <f t="shared" si="47"/>
        <v>0.64340081999999987</v>
      </c>
      <c r="N289">
        <f t="shared" si="48"/>
        <v>0.31652439164201107</v>
      </c>
      <c r="O289" s="2">
        <f t="shared" si="49"/>
        <v>7.9131097910502768E-2</v>
      </c>
      <c r="P289">
        <v>5</v>
      </c>
      <c r="Q289">
        <v>3</v>
      </c>
      <c r="R289" t="str">
        <f t="shared" si="50"/>
        <v>EG</v>
      </c>
      <c r="S289">
        <f t="shared" si="51"/>
        <v>1958</v>
      </c>
      <c r="T289">
        <f t="shared" si="52"/>
        <v>29.58</v>
      </c>
      <c r="U289">
        <f t="shared" si="53"/>
        <v>102.59</v>
      </c>
      <c r="V289" t="str">
        <f t="shared" si="54"/>
        <v>Eucalyptus grandis8</v>
      </c>
    </row>
    <row r="290" spans="1:22" x14ac:dyDescent="0.25">
      <c r="A290" t="s">
        <v>28</v>
      </c>
      <c r="B290">
        <v>8</v>
      </c>
      <c r="C290">
        <v>1</v>
      </c>
      <c r="D290">
        <v>730</v>
      </c>
      <c r="E290">
        <v>0.39907192575406097</v>
      </c>
      <c r="F290">
        <v>0.43802691188383203</v>
      </c>
      <c r="G290">
        <v>0.36246</v>
      </c>
      <c r="H290">
        <v>46.8</v>
      </c>
      <c r="I290">
        <v>0.2476190476190476</v>
      </c>
      <c r="J290">
        <v>24.3</v>
      </c>
      <c r="K290">
        <f t="shared" si="45"/>
        <v>1.8676566125290051</v>
      </c>
      <c r="L290">
        <f t="shared" si="46"/>
        <v>1.0846380675218698E-2</v>
      </c>
      <c r="M290">
        <f t="shared" si="47"/>
        <v>0.52846667999999997</v>
      </c>
      <c r="N290">
        <f t="shared" si="48"/>
        <v>0.28295708989266505</v>
      </c>
      <c r="O290" s="2">
        <f t="shared" si="49"/>
        <v>7.0739272473166262E-2</v>
      </c>
      <c r="P290">
        <v>5</v>
      </c>
      <c r="Q290">
        <v>3</v>
      </c>
      <c r="R290" t="str">
        <f t="shared" si="50"/>
        <v>EG</v>
      </c>
      <c r="S290">
        <f t="shared" si="51"/>
        <v>1958</v>
      </c>
      <c r="T290">
        <f t="shared" si="52"/>
        <v>29.58</v>
      </c>
      <c r="U290">
        <f t="shared" si="53"/>
        <v>102.59</v>
      </c>
      <c r="V290" t="str">
        <f t="shared" si="54"/>
        <v>Eucalyptus grandis8</v>
      </c>
    </row>
    <row r="291" spans="1:22" x14ac:dyDescent="0.25">
      <c r="A291" t="s">
        <v>28</v>
      </c>
      <c r="B291">
        <v>8</v>
      </c>
      <c r="C291">
        <v>2</v>
      </c>
      <c r="D291">
        <v>0</v>
      </c>
      <c r="E291">
        <v>1</v>
      </c>
      <c r="F291">
        <v>1</v>
      </c>
      <c r="G291">
        <v>1</v>
      </c>
      <c r="H291">
        <v>46.8</v>
      </c>
      <c r="I291">
        <v>0.2476190476190476</v>
      </c>
      <c r="J291">
        <v>24.3</v>
      </c>
      <c r="K291">
        <f t="shared" si="45"/>
        <v>4.68</v>
      </c>
      <c r="L291">
        <f t="shared" si="46"/>
        <v>2.4761904761904759E-2</v>
      </c>
      <c r="M291">
        <f t="shared" si="47"/>
        <v>1.458</v>
      </c>
      <c r="N291">
        <f t="shared" si="48"/>
        <v>0.31153846153846154</v>
      </c>
      <c r="O291" s="2">
        <f t="shared" si="49"/>
        <v>7.7884615384615385E-2</v>
      </c>
      <c r="P291">
        <v>5</v>
      </c>
      <c r="Q291">
        <v>3</v>
      </c>
      <c r="R291" t="str">
        <f t="shared" si="50"/>
        <v>EG</v>
      </c>
      <c r="S291">
        <f t="shared" si="51"/>
        <v>1958</v>
      </c>
      <c r="T291">
        <f t="shared" si="52"/>
        <v>29.58</v>
      </c>
      <c r="U291">
        <f t="shared" si="53"/>
        <v>102.59</v>
      </c>
      <c r="V291" t="str">
        <f t="shared" si="54"/>
        <v>Eucalyptus grandis8</v>
      </c>
    </row>
    <row r="292" spans="1:22" x14ac:dyDescent="0.25">
      <c r="A292" t="s">
        <v>28</v>
      </c>
      <c r="B292">
        <v>8</v>
      </c>
      <c r="C292">
        <v>2</v>
      </c>
      <c r="D292">
        <v>91</v>
      </c>
      <c r="E292">
        <v>0.955916473317866</v>
      </c>
      <c r="F292">
        <v>1.84846501755123</v>
      </c>
      <c r="G292">
        <v>1.0768200000000001</v>
      </c>
      <c r="H292">
        <v>46.8</v>
      </c>
      <c r="I292">
        <v>0.2476190476190476</v>
      </c>
      <c r="J292">
        <v>24.3</v>
      </c>
      <c r="K292">
        <f t="shared" si="45"/>
        <v>4.4736890951276127</v>
      </c>
      <c r="L292">
        <f t="shared" si="46"/>
        <v>4.5771514720316167E-2</v>
      </c>
      <c r="M292">
        <f t="shared" si="47"/>
        <v>1.5700035600000004</v>
      </c>
      <c r="N292">
        <f t="shared" si="48"/>
        <v>0.35094158905899914</v>
      </c>
      <c r="O292" s="2">
        <f t="shared" si="49"/>
        <v>8.7735397264749784E-2</v>
      </c>
      <c r="P292">
        <v>5</v>
      </c>
      <c r="Q292">
        <v>3</v>
      </c>
      <c r="R292" t="str">
        <f t="shared" si="50"/>
        <v>EG</v>
      </c>
      <c r="S292">
        <f t="shared" si="51"/>
        <v>1958</v>
      </c>
      <c r="T292">
        <f t="shared" si="52"/>
        <v>29.58</v>
      </c>
      <c r="U292">
        <f t="shared" si="53"/>
        <v>102.59</v>
      </c>
      <c r="V292" t="str">
        <f t="shared" si="54"/>
        <v>Eucalyptus grandis8</v>
      </c>
    </row>
    <row r="293" spans="1:22" x14ac:dyDescent="0.25">
      <c r="A293" t="s">
        <v>28</v>
      </c>
      <c r="B293">
        <v>8</v>
      </c>
      <c r="C293">
        <v>2</v>
      </c>
      <c r="D293">
        <v>183</v>
      </c>
      <c r="E293">
        <v>0.78329466357308697</v>
      </c>
      <c r="F293">
        <v>1.21963037412619</v>
      </c>
      <c r="G293">
        <v>0.68394999999999995</v>
      </c>
      <c r="H293">
        <v>46.8</v>
      </c>
      <c r="I293">
        <v>0.2476190476190476</v>
      </c>
      <c r="J293">
        <v>24.3</v>
      </c>
      <c r="K293">
        <f t="shared" si="45"/>
        <v>3.6658190255220466</v>
      </c>
      <c r="L293">
        <f t="shared" si="46"/>
        <v>3.0200371168838988E-2</v>
      </c>
      <c r="M293">
        <f t="shared" si="47"/>
        <v>0.9971991</v>
      </c>
      <c r="N293">
        <f t="shared" si="48"/>
        <v>0.27202627654484107</v>
      </c>
      <c r="O293" s="2">
        <f t="shared" si="49"/>
        <v>6.8006569136210268E-2</v>
      </c>
      <c r="P293">
        <v>5</v>
      </c>
      <c r="Q293">
        <v>3</v>
      </c>
      <c r="R293" t="str">
        <f t="shared" si="50"/>
        <v>EG</v>
      </c>
      <c r="S293">
        <f t="shared" si="51"/>
        <v>1958</v>
      </c>
      <c r="T293">
        <f t="shared" si="52"/>
        <v>29.58</v>
      </c>
      <c r="U293">
        <f t="shared" si="53"/>
        <v>102.59</v>
      </c>
      <c r="V293" t="str">
        <f t="shared" si="54"/>
        <v>Eucalyptus grandis8</v>
      </c>
    </row>
    <row r="294" spans="1:22" x14ac:dyDescent="0.25">
      <c r="A294" t="s">
        <v>28</v>
      </c>
      <c r="B294">
        <v>8</v>
      </c>
      <c r="C294">
        <v>2</v>
      </c>
      <c r="D294">
        <v>274</v>
      </c>
      <c r="E294">
        <v>0.60881670533642795</v>
      </c>
      <c r="F294">
        <v>0.91519531367195806</v>
      </c>
      <c r="G294">
        <v>0.84498000000000006</v>
      </c>
      <c r="H294">
        <v>46.8</v>
      </c>
      <c r="I294">
        <v>0.2476190476190476</v>
      </c>
      <c r="J294">
        <v>24.3</v>
      </c>
      <c r="K294">
        <f t="shared" si="45"/>
        <v>2.8492621809744829</v>
      </c>
      <c r="L294">
        <f t="shared" si="46"/>
        <v>2.266197919568658E-2</v>
      </c>
      <c r="M294">
        <f t="shared" si="47"/>
        <v>1.2319808400000001</v>
      </c>
      <c r="N294">
        <f t="shared" si="48"/>
        <v>0.4323859166862094</v>
      </c>
      <c r="O294" s="2">
        <f t="shared" si="49"/>
        <v>0.10809647917155235</v>
      </c>
      <c r="P294">
        <v>5</v>
      </c>
      <c r="Q294">
        <v>3</v>
      </c>
      <c r="R294" t="str">
        <f t="shared" si="50"/>
        <v>EG</v>
      </c>
      <c r="S294">
        <f t="shared" si="51"/>
        <v>1958</v>
      </c>
      <c r="T294">
        <f t="shared" si="52"/>
        <v>29.58</v>
      </c>
      <c r="U294">
        <f t="shared" si="53"/>
        <v>102.59</v>
      </c>
      <c r="V294" t="str">
        <f t="shared" si="54"/>
        <v>Eucalyptus grandis8</v>
      </c>
    </row>
    <row r="295" spans="1:22" x14ac:dyDescent="0.25">
      <c r="A295" t="s">
        <v>28</v>
      </c>
      <c r="B295">
        <v>8</v>
      </c>
      <c r="C295">
        <v>2</v>
      </c>
      <c r="D295">
        <v>365</v>
      </c>
      <c r="E295">
        <v>0.53457076566125405</v>
      </c>
      <c r="F295">
        <v>0.95627193903573204</v>
      </c>
      <c r="G295">
        <v>0.70145000000000002</v>
      </c>
      <c r="H295">
        <v>46.8</v>
      </c>
      <c r="I295">
        <v>0.2476190476190476</v>
      </c>
      <c r="J295">
        <v>24.3</v>
      </c>
      <c r="K295">
        <f t="shared" si="45"/>
        <v>2.5017911832946687</v>
      </c>
      <c r="L295">
        <f t="shared" si="46"/>
        <v>2.3679114680884794E-2</v>
      </c>
      <c r="M295">
        <f t="shared" si="47"/>
        <v>1.0227141000000002</v>
      </c>
      <c r="N295">
        <f t="shared" si="48"/>
        <v>0.40879275090144157</v>
      </c>
      <c r="O295" s="2">
        <f t="shared" si="49"/>
        <v>0.10219818772536039</v>
      </c>
      <c r="P295">
        <v>5</v>
      </c>
      <c r="Q295">
        <v>3</v>
      </c>
      <c r="R295" t="str">
        <f t="shared" si="50"/>
        <v>EG</v>
      </c>
      <c r="S295">
        <f t="shared" si="51"/>
        <v>1958</v>
      </c>
      <c r="T295">
        <f t="shared" si="52"/>
        <v>29.58</v>
      </c>
      <c r="U295">
        <f t="shared" si="53"/>
        <v>102.59</v>
      </c>
      <c r="V295" t="str">
        <f t="shared" si="54"/>
        <v>Eucalyptus grandis8</v>
      </c>
    </row>
    <row r="296" spans="1:22" x14ac:dyDescent="0.25">
      <c r="A296" t="s">
        <v>28</v>
      </c>
      <c r="B296">
        <v>8</v>
      </c>
      <c r="C296">
        <v>2</v>
      </c>
      <c r="D296">
        <v>456</v>
      </c>
      <c r="E296">
        <v>0.53642691415313304</v>
      </c>
      <c r="F296">
        <v>0.744532117248208</v>
      </c>
      <c r="G296">
        <v>0.64629000000000003</v>
      </c>
      <c r="H296">
        <v>46.8</v>
      </c>
      <c r="I296">
        <v>0.2476190476190476</v>
      </c>
      <c r="J296">
        <v>24.3</v>
      </c>
      <c r="K296">
        <f t="shared" si="45"/>
        <v>2.5104779582366628</v>
      </c>
      <c r="L296">
        <f t="shared" si="46"/>
        <v>1.8436033379479435E-2</v>
      </c>
      <c r="M296">
        <f t="shared" si="47"/>
        <v>0.94229082000000008</v>
      </c>
      <c r="N296">
        <f t="shared" si="48"/>
        <v>0.37534319586771309</v>
      </c>
      <c r="O296" s="2">
        <f t="shared" si="49"/>
        <v>9.3835798966928272E-2</v>
      </c>
      <c r="P296">
        <v>5</v>
      </c>
      <c r="Q296">
        <v>3</v>
      </c>
      <c r="R296" t="str">
        <f t="shared" si="50"/>
        <v>EG</v>
      </c>
      <c r="S296">
        <f t="shared" si="51"/>
        <v>1958</v>
      </c>
      <c r="T296">
        <f t="shared" si="52"/>
        <v>29.58</v>
      </c>
      <c r="U296">
        <f t="shared" si="53"/>
        <v>102.59</v>
      </c>
      <c r="V296" t="str">
        <f t="shared" si="54"/>
        <v>Eucalyptus grandis8</v>
      </c>
    </row>
    <row r="297" spans="1:22" x14ac:dyDescent="0.25">
      <c r="A297" t="s">
        <v>28</v>
      </c>
      <c r="B297">
        <v>8</v>
      </c>
      <c r="C297">
        <v>2</v>
      </c>
      <c r="D297">
        <v>548</v>
      </c>
      <c r="E297">
        <v>0.48631090487239098</v>
      </c>
      <c r="F297">
        <v>0.65076805376376301</v>
      </c>
      <c r="G297">
        <v>0.52959000000000001</v>
      </c>
      <c r="H297">
        <v>46.8</v>
      </c>
      <c r="I297">
        <v>0.2476190476190476</v>
      </c>
      <c r="J297">
        <v>24.3</v>
      </c>
      <c r="K297">
        <f t="shared" si="45"/>
        <v>2.27593503480279</v>
      </c>
      <c r="L297">
        <f t="shared" si="46"/>
        <v>1.6114256569388415E-2</v>
      </c>
      <c r="M297">
        <f t="shared" si="47"/>
        <v>0.77214221999999988</v>
      </c>
      <c r="N297">
        <f t="shared" si="48"/>
        <v>0.33926373476952343</v>
      </c>
      <c r="O297" s="2">
        <f t="shared" si="49"/>
        <v>8.4815933692380857E-2</v>
      </c>
      <c r="P297">
        <v>5</v>
      </c>
      <c r="Q297">
        <v>3</v>
      </c>
      <c r="R297" t="str">
        <f t="shared" si="50"/>
        <v>EG</v>
      </c>
      <c r="S297">
        <f t="shared" si="51"/>
        <v>1958</v>
      </c>
      <c r="T297">
        <f t="shared" si="52"/>
        <v>29.58</v>
      </c>
      <c r="U297">
        <f t="shared" si="53"/>
        <v>102.59</v>
      </c>
      <c r="V297" t="str">
        <f t="shared" si="54"/>
        <v>Eucalyptus grandis8</v>
      </c>
    </row>
    <row r="298" spans="1:22" x14ac:dyDescent="0.25">
      <c r="A298" t="s">
        <v>28</v>
      </c>
      <c r="B298">
        <v>8</v>
      </c>
      <c r="C298">
        <v>2</v>
      </c>
      <c r="D298">
        <v>639</v>
      </c>
      <c r="E298">
        <v>0.471461716937356</v>
      </c>
      <c r="F298">
        <v>0.57812734391407505</v>
      </c>
      <c r="G298">
        <v>0.47127000000000002</v>
      </c>
      <c r="H298">
        <v>46.8</v>
      </c>
      <c r="I298">
        <v>0.2476190476190476</v>
      </c>
      <c r="J298">
        <v>24.3</v>
      </c>
      <c r="K298">
        <f t="shared" si="45"/>
        <v>2.2064408352668261</v>
      </c>
      <c r="L298">
        <f t="shared" si="46"/>
        <v>1.4315534230253285E-2</v>
      </c>
      <c r="M298">
        <f t="shared" si="47"/>
        <v>0.68711166000000001</v>
      </c>
      <c r="N298">
        <f t="shared" si="48"/>
        <v>0.31141177638552325</v>
      </c>
      <c r="O298" s="2">
        <f t="shared" si="49"/>
        <v>7.7852944096380813E-2</v>
      </c>
      <c r="P298">
        <v>5</v>
      </c>
      <c r="Q298">
        <v>3</v>
      </c>
      <c r="R298" t="str">
        <f t="shared" si="50"/>
        <v>EG</v>
      </c>
      <c r="S298">
        <f t="shared" si="51"/>
        <v>1958</v>
      </c>
      <c r="T298">
        <f t="shared" si="52"/>
        <v>29.58</v>
      </c>
      <c r="U298">
        <f t="shared" si="53"/>
        <v>102.59</v>
      </c>
      <c r="V298" t="str">
        <f t="shared" si="54"/>
        <v>Eucalyptus grandis8</v>
      </c>
    </row>
    <row r="299" spans="1:22" x14ac:dyDescent="0.25">
      <c r="A299" t="s">
        <v>28</v>
      </c>
      <c r="B299">
        <v>8</v>
      </c>
      <c r="C299">
        <v>2</v>
      </c>
      <c r="D299">
        <v>730</v>
      </c>
      <c r="E299">
        <v>0.45104408352668302</v>
      </c>
      <c r="F299">
        <v>0.42537540127808898</v>
      </c>
      <c r="G299">
        <v>0.41295000000000004</v>
      </c>
      <c r="H299">
        <v>46.8</v>
      </c>
      <c r="I299">
        <v>0.2476190476190476</v>
      </c>
      <c r="J299">
        <v>24.3</v>
      </c>
      <c r="K299">
        <f t="shared" si="45"/>
        <v>2.1108863109048763</v>
      </c>
      <c r="L299">
        <f t="shared" si="46"/>
        <v>1.0533105174505061E-2</v>
      </c>
      <c r="M299">
        <f t="shared" si="47"/>
        <v>0.60208110000000004</v>
      </c>
      <c r="N299">
        <f t="shared" si="48"/>
        <v>0.28522668269230717</v>
      </c>
      <c r="O299" s="2">
        <f t="shared" si="49"/>
        <v>7.1306670673076791E-2</v>
      </c>
      <c r="P299">
        <v>5</v>
      </c>
      <c r="Q299">
        <v>3</v>
      </c>
      <c r="R299" t="str">
        <f t="shared" si="50"/>
        <v>EG</v>
      </c>
      <c r="S299">
        <f t="shared" si="51"/>
        <v>1958</v>
      </c>
      <c r="T299">
        <f t="shared" si="52"/>
        <v>29.58</v>
      </c>
      <c r="U299">
        <f t="shared" si="53"/>
        <v>102.59</v>
      </c>
      <c r="V299" t="str">
        <f t="shared" si="54"/>
        <v>Eucalyptus grandis8</v>
      </c>
    </row>
    <row r="300" spans="1:22" x14ac:dyDescent="0.25">
      <c r="A300" t="s">
        <v>28</v>
      </c>
      <c r="B300">
        <v>8</v>
      </c>
      <c r="C300">
        <v>3</v>
      </c>
      <c r="D300">
        <v>0</v>
      </c>
      <c r="E300">
        <v>1</v>
      </c>
      <c r="F300">
        <v>1</v>
      </c>
      <c r="G300">
        <v>1</v>
      </c>
      <c r="H300">
        <v>46.8</v>
      </c>
      <c r="I300">
        <v>0.2476190476190476</v>
      </c>
      <c r="J300">
        <v>24.3</v>
      </c>
      <c r="K300">
        <f t="shared" si="45"/>
        <v>4.68</v>
      </c>
      <c r="L300">
        <f t="shared" si="46"/>
        <v>2.4761904761904759E-2</v>
      </c>
      <c r="M300">
        <f t="shared" si="47"/>
        <v>1.458</v>
      </c>
      <c r="N300">
        <f t="shared" si="48"/>
        <v>0.31153846153846154</v>
      </c>
      <c r="O300" s="2">
        <f t="shared" si="49"/>
        <v>7.7884615384615385E-2</v>
      </c>
      <c r="P300">
        <v>5</v>
      </c>
      <c r="Q300">
        <v>3</v>
      </c>
      <c r="R300" t="str">
        <f t="shared" si="50"/>
        <v>EG</v>
      </c>
      <c r="S300">
        <f t="shared" si="51"/>
        <v>1958</v>
      </c>
      <c r="T300">
        <f t="shared" si="52"/>
        <v>29.58</v>
      </c>
      <c r="U300">
        <f t="shared" si="53"/>
        <v>102.59</v>
      </c>
      <c r="V300" t="str">
        <f t="shared" si="54"/>
        <v>Eucalyptus grandis8</v>
      </c>
    </row>
    <row r="301" spans="1:22" x14ac:dyDescent="0.25">
      <c r="A301" t="s">
        <v>28</v>
      </c>
      <c r="B301">
        <v>8</v>
      </c>
      <c r="C301">
        <v>3</v>
      </c>
      <c r="D301">
        <v>91</v>
      </c>
      <c r="E301">
        <v>0.95406032482598702</v>
      </c>
      <c r="F301">
        <v>1.90745289670277</v>
      </c>
      <c r="G301">
        <v>1.0263200000000001</v>
      </c>
      <c r="H301">
        <v>46.8</v>
      </c>
      <c r="I301">
        <v>0.2476190476190476</v>
      </c>
      <c r="J301">
        <v>24.3</v>
      </c>
      <c r="K301">
        <f t="shared" si="45"/>
        <v>4.4650023201856195</v>
      </c>
      <c r="L301">
        <f t="shared" si="46"/>
        <v>4.7232166965973349E-2</v>
      </c>
      <c r="M301">
        <f t="shared" si="47"/>
        <v>1.4963745600000002</v>
      </c>
      <c r="N301">
        <f t="shared" si="48"/>
        <v>0.33513410580664443</v>
      </c>
      <c r="O301" s="2">
        <f t="shared" si="49"/>
        <v>8.3783526451661108E-2</v>
      </c>
      <c r="P301">
        <v>5</v>
      </c>
      <c r="Q301">
        <v>3</v>
      </c>
      <c r="R301" t="str">
        <f t="shared" si="50"/>
        <v>EG</v>
      </c>
      <c r="S301">
        <f t="shared" si="51"/>
        <v>1958</v>
      </c>
      <c r="T301">
        <f t="shared" si="52"/>
        <v>29.58</v>
      </c>
      <c r="U301">
        <f t="shared" si="53"/>
        <v>102.59</v>
      </c>
      <c r="V301" t="str">
        <f t="shared" si="54"/>
        <v>Eucalyptus grandis8</v>
      </c>
    </row>
    <row r="302" spans="1:22" x14ac:dyDescent="0.25">
      <c r="A302" t="s">
        <v>28</v>
      </c>
      <c r="B302">
        <v>8</v>
      </c>
      <c r="C302">
        <v>3</v>
      </c>
      <c r="D302">
        <v>183</v>
      </c>
      <c r="E302">
        <v>0.792575406032483</v>
      </c>
      <c r="F302">
        <v>1.3376061324292701</v>
      </c>
      <c r="G302">
        <v>0.80862000000000001</v>
      </c>
      <c r="H302">
        <v>46.8</v>
      </c>
      <c r="I302">
        <v>0.2476190476190476</v>
      </c>
      <c r="J302">
        <v>24.3</v>
      </c>
      <c r="K302">
        <f t="shared" si="45"/>
        <v>3.7092529002320207</v>
      </c>
      <c r="L302">
        <f t="shared" si="46"/>
        <v>3.3121675660153352E-2</v>
      </c>
      <c r="M302">
        <f t="shared" si="47"/>
        <v>1.17896796</v>
      </c>
      <c r="N302">
        <f t="shared" si="48"/>
        <v>0.3178451272293279</v>
      </c>
      <c r="O302" s="2">
        <f t="shared" si="49"/>
        <v>7.9461281807331974E-2</v>
      </c>
      <c r="P302">
        <v>5</v>
      </c>
      <c r="Q302">
        <v>3</v>
      </c>
      <c r="R302" t="str">
        <f t="shared" si="50"/>
        <v>EG</v>
      </c>
      <c r="S302">
        <f t="shared" si="51"/>
        <v>1958</v>
      </c>
      <c r="T302">
        <f t="shared" si="52"/>
        <v>29.58</v>
      </c>
      <c r="U302">
        <f t="shared" si="53"/>
        <v>102.59</v>
      </c>
      <c r="V302" t="str">
        <f t="shared" si="54"/>
        <v>Eucalyptus grandis8</v>
      </c>
    </row>
    <row r="303" spans="1:22" x14ac:dyDescent="0.25">
      <c r="A303" t="s">
        <v>28</v>
      </c>
      <c r="B303">
        <v>8</v>
      </c>
      <c r="C303">
        <v>3</v>
      </c>
      <c r="D303">
        <v>274</v>
      </c>
      <c r="E303">
        <v>0.60696055684454797</v>
      </c>
      <c r="F303">
        <v>1.0458338333683399</v>
      </c>
      <c r="G303">
        <v>0.6351</v>
      </c>
      <c r="H303">
        <v>46.8</v>
      </c>
      <c r="I303">
        <v>0.2476190476190476</v>
      </c>
      <c r="J303">
        <v>24.3</v>
      </c>
      <c r="K303">
        <f t="shared" si="45"/>
        <v>2.8405754060324844</v>
      </c>
      <c r="L303">
        <f t="shared" si="46"/>
        <v>2.5896837778644606E-2</v>
      </c>
      <c r="M303">
        <f t="shared" si="47"/>
        <v>0.92597580000000002</v>
      </c>
      <c r="N303">
        <f t="shared" si="48"/>
        <v>0.32598177046577254</v>
      </c>
      <c r="O303" s="2">
        <f t="shared" si="49"/>
        <v>8.1495442616443134E-2</v>
      </c>
      <c r="P303">
        <v>5</v>
      </c>
      <c r="Q303">
        <v>3</v>
      </c>
      <c r="R303" t="str">
        <f t="shared" si="50"/>
        <v>EG</v>
      </c>
      <c r="S303">
        <f t="shared" si="51"/>
        <v>1958</v>
      </c>
      <c r="T303">
        <f t="shared" si="52"/>
        <v>29.58</v>
      </c>
      <c r="U303">
        <f t="shared" si="53"/>
        <v>102.59</v>
      </c>
      <c r="V303" t="str">
        <f t="shared" si="54"/>
        <v>Eucalyptus grandis8</v>
      </c>
    </row>
    <row r="304" spans="1:22" x14ac:dyDescent="0.25">
      <c r="A304" t="s">
        <v>28</v>
      </c>
      <c r="B304">
        <v>8</v>
      </c>
      <c r="C304">
        <v>3</v>
      </c>
      <c r="D304">
        <v>365</v>
      </c>
      <c r="E304">
        <v>0.53457076566125405</v>
      </c>
      <c r="F304">
        <v>0.95627193903573204</v>
      </c>
      <c r="G304">
        <v>0.66674000000000011</v>
      </c>
      <c r="H304">
        <v>46.8</v>
      </c>
      <c r="I304">
        <v>0.2476190476190476</v>
      </c>
      <c r="J304">
        <v>24.3</v>
      </c>
      <c r="K304">
        <f t="shared" si="45"/>
        <v>2.5017911832946687</v>
      </c>
      <c r="L304">
        <f t="shared" si="46"/>
        <v>2.3679114680884794E-2</v>
      </c>
      <c r="M304">
        <f t="shared" si="47"/>
        <v>0.97210691999999999</v>
      </c>
      <c r="N304">
        <f t="shared" si="48"/>
        <v>0.3885643719951915</v>
      </c>
      <c r="O304" s="2">
        <f t="shared" si="49"/>
        <v>9.7141092998797876E-2</v>
      </c>
      <c r="P304">
        <v>5</v>
      </c>
      <c r="Q304">
        <v>3</v>
      </c>
      <c r="R304" t="str">
        <f t="shared" si="50"/>
        <v>EG</v>
      </c>
      <c r="S304">
        <f t="shared" si="51"/>
        <v>1958</v>
      </c>
      <c r="T304">
        <f t="shared" si="52"/>
        <v>29.58</v>
      </c>
      <c r="U304">
        <f t="shared" si="53"/>
        <v>102.59</v>
      </c>
      <c r="V304" t="str">
        <f t="shared" si="54"/>
        <v>Eucalyptus grandis8</v>
      </c>
    </row>
    <row r="305" spans="1:22" x14ac:dyDescent="0.25">
      <c r="A305" t="s">
        <v>28</v>
      </c>
      <c r="B305">
        <v>8</v>
      </c>
      <c r="C305">
        <v>3</v>
      </c>
      <c r="D305">
        <v>456</v>
      </c>
      <c r="E305">
        <v>0.51229698375870103</v>
      </c>
      <c r="F305">
        <v>0.83723860670246897</v>
      </c>
      <c r="G305">
        <v>0.60526000000000002</v>
      </c>
      <c r="H305">
        <v>46.8</v>
      </c>
      <c r="I305">
        <v>0.2476190476190476</v>
      </c>
      <c r="J305">
        <v>24.3</v>
      </c>
      <c r="K305">
        <f t="shared" si="45"/>
        <v>2.3975498839907208</v>
      </c>
      <c r="L305">
        <f t="shared" si="46"/>
        <v>2.0731622642156371E-2</v>
      </c>
      <c r="M305">
        <f t="shared" si="47"/>
        <v>0.88246908000000024</v>
      </c>
      <c r="N305">
        <f t="shared" si="48"/>
        <v>0.36807120714882929</v>
      </c>
      <c r="O305" s="2">
        <f t="shared" si="49"/>
        <v>9.2017801787207323E-2</v>
      </c>
      <c r="P305">
        <v>5</v>
      </c>
      <c r="Q305">
        <v>3</v>
      </c>
      <c r="R305" t="str">
        <f t="shared" si="50"/>
        <v>EG</v>
      </c>
      <c r="S305">
        <f t="shared" si="51"/>
        <v>1958</v>
      </c>
      <c r="T305">
        <f t="shared" si="52"/>
        <v>29.58</v>
      </c>
      <c r="U305">
        <f t="shared" si="53"/>
        <v>102.59</v>
      </c>
      <c r="V305" t="str">
        <f t="shared" si="54"/>
        <v>Eucalyptus grandis8</v>
      </c>
    </row>
    <row r="306" spans="1:22" x14ac:dyDescent="0.25">
      <c r="A306" t="s">
        <v>28</v>
      </c>
      <c r="B306">
        <v>8</v>
      </c>
      <c r="C306">
        <v>3</v>
      </c>
      <c r="D306">
        <v>548</v>
      </c>
      <c r="E306">
        <v>0.48816705336427002</v>
      </c>
      <c r="F306">
        <v>0.72663211424799701</v>
      </c>
      <c r="G306">
        <v>0.52800999999999998</v>
      </c>
      <c r="H306">
        <v>46.8</v>
      </c>
      <c r="I306">
        <v>0.2476190476190476</v>
      </c>
      <c r="J306">
        <v>24.3</v>
      </c>
      <c r="K306">
        <f t="shared" si="45"/>
        <v>2.2846218097447837</v>
      </c>
      <c r="L306">
        <f t="shared" si="46"/>
        <v>1.7992795209950403E-2</v>
      </c>
      <c r="M306">
        <f t="shared" si="47"/>
        <v>0.76983857999999994</v>
      </c>
      <c r="N306">
        <f t="shared" si="48"/>
        <v>0.33696543415472296</v>
      </c>
      <c r="O306" s="2">
        <f t="shared" si="49"/>
        <v>8.4241358538680741E-2</v>
      </c>
      <c r="P306">
        <v>5</v>
      </c>
      <c r="Q306">
        <v>3</v>
      </c>
      <c r="R306" t="str">
        <f t="shared" si="50"/>
        <v>EG</v>
      </c>
      <c r="S306">
        <f t="shared" si="51"/>
        <v>1958</v>
      </c>
      <c r="T306">
        <f t="shared" si="52"/>
        <v>29.58</v>
      </c>
      <c r="U306">
        <f t="shared" si="53"/>
        <v>102.59</v>
      </c>
      <c r="V306" t="str">
        <f t="shared" si="54"/>
        <v>Eucalyptus grandis8</v>
      </c>
    </row>
    <row r="307" spans="1:22" x14ac:dyDescent="0.25">
      <c r="A307" t="s">
        <v>28</v>
      </c>
      <c r="B307">
        <v>8</v>
      </c>
      <c r="C307">
        <v>3</v>
      </c>
      <c r="D307">
        <v>639</v>
      </c>
      <c r="E307">
        <v>0.484454756380512</v>
      </c>
      <c r="F307">
        <v>0.675024751732622</v>
      </c>
      <c r="G307">
        <v>0.50756999999999997</v>
      </c>
      <c r="H307">
        <v>46.8</v>
      </c>
      <c r="I307">
        <v>0.2476190476190476</v>
      </c>
      <c r="J307">
        <v>24.3</v>
      </c>
      <c r="K307">
        <f t="shared" si="45"/>
        <v>2.2672482598607959</v>
      </c>
      <c r="L307">
        <f t="shared" si="46"/>
        <v>1.6714898614331591E-2</v>
      </c>
      <c r="M307">
        <f t="shared" si="47"/>
        <v>0.74003706000000002</v>
      </c>
      <c r="N307">
        <f t="shared" si="48"/>
        <v>0.32640318799734647</v>
      </c>
      <c r="O307" s="2">
        <f t="shared" si="49"/>
        <v>8.1600796999336617E-2</v>
      </c>
      <c r="P307">
        <v>5</v>
      </c>
      <c r="Q307">
        <v>3</v>
      </c>
      <c r="R307" t="str">
        <f t="shared" si="50"/>
        <v>EG</v>
      </c>
      <c r="S307">
        <f t="shared" si="51"/>
        <v>1958</v>
      </c>
      <c r="T307">
        <f t="shared" si="52"/>
        <v>29.58</v>
      </c>
      <c r="U307">
        <f t="shared" si="53"/>
        <v>102.59</v>
      </c>
      <c r="V307" t="str">
        <f t="shared" si="54"/>
        <v>Eucalyptus grandis8</v>
      </c>
    </row>
    <row r="308" spans="1:22" x14ac:dyDescent="0.25">
      <c r="A308" t="s">
        <v>28</v>
      </c>
      <c r="B308">
        <v>8</v>
      </c>
      <c r="C308">
        <v>3</v>
      </c>
      <c r="D308">
        <v>730</v>
      </c>
      <c r="E308">
        <v>0.44918793503480298</v>
      </c>
      <c r="F308">
        <v>0.57282259758183096</v>
      </c>
      <c r="G308">
        <v>0.43820999999999999</v>
      </c>
      <c r="H308">
        <v>46.8</v>
      </c>
      <c r="I308">
        <v>0.2476190476190476</v>
      </c>
      <c r="J308">
        <v>24.3</v>
      </c>
      <c r="K308">
        <f t="shared" si="45"/>
        <v>2.1021995359628778</v>
      </c>
      <c r="L308">
        <f t="shared" si="46"/>
        <v>1.4184178606788196E-2</v>
      </c>
      <c r="M308">
        <f t="shared" si="47"/>
        <v>0.63891017999999999</v>
      </c>
      <c r="N308">
        <f t="shared" si="48"/>
        <v>0.30392461280197064</v>
      </c>
      <c r="O308" s="2">
        <f t="shared" si="49"/>
        <v>7.598115320049266E-2</v>
      </c>
      <c r="P308">
        <v>5</v>
      </c>
      <c r="Q308">
        <v>3</v>
      </c>
      <c r="R308" t="str">
        <f t="shared" si="50"/>
        <v>EG</v>
      </c>
      <c r="S308">
        <f t="shared" si="51"/>
        <v>1958</v>
      </c>
      <c r="T308">
        <f t="shared" si="52"/>
        <v>29.58</v>
      </c>
      <c r="U308">
        <f t="shared" si="53"/>
        <v>102.59</v>
      </c>
      <c r="V308" t="str">
        <f t="shared" si="54"/>
        <v>Eucalyptus grandis8</v>
      </c>
    </row>
    <row r="309" spans="1:22" x14ac:dyDescent="0.25">
      <c r="A309" t="s">
        <v>29</v>
      </c>
      <c r="B309">
        <v>9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49.3</v>
      </c>
      <c r="I309">
        <v>0.42869565217391303</v>
      </c>
      <c r="J309">
        <v>22.5</v>
      </c>
      <c r="K309">
        <f t="shared" si="45"/>
        <v>4.93</v>
      </c>
      <c r="L309">
        <f t="shared" si="46"/>
        <v>4.2869565217391312E-2</v>
      </c>
      <c r="M309">
        <f t="shared" si="47"/>
        <v>1.3499999999999999</v>
      </c>
      <c r="N309">
        <f t="shared" si="48"/>
        <v>0.2738336713995943</v>
      </c>
      <c r="O309" s="2">
        <f t="shared" si="49"/>
        <v>6.8458417849898576E-2</v>
      </c>
      <c r="P309">
        <v>5</v>
      </c>
      <c r="Q309">
        <v>4</v>
      </c>
      <c r="R309" t="str">
        <f t="shared" si="50"/>
        <v>NA</v>
      </c>
      <c r="S309">
        <f t="shared" si="51"/>
        <v>1958</v>
      </c>
      <c r="T309">
        <f t="shared" si="52"/>
        <v>29.58</v>
      </c>
      <c r="U309">
        <f t="shared" si="53"/>
        <v>102.59</v>
      </c>
      <c r="V309" t="str">
        <f t="shared" si="54"/>
        <v>Neosinocalamus affinis9</v>
      </c>
    </row>
    <row r="310" spans="1:22" x14ac:dyDescent="0.25">
      <c r="A310" t="s">
        <v>29</v>
      </c>
      <c r="B310">
        <v>9</v>
      </c>
      <c r="C310">
        <v>0</v>
      </c>
      <c r="D310">
        <v>122</v>
      </c>
      <c r="E310">
        <v>0.858895789883804</v>
      </c>
      <c r="F310">
        <v>0.47439024390244</v>
      </c>
      <c r="G310">
        <v>0.7177</v>
      </c>
      <c r="H310">
        <v>49.3</v>
      </c>
      <c r="I310">
        <v>0.42869565217391303</v>
      </c>
      <c r="J310">
        <v>22.5</v>
      </c>
      <c r="K310">
        <f t="shared" si="45"/>
        <v>4.2343562441271541</v>
      </c>
      <c r="L310">
        <f t="shared" si="46"/>
        <v>2.033690349946982E-2</v>
      </c>
      <c r="M310">
        <f t="shared" si="47"/>
        <v>0.96889499999999995</v>
      </c>
      <c r="N310">
        <f t="shared" si="48"/>
        <v>0.22881754489689199</v>
      </c>
      <c r="O310" s="2">
        <f t="shared" si="49"/>
        <v>5.7204386224222997E-2</v>
      </c>
      <c r="P310">
        <v>5</v>
      </c>
      <c r="Q310">
        <v>4</v>
      </c>
      <c r="R310" t="str">
        <f t="shared" si="50"/>
        <v>NA</v>
      </c>
      <c r="S310">
        <f t="shared" si="51"/>
        <v>1958</v>
      </c>
      <c r="T310">
        <f t="shared" si="52"/>
        <v>29.58</v>
      </c>
      <c r="U310">
        <f t="shared" si="53"/>
        <v>102.59</v>
      </c>
      <c r="V310" t="str">
        <f t="shared" si="54"/>
        <v>Neosinocalamus affinis9</v>
      </c>
    </row>
    <row r="311" spans="1:22" x14ac:dyDescent="0.25">
      <c r="A311" t="s">
        <v>29</v>
      </c>
      <c r="B311">
        <v>9</v>
      </c>
      <c r="C311">
        <v>0</v>
      </c>
      <c r="D311">
        <v>243</v>
      </c>
      <c r="E311">
        <v>0.65026470790456803</v>
      </c>
      <c r="F311">
        <v>0.63013607795652504</v>
      </c>
      <c r="G311">
        <v>0.64483000000000001</v>
      </c>
      <c r="H311">
        <v>49.3</v>
      </c>
      <c r="I311">
        <v>0.42869565217391303</v>
      </c>
      <c r="J311">
        <v>22.5</v>
      </c>
      <c r="K311">
        <f t="shared" si="45"/>
        <v>3.2058050099695201</v>
      </c>
      <c r="L311">
        <f t="shared" si="46"/>
        <v>2.7013659689788423E-2</v>
      </c>
      <c r="M311">
        <f t="shared" si="47"/>
        <v>0.87052050000000014</v>
      </c>
      <c r="N311">
        <f t="shared" si="48"/>
        <v>0.27154505570139986</v>
      </c>
      <c r="O311" s="2">
        <f t="shared" si="49"/>
        <v>6.7886263925349966E-2</v>
      </c>
      <c r="P311">
        <v>5</v>
      </c>
      <c r="Q311">
        <v>4</v>
      </c>
      <c r="R311" t="str">
        <f t="shared" si="50"/>
        <v>NA</v>
      </c>
      <c r="S311">
        <f t="shared" si="51"/>
        <v>1958</v>
      </c>
      <c r="T311">
        <f t="shared" si="52"/>
        <v>29.58</v>
      </c>
      <c r="U311">
        <f t="shared" si="53"/>
        <v>102.59</v>
      </c>
      <c r="V311" t="str">
        <f t="shared" si="54"/>
        <v>Neosinocalamus affinis9</v>
      </c>
    </row>
    <row r="312" spans="1:22" x14ac:dyDescent="0.25">
      <c r="A312" t="s">
        <v>29</v>
      </c>
      <c r="B312">
        <v>9</v>
      </c>
      <c r="C312">
        <v>0</v>
      </c>
      <c r="D312">
        <v>365</v>
      </c>
      <c r="E312">
        <v>0.58420461577246696</v>
      </c>
      <c r="F312">
        <v>0.80755347979011805</v>
      </c>
      <c r="G312">
        <v>0.51095000000000002</v>
      </c>
      <c r="H312">
        <v>49.3</v>
      </c>
      <c r="I312">
        <v>0.42869565217391303</v>
      </c>
      <c r="J312">
        <v>22.5</v>
      </c>
      <c r="K312">
        <f t="shared" si="45"/>
        <v>2.8801287557582618</v>
      </c>
      <c r="L312">
        <f t="shared" si="46"/>
        <v>3.4619466568393757E-2</v>
      </c>
      <c r="M312">
        <f t="shared" si="47"/>
        <v>0.68978250000000008</v>
      </c>
      <c r="N312">
        <f t="shared" si="48"/>
        <v>0.23949710533631979</v>
      </c>
      <c r="O312" s="2">
        <f t="shared" si="49"/>
        <v>5.9874276334079948E-2</v>
      </c>
      <c r="P312">
        <v>5</v>
      </c>
      <c r="Q312">
        <v>4</v>
      </c>
      <c r="R312" t="str">
        <f t="shared" si="50"/>
        <v>NA</v>
      </c>
      <c r="S312">
        <f t="shared" si="51"/>
        <v>1958</v>
      </c>
      <c r="T312">
        <f t="shared" si="52"/>
        <v>29.58</v>
      </c>
      <c r="U312">
        <f t="shared" si="53"/>
        <v>102.59</v>
      </c>
      <c r="V312" t="str">
        <f t="shared" si="54"/>
        <v>Neosinocalamus affinis9</v>
      </c>
    </row>
    <row r="313" spans="1:22" x14ac:dyDescent="0.25">
      <c r="A313" t="s">
        <v>29</v>
      </c>
      <c r="B313">
        <v>9</v>
      </c>
      <c r="C313">
        <v>0</v>
      </c>
      <c r="D313">
        <v>487</v>
      </c>
      <c r="E313">
        <v>0.53669011986340698</v>
      </c>
      <c r="F313">
        <v>0.52751542409041197</v>
      </c>
      <c r="G313">
        <v>0.46533999999999998</v>
      </c>
      <c r="H313">
        <v>49.3</v>
      </c>
      <c r="I313">
        <v>0.42869565217391303</v>
      </c>
      <c r="J313">
        <v>22.5</v>
      </c>
      <c r="K313">
        <f t="shared" si="45"/>
        <v>2.645882290926596</v>
      </c>
      <c r="L313">
        <f t="shared" si="46"/>
        <v>2.2614356876223748E-2</v>
      </c>
      <c r="M313">
        <f t="shared" si="47"/>
        <v>0.62820900000000002</v>
      </c>
      <c r="N313">
        <f t="shared" si="48"/>
        <v>0.23742892953110145</v>
      </c>
      <c r="O313" s="2">
        <f t="shared" si="49"/>
        <v>5.9357232382775363E-2</v>
      </c>
      <c r="P313">
        <v>5</v>
      </c>
      <c r="Q313">
        <v>4</v>
      </c>
      <c r="R313" t="str">
        <f t="shared" si="50"/>
        <v>NA</v>
      </c>
      <c r="S313">
        <f t="shared" si="51"/>
        <v>1958</v>
      </c>
      <c r="T313">
        <f t="shared" si="52"/>
        <v>29.58</v>
      </c>
      <c r="U313">
        <f t="shared" si="53"/>
        <v>102.59</v>
      </c>
      <c r="V313" t="str">
        <f t="shared" si="54"/>
        <v>Neosinocalamus affinis9</v>
      </c>
    </row>
    <row r="314" spans="1:22" x14ac:dyDescent="0.25">
      <c r="A314" t="s">
        <v>29</v>
      </c>
      <c r="B314">
        <v>9</v>
      </c>
      <c r="C314">
        <v>0</v>
      </c>
      <c r="D314">
        <v>608</v>
      </c>
      <c r="E314">
        <v>0.46691724153736902</v>
      </c>
      <c r="F314">
        <v>0.33203021391916099</v>
      </c>
      <c r="G314">
        <v>0.33146000000000003</v>
      </c>
      <c r="H314">
        <v>49.3</v>
      </c>
      <c r="I314">
        <v>0.42869565217391303</v>
      </c>
      <c r="J314">
        <v>22.5</v>
      </c>
      <c r="K314">
        <f t="shared" si="45"/>
        <v>2.3019020007792292</v>
      </c>
      <c r="L314">
        <f t="shared" si="46"/>
        <v>1.4233990909751856E-2</v>
      </c>
      <c r="M314">
        <f t="shared" si="47"/>
        <v>0.44747100000000001</v>
      </c>
      <c r="N314">
        <f t="shared" si="48"/>
        <v>0.19439185501751344</v>
      </c>
      <c r="O314" s="2">
        <f t="shared" si="49"/>
        <v>4.8597963754378359E-2</v>
      </c>
      <c r="P314">
        <v>5</v>
      </c>
      <c r="Q314">
        <v>4</v>
      </c>
      <c r="R314" t="str">
        <f t="shared" si="50"/>
        <v>NA</v>
      </c>
      <c r="S314">
        <f t="shared" si="51"/>
        <v>1958</v>
      </c>
      <c r="T314">
        <f t="shared" si="52"/>
        <v>29.58</v>
      </c>
      <c r="U314">
        <f t="shared" si="53"/>
        <v>102.59</v>
      </c>
      <c r="V314" t="str">
        <f t="shared" si="54"/>
        <v>Neosinocalamus affinis9</v>
      </c>
    </row>
    <row r="315" spans="1:22" x14ac:dyDescent="0.25">
      <c r="A315" t="s">
        <v>29</v>
      </c>
      <c r="B315">
        <v>9</v>
      </c>
      <c r="C315">
        <v>0</v>
      </c>
      <c r="D315">
        <v>730</v>
      </c>
      <c r="E315">
        <v>0.41383815002406499</v>
      </c>
      <c r="F315">
        <v>0.182073459032463</v>
      </c>
      <c r="G315">
        <v>0.24951000000000001</v>
      </c>
      <c r="H315">
        <v>49.3</v>
      </c>
      <c r="I315">
        <v>0.42869565217391303</v>
      </c>
      <c r="J315">
        <v>22.5</v>
      </c>
      <c r="K315">
        <f t="shared" si="45"/>
        <v>2.0402220796186401</v>
      </c>
      <c r="L315">
        <f t="shared" si="46"/>
        <v>7.8054100263481958E-3</v>
      </c>
      <c r="M315">
        <f t="shared" si="47"/>
        <v>0.33683849999999999</v>
      </c>
      <c r="N315">
        <f t="shared" si="48"/>
        <v>0.16509893867189307</v>
      </c>
      <c r="O315" s="2">
        <f t="shared" si="49"/>
        <v>4.1274734667973267E-2</v>
      </c>
      <c r="P315">
        <v>5</v>
      </c>
      <c r="Q315">
        <v>4</v>
      </c>
      <c r="R315" t="str">
        <f t="shared" si="50"/>
        <v>NA</v>
      </c>
      <c r="S315">
        <f t="shared" si="51"/>
        <v>1958</v>
      </c>
      <c r="T315">
        <f t="shared" si="52"/>
        <v>29.58</v>
      </c>
      <c r="U315">
        <f t="shared" si="53"/>
        <v>102.59</v>
      </c>
      <c r="V315" t="str">
        <f t="shared" si="54"/>
        <v>Neosinocalamus affinis9</v>
      </c>
    </row>
    <row r="316" spans="1:22" x14ac:dyDescent="0.25">
      <c r="A316" t="s">
        <v>29</v>
      </c>
      <c r="B316">
        <v>9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49.3</v>
      </c>
      <c r="I316">
        <v>0.42869565217391303</v>
      </c>
      <c r="J316">
        <v>22.5</v>
      </c>
      <c r="K316">
        <f t="shared" si="45"/>
        <v>4.93</v>
      </c>
      <c r="L316">
        <f t="shared" si="46"/>
        <v>4.2869565217391312E-2</v>
      </c>
      <c r="M316">
        <f t="shared" si="47"/>
        <v>1.3499999999999999</v>
      </c>
      <c r="N316">
        <f t="shared" si="48"/>
        <v>0.2738336713995943</v>
      </c>
      <c r="O316" s="2">
        <f t="shared" si="49"/>
        <v>6.8458417849898576E-2</v>
      </c>
      <c r="P316">
        <v>5</v>
      </c>
      <c r="Q316">
        <v>4</v>
      </c>
      <c r="R316" t="str">
        <f t="shared" si="50"/>
        <v>NA</v>
      </c>
      <c r="S316">
        <f t="shared" si="51"/>
        <v>1958</v>
      </c>
      <c r="T316">
        <f t="shared" si="52"/>
        <v>29.58</v>
      </c>
      <c r="U316">
        <f t="shared" si="53"/>
        <v>102.59</v>
      </c>
      <c r="V316" t="str">
        <f t="shared" si="54"/>
        <v>Neosinocalamus affinis9</v>
      </c>
    </row>
    <row r="317" spans="1:22" x14ac:dyDescent="0.25">
      <c r="A317" t="s">
        <v>29</v>
      </c>
      <c r="B317">
        <v>9</v>
      </c>
      <c r="C317">
        <v>1</v>
      </c>
      <c r="D317">
        <v>122</v>
      </c>
      <c r="E317">
        <v>0.85703481310017704</v>
      </c>
      <c r="F317">
        <v>0.53726287262872696</v>
      </c>
      <c r="G317">
        <v>0.66966999999999999</v>
      </c>
      <c r="H317">
        <v>49.3</v>
      </c>
      <c r="I317">
        <v>0.42869565217391303</v>
      </c>
      <c r="J317">
        <v>22.5</v>
      </c>
      <c r="K317">
        <f t="shared" si="45"/>
        <v>4.225181628583873</v>
      </c>
      <c r="L317">
        <f t="shared" si="46"/>
        <v>2.3032225757040205E-2</v>
      </c>
      <c r="M317">
        <f t="shared" si="47"/>
        <v>0.90405449999999998</v>
      </c>
      <c r="N317">
        <f t="shared" si="48"/>
        <v>0.21396819816785156</v>
      </c>
      <c r="O317" s="2">
        <f t="shared" si="49"/>
        <v>5.3492049541962891E-2</v>
      </c>
      <c r="P317">
        <v>5</v>
      </c>
      <c r="Q317">
        <v>4</v>
      </c>
      <c r="R317" t="str">
        <f t="shared" si="50"/>
        <v>NA</v>
      </c>
      <c r="S317">
        <f t="shared" si="51"/>
        <v>1958</v>
      </c>
      <c r="T317">
        <f t="shared" si="52"/>
        <v>29.58</v>
      </c>
      <c r="U317">
        <f t="shared" si="53"/>
        <v>102.59</v>
      </c>
      <c r="V317" t="str">
        <f t="shared" si="54"/>
        <v>Neosinocalamus affinis9</v>
      </c>
    </row>
    <row r="318" spans="1:22" x14ac:dyDescent="0.25">
      <c r="A318" t="s">
        <v>29</v>
      </c>
      <c r="B318">
        <v>9</v>
      </c>
      <c r="C318">
        <v>1</v>
      </c>
      <c r="D318">
        <v>243</v>
      </c>
      <c r="E318">
        <v>0.70582815758714801</v>
      </c>
      <c r="F318">
        <v>0.805751600069192</v>
      </c>
      <c r="G318">
        <v>0.63314999999999999</v>
      </c>
      <c r="H318">
        <v>49.3</v>
      </c>
      <c r="I318">
        <v>0.42869565217391303</v>
      </c>
      <c r="J318">
        <v>22.5</v>
      </c>
      <c r="K318">
        <f t="shared" si="45"/>
        <v>3.4797328169046393</v>
      </c>
      <c r="L318">
        <f t="shared" si="46"/>
        <v>3.4542220768183626E-2</v>
      </c>
      <c r="M318">
        <f t="shared" si="47"/>
        <v>0.85475249999999992</v>
      </c>
      <c r="N318">
        <f t="shared" si="48"/>
        <v>0.24563739372390558</v>
      </c>
      <c r="O318" s="2">
        <f t="shared" si="49"/>
        <v>6.1409348430976396E-2</v>
      </c>
      <c r="P318">
        <v>5</v>
      </c>
      <c r="Q318">
        <v>4</v>
      </c>
      <c r="R318" t="str">
        <f t="shared" si="50"/>
        <v>NA</v>
      </c>
      <c r="S318">
        <f t="shared" si="51"/>
        <v>1958</v>
      </c>
      <c r="T318">
        <f t="shared" si="52"/>
        <v>29.58</v>
      </c>
      <c r="U318">
        <f t="shared" si="53"/>
        <v>102.59</v>
      </c>
      <c r="V318" t="str">
        <f t="shared" si="54"/>
        <v>Neosinocalamus affinis9</v>
      </c>
    </row>
    <row r="319" spans="1:22" x14ac:dyDescent="0.25">
      <c r="A319" t="s">
        <v>29</v>
      </c>
      <c r="B319">
        <v>9</v>
      </c>
      <c r="C319">
        <v>1</v>
      </c>
      <c r="D319">
        <v>365</v>
      </c>
      <c r="E319">
        <v>0.56939014048999703</v>
      </c>
      <c r="F319">
        <v>0.57556939399181295</v>
      </c>
      <c r="G319">
        <v>0.51224999999999998</v>
      </c>
      <c r="H319">
        <v>49.3</v>
      </c>
      <c r="I319">
        <v>0.42869565217391303</v>
      </c>
      <c r="J319">
        <v>22.5</v>
      </c>
      <c r="K319">
        <f t="shared" si="45"/>
        <v>2.8070933926156849</v>
      </c>
      <c r="L319">
        <f t="shared" si="46"/>
        <v>2.4674409672866413E-2</v>
      </c>
      <c r="M319">
        <f t="shared" si="47"/>
        <v>0.69153750000000003</v>
      </c>
      <c r="N319">
        <f t="shared" si="48"/>
        <v>0.24635357762557972</v>
      </c>
      <c r="O319" s="2">
        <f t="shared" si="49"/>
        <v>6.1588394406394929E-2</v>
      </c>
      <c r="P319">
        <v>5</v>
      </c>
      <c r="Q319">
        <v>4</v>
      </c>
      <c r="R319" t="str">
        <f t="shared" si="50"/>
        <v>NA</v>
      </c>
      <c r="S319">
        <f t="shared" si="51"/>
        <v>1958</v>
      </c>
      <c r="T319">
        <f t="shared" si="52"/>
        <v>29.58</v>
      </c>
      <c r="U319">
        <f t="shared" si="53"/>
        <v>102.59</v>
      </c>
      <c r="V319" t="str">
        <f t="shared" si="54"/>
        <v>Neosinocalamus affinis9</v>
      </c>
    </row>
    <row r="320" spans="1:22" x14ac:dyDescent="0.25">
      <c r="A320" t="s">
        <v>29</v>
      </c>
      <c r="B320">
        <v>9</v>
      </c>
      <c r="C320">
        <v>1</v>
      </c>
      <c r="D320">
        <v>487</v>
      </c>
      <c r="E320">
        <v>0.51077395549240301</v>
      </c>
      <c r="F320">
        <v>0.45163466528282298</v>
      </c>
      <c r="G320">
        <v>0.43548999999999999</v>
      </c>
      <c r="H320">
        <v>49.3</v>
      </c>
      <c r="I320">
        <v>0.42869565217391303</v>
      </c>
      <c r="J320">
        <v>22.5</v>
      </c>
      <c r="K320">
        <f t="shared" si="45"/>
        <v>2.5181156005775467</v>
      </c>
      <c r="L320">
        <f t="shared" si="46"/>
        <v>1.9361381737776674E-2</v>
      </c>
      <c r="M320">
        <f t="shared" si="47"/>
        <v>0.58791150000000003</v>
      </c>
      <c r="N320">
        <f t="shared" si="48"/>
        <v>0.23347280000376416</v>
      </c>
      <c r="O320" s="2">
        <f t="shared" si="49"/>
        <v>5.8368200000941041E-2</v>
      </c>
      <c r="P320">
        <v>5</v>
      </c>
      <c r="Q320">
        <v>4</v>
      </c>
      <c r="R320" t="str">
        <f t="shared" si="50"/>
        <v>NA</v>
      </c>
      <c r="S320">
        <f t="shared" si="51"/>
        <v>1958</v>
      </c>
      <c r="T320">
        <f t="shared" si="52"/>
        <v>29.58</v>
      </c>
      <c r="U320">
        <f t="shared" si="53"/>
        <v>102.59</v>
      </c>
      <c r="V320" t="str">
        <f t="shared" si="54"/>
        <v>Neosinocalamus affinis9</v>
      </c>
    </row>
    <row r="321" spans="1:22" x14ac:dyDescent="0.25">
      <c r="A321" t="s">
        <v>29</v>
      </c>
      <c r="B321">
        <v>9</v>
      </c>
      <c r="C321">
        <v>1</v>
      </c>
      <c r="D321">
        <v>608</v>
      </c>
      <c r="E321">
        <v>0.47063002773130502</v>
      </c>
      <c r="F321">
        <v>0.28650175863460797</v>
      </c>
      <c r="G321">
        <v>0.30291000000000001</v>
      </c>
      <c r="H321">
        <v>49.3</v>
      </c>
      <c r="I321">
        <v>0.42869565217391303</v>
      </c>
      <c r="J321">
        <v>22.5</v>
      </c>
      <c r="K321">
        <f t="shared" si="45"/>
        <v>2.3202060367153337</v>
      </c>
      <c r="L321">
        <f t="shared" si="46"/>
        <v>1.2282205826683629E-2</v>
      </c>
      <c r="M321">
        <f t="shared" si="47"/>
        <v>0.40892849999999997</v>
      </c>
      <c r="N321">
        <f t="shared" si="48"/>
        <v>0.17624663220810827</v>
      </c>
      <c r="O321" s="2">
        <f t="shared" si="49"/>
        <v>4.4061658052027067E-2</v>
      </c>
      <c r="P321">
        <v>5</v>
      </c>
      <c r="Q321">
        <v>4</v>
      </c>
      <c r="R321" t="str">
        <f t="shared" si="50"/>
        <v>NA</v>
      </c>
      <c r="S321">
        <f t="shared" si="51"/>
        <v>1958</v>
      </c>
      <c r="T321">
        <f t="shared" si="52"/>
        <v>29.58</v>
      </c>
      <c r="U321">
        <f t="shared" si="53"/>
        <v>102.59</v>
      </c>
      <c r="V321" t="str">
        <f t="shared" si="54"/>
        <v>Neosinocalamus affinis9</v>
      </c>
    </row>
    <row r="322" spans="1:22" x14ac:dyDescent="0.25">
      <c r="A322" t="s">
        <v>29</v>
      </c>
      <c r="B322">
        <v>9</v>
      </c>
      <c r="C322">
        <v>1</v>
      </c>
      <c r="D322">
        <v>730</v>
      </c>
      <c r="E322">
        <v>0.402708958815576</v>
      </c>
      <c r="F322">
        <v>0.15389206019719801</v>
      </c>
      <c r="G322">
        <v>0.25211</v>
      </c>
      <c r="H322">
        <v>49.3</v>
      </c>
      <c r="I322">
        <v>0.42869565217391303</v>
      </c>
      <c r="J322">
        <v>22.5</v>
      </c>
      <c r="K322">
        <f t="shared" si="45"/>
        <v>1.9853551669607896</v>
      </c>
      <c r="L322">
        <f t="shared" si="46"/>
        <v>6.597285711062488E-3</v>
      </c>
      <c r="M322">
        <f t="shared" si="47"/>
        <v>0.3403485</v>
      </c>
      <c r="N322">
        <f t="shared" si="48"/>
        <v>0.17142952841078324</v>
      </c>
      <c r="O322" s="2">
        <f t="shared" si="49"/>
        <v>4.285738210269581E-2</v>
      </c>
      <c r="P322">
        <v>5</v>
      </c>
      <c r="Q322">
        <v>4</v>
      </c>
      <c r="R322" t="str">
        <f t="shared" si="50"/>
        <v>NA</v>
      </c>
      <c r="S322">
        <f t="shared" si="51"/>
        <v>1958</v>
      </c>
      <c r="T322">
        <f t="shared" si="52"/>
        <v>29.58</v>
      </c>
      <c r="U322">
        <f t="shared" si="53"/>
        <v>102.59</v>
      </c>
      <c r="V322" t="str">
        <f t="shared" si="54"/>
        <v>Neosinocalamus affinis9</v>
      </c>
    </row>
    <row r="323" spans="1:22" x14ac:dyDescent="0.25">
      <c r="A323" t="s">
        <v>29</v>
      </c>
      <c r="B323">
        <v>9</v>
      </c>
      <c r="C323">
        <v>2</v>
      </c>
      <c r="D323">
        <v>0</v>
      </c>
      <c r="E323">
        <v>1</v>
      </c>
      <c r="F323">
        <v>1</v>
      </c>
      <c r="G323">
        <v>1</v>
      </c>
      <c r="H323">
        <v>49.3</v>
      </c>
      <c r="I323">
        <v>0.42869565217391303</v>
      </c>
      <c r="J323">
        <v>22.5</v>
      </c>
      <c r="K323">
        <f t="shared" si="45"/>
        <v>4.93</v>
      </c>
      <c r="L323">
        <f t="shared" si="46"/>
        <v>4.2869565217391312E-2</v>
      </c>
      <c r="M323">
        <f t="shared" si="47"/>
        <v>1.3499999999999999</v>
      </c>
      <c r="N323">
        <f t="shared" si="48"/>
        <v>0.2738336713995943</v>
      </c>
      <c r="O323" s="2">
        <f t="shared" si="49"/>
        <v>6.8458417849898576E-2</v>
      </c>
      <c r="P323">
        <v>5</v>
      </c>
      <c r="Q323">
        <v>4</v>
      </c>
      <c r="R323" t="str">
        <f t="shared" si="50"/>
        <v>NA</v>
      </c>
      <c r="S323">
        <f t="shared" si="51"/>
        <v>1958</v>
      </c>
      <c r="T323">
        <f t="shared" si="52"/>
        <v>29.58</v>
      </c>
      <c r="U323">
        <f t="shared" si="53"/>
        <v>102.59</v>
      </c>
      <c r="V323" t="str">
        <f t="shared" si="54"/>
        <v>Neosinocalamus affinis9</v>
      </c>
    </row>
    <row r="324" spans="1:22" x14ac:dyDescent="0.25">
      <c r="A324" t="s">
        <v>29</v>
      </c>
      <c r="B324">
        <v>9</v>
      </c>
      <c r="C324">
        <v>2</v>
      </c>
      <c r="D324">
        <v>122</v>
      </c>
      <c r="E324">
        <v>0.85888662251048598</v>
      </c>
      <c r="F324">
        <v>0.487401256991294</v>
      </c>
      <c r="G324">
        <v>0.66058000000000006</v>
      </c>
      <c r="H324">
        <v>49.3</v>
      </c>
      <c r="I324">
        <v>0.42869565217391303</v>
      </c>
      <c r="J324">
        <v>22.5</v>
      </c>
      <c r="K324">
        <f t="shared" si="45"/>
        <v>4.2343110489766955</v>
      </c>
      <c r="L324">
        <f t="shared" si="46"/>
        <v>2.0894679973626776E-2</v>
      </c>
      <c r="M324">
        <f t="shared" si="47"/>
        <v>0.8917830000000001</v>
      </c>
      <c r="N324">
        <f t="shared" si="48"/>
        <v>0.21060876012297608</v>
      </c>
      <c r="O324" s="2">
        <f t="shared" si="49"/>
        <v>5.265219003074402E-2</v>
      </c>
      <c r="P324">
        <v>5</v>
      </c>
      <c r="Q324">
        <v>4</v>
      </c>
      <c r="R324" t="str">
        <f t="shared" si="50"/>
        <v>NA</v>
      </c>
      <c r="S324">
        <f t="shared" si="51"/>
        <v>1958</v>
      </c>
      <c r="T324">
        <f t="shared" si="52"/>
        <v>29.58</v>
      </c>
      <c r="U324">
        <f t="shared" si="53"/>
        <v>102.59</v>
      </c>
      <c r="V324" t="str">
        <f t="shared" si="54"/>
        <v>Neosinocalamus affinis9</v>
      </c>
    </row>
    <row r="325" spans="1:22" x14ac:dyDescent="0.25">
      <c r="A325" t="s">
        <v>29</v>
      </c>
      <c r="B325">
        <v>9</v>
      </c>
      <c r="C325">
        <v>2</v>
      </c>
      <c r="D325">
        <v>243</v>
      </c>
      <c r="E325">
        <v>0.67063461141796399</v>
      </c>
      <c r="F325">
        <v>0.81657441042495604</v>
      </c>
      <c r="G325">
        <v>0.71362999999999999</v>
      </c>
      <c r="H325">
        <v>49.3</v>
      </c>
      <c r="I325">
        <v>0.42869565217391303</v>
      </c>
      <c r="J325">
        <v>22.5</v>
      </c>
      <c r="K325">
        <f t="shared" si="45"/>
        <v>3.3062286342905622</v>
      </c>
      <c r="L325">
        <f t="shared" si="46"/>
        <v>3.5006189942565505E-2</v>
      </c>
      <c r="M325">
        <f t="shared" si="47"/>
        <v>0.96340049999999988</v>
      </c>
      <c r="N325">
        <f t="shared" si="48"/>
        <v>0.29138955788117255</v>
      </c>
      <c r="O325" s="2">
        <f t="shared" si="49"/>
        <v>7.2847389470293136E-2</v>
      </c>
      <c r="P325">
        <v>5</v>
      </c>
      <c r="Q325">
        <v>4</v>
      </c>
      <c r="R325" t="str">
        <f t="shared" si="50"/>
        <v>NA</v>
      </c>
      <c r="S325">
        <f t="shared" si="51"/>
        <v>1958</v>
      </c>
      <c r="T325">
        <f t="shared" si="52"/>
        <v>29.58</v>
      </c>
      <c r="U325">
        <f t="shared" si="53"/>
        <v>102.59</v>
      </c>
      <c r="V325" t="str">
        <f t="shared" si="54"/>
        <v>Neosinocalamus affinis9</v>
      </c>
    </row>
    <row r="326" spans="1:22" x14ac:dyDescent="0.25">
      <c r="A326" t="s">
        <v>29</v>
      </c>
      <c r="B326">
        <v>9</v>
      </c>
      <c r="C326">
        <v>2</v>
      </c>
      <c r="D326">
        <v>365</v>
      </c>
      <c r="E326">
        <v>0.52126143056860696</v>
      </c>
      <c r="F326">
        <v>0.679625785619559</v>
      </c>
      <c r="G326">
        <v>0.44994000000000001</v>
      </c>
      <c r="H326">
        <v>49.3</v>
      </c>
      <c r="I326">
        <v>0.42869565217391303</v>
      </c>
      <c r="J326">
        <v>22.5</v>
      </c>
      <c r="K326">
        <f t="shared" si="45"/>
        <v>2.5698188527032322</v>
      </c>
      <c r="L326">
        <f t="shared" si="46"/>
        <v>2.9135261940038487E-2</v>
      </c>
      <c r="M326">
        <f t="shared" si="47"/>
        <v>0.60741899999999993</v>
      </c>
      <c r="N326">
        <f t="shared" si="48"/>
        <v>0.23636646581569223</v>
      </c>
      <c r="O326" s="2">
        <f t="shared" si="49"/>
        <v>5.9091616453923058E-2</v>
      </c>
      <c r="P326">
        <v>5</v>
      </c>
      <c r="Q326">
        <v>4</v>
      </c>
      <c r="R326" t="str">
        <f t="shared" si="50"/>
        <v>NA</v>
      </c>
      <c r="S326">
        <f t="shared" si="51"/>
        <v>1958</v>
      </c>
      <c r="T326">
        <f t="shared" si="52"/>
        <v>29.58</v>
      </c>
      <c r="U326">
        <f t="shared" si="53"/>
        <v>102.59</v>
      </c>
      <c r="V326" t="str">
        <f t="shared" si="54"/>
        <v>Neosinocalamus affinis9</v>
      </c>
    </row>
    <row r="327" spans="1:22" x14ac:dyDescent="0.25">
      <c r="A327" t="s">
        <v>29</v>
      </c>
      <c r="B327">
        <v>9</v>
      </c>
      <c r="C327">
        <v>2</v>
      </c>
      <c r="D327">
        <v>487</v>
      </c>
      <c r="E327">
        <v>0.43855338849036302</v>
      </c>
      <c r="F327">
        <v>0.44295969555440301</v>
      </c>
      <c r="G327">
        <v>0.35761000000000004</v>
      </c>
      <c r="H327">
        <v>49.3</v>
      </c>
      <c r="I327">
        <v>0.42869565217391303</v>
      </c>
      <c r="J327">
        <v>22.5</v>
      </c>
      <c r="K327">
        <f t="shared" si="45"/>
        <v>2.1620682052574898</v>
      </c>
      <c r="L327">
        <f t="shared" si="46"/>
        <v>1.8989489557245276E-2</v>
      </c>
      <c r="M327">
        <f t="shared" si="47"/>
        <v>0.48277350000000008</v>
      </c>
      <c r="N327">
        <f t="shared" si="48"/>
        <v>0.2232924469385574</v>
      </c>
      <c r="O327" s="2">
        <f t="shared" si="49"/>
        <v>5.5823111734639351E-2</v>
      </c>
      <c r="P327">
        <v>5</v>
      </c>
      <c r="Q327">
        <v>4</v>
      </c>
      <c r="R327" t="str">
        <f t="shared" si="50"/>
        <v>NA</v>
      </c>
      <c r="S327">
        <f t="shared" si="51"/>
        <v>1958</v>
      </c>
      <c r="T327">
        <f t="shared" si="52"/>
        <v>29.58</v>
      </c>
      <c r="U327">
        <f t="shared" si="53"/>
        <v>102.59</v>
      </c>
      <c r="V327" t="str">
        <f t="shared" si="54"/>
        <v>Neosinocalamus affinis9</v>
      </c>
    </row>
    <row r="328" spans="1:22" x14ac:dyDescent="0.25">
      <c r="A328" t="s">
        <v>29</v>
      </c>
      <c r="B328">
        <v>9</v>
      </c>
      <c r="C328">
        <v>2</v>
      </c>
      <c r="D328">
        <v>608</v>
      </c>
      <c r="E328">
        <v>0.44101024453968402</v>
      </c>
      <c r="F328">
        <v>0.32119010551807697</v>
      </c>
      <c r="G328">
        <v>0.31069000000000002</v>
      </c>
      <c r="H328">
        <v>49.3</v>
      </c>
      <c r="I328">
        <v>0.42869565217391303</v>
      </c>
      <c r="J328">
        <v>22.5</v>
      </c>
      <c r="K328">
        <f t="shared" si="45"/>
        <v>2.174180505580642</v>
      </c>
      <c r="L328">
        <f t="shared" si="46"/>
        <v>1.3769280175687997E-2</v>
      </c>
      <c r="M328">
        <f t="shared" si="47"/>
        <v>0.41943150000000012</v>
      </c>
      <c r="N328">
        <f t="shared" si="48"/>
        <v>0.19291475520243692</v>
      </c>
      <c r="O328" s="2">
        <f t="shared" si="49"/>
        <v>4.822868880060923E-2</v>
      </c>
      <c r="P328">
        <v>5</v>
      </c>
      <c r="Q328">
        <v>4</v>
      </c>
      <c r="R328" t="str">
        <f t="shared" si="50"/>
        <v>NA</v>
      </c>
      <c r="S328">
        <f t="shared" si="51"/>
        <v>1958</v>
      </c>
      <c r="T328">
        <f t="shared" si="52"/>
        <v>29.58</v>
      </c>
      <c r="U328">
        <f t="shared" si="53"/>
        <v>102.59</v>
      </c>
      <c r="V328" t="str">
        <f t="shared" si="54"/>
        <v>Neosinocalamus affinis9</v>
      </c>
    </row>
    <row r="329" spans="1:22" x14ac:dyDescent="0.25">
      <c r="A329" t="s">
        <v>29</v>
      </c>
      <c r="B329">
        <v>9</v>
      </c>
      <c r="C329">
        <v>2</v>
      </c>
      <c r="D329">
        <v>730</v>
      </c>
      <c r="E329">
        <v>0.399023674741596</v>
      </c>
      <c r="F329">
        <v>0.18423859770512699</v>
      </c>
      <c r="G329">
        <v>0.24560999999999999</v>
      </c>
      <c r="H329">
        <v>49.3</v>
      </c>
      <c r="I329">
        <v>0.42869565217391303</v>
      </c>
      <c r="J329">
        <v>22.5</v>
      </c>
      <c r="K329">
        <f t="shared" si="45"/>
        <v>1.9671867164760681</v>
      </c>
      <c r="L329">
        <f t="shared" si="46"/>
        <v>7.898228579880661E-3</v>
      </c>
      <c r="M329">
        <f t="shared" si="47"/>
        <v>0.33157350000000002</v>
      </c>
      <c r="N329">
        <f t="shared" si="48"/>
        <v>0.16855212432196889</v>
      </c>
      <c r="O329" s="2">
        <f t="shared" si="49"/>
        <v>4.2138031080492223E-2</v>
      </c>
      <c r="P329">
        <v>5</v>
      </c>
      <c r="Q329">
        <v>4</v>
      </c>
      <c r="R329" t="str">
        <f t="shared" si="50"/>
        <v>NA</v>
      </c>
      <c r="S329">
        <f t="shared" si="51"/>
        <v>1958</v>
      </c>
      <c r="T329">
        <f t="shared" si="52"/>
        <v>29.58</v>
      </c>
      <c r="U329">
        <f t="shared" si="53"/>
        <v>102.59</v>
      </c>
      <c r="V329" t="str">
        <f t="shared" si="54"/>
        <v>Neosinocalamus affinis9</v>
      </c>
    </row>
    <row r="330" spans="1:22" x14ac:dyDescent="0.25">
      <c r="A330" t="s">
        <v>29</v>
      </c>
      <c r="B330">
        <v>9</v>
      </c>
      <c r="C330">
        <v>3</v>
      </c>
      <c r="D330">
        <v>0</v>
      </c>
      <c r="E330">
        <v>1</v>
      </c>
      <c r="F330">
        <v>1</v>
      </c>
      <c r="G330">
        <v>1</v>
      </c>
      <c r="H330">
        <v>49.3</v>
      </c>
      <c r="I330">
        <v>0.42869565217391303</v>
      </c>
      <c r="J330">
        <v>22.5</v>
      </c>
      <c r="K330">
        <f t="shared" si="45"/>
        <v>4.93</v>
      </c>
      <c r="L330">
        <f t="shared" si="46"/>
        <v>4.2869565217391312E-2</v>
      </c>
      <c r="M330">
        <f t="shared" si="47"/>
        <v>1.3499999999999999</v>
      </c>
      <c r="N330">
        <f t="shared" si="48"/>
        <v>0.2738336713995943</v>
      </c>
      <c r="O330" s="2">
        <f t="shared" si="49"/>
        <v>6.8458417849898576E-2</v>
      </c>
      <c r="P330">
        <v>5</v>
      </c>
      <c r="Q330">
        <v>4</v>
      </c>
      <c r="R330" t="str">
        <f t="shared" si="50"/>
        <v>NA</v>
      </c>
      <c r="S330">
        <f t="shared" si="51"/>
        <v>1958</v>
      </c>
      <c r="T330">
        <f t="shared" si="52"/>
        <v>29.58</v>
      </c>
      <c r="U330">
        <f t="shared" si="53"/>
        <v>102.59</v>
      </c>
      <c r="V330" t="str">
        <f t="shared" si="54"/>
        <v>Neosinocalamus affinis9</v>
      </c>
    </row>
    <row r="331" spans="1:22" x14ac:dyDescent="0.25">
      <c r="A331" t="s">
        <v>29</v>
      </c>
      <c r="B331">
        <v>9</v>
      </c>
      <c r="C331">
        <v>3</v>
      </c>
      <c r="D331">
        <v>122</v>
      </c>
      <c r="E331">
        <v>0.85704398047349595</v>
      </c>
      <c r="F331">
        <v>0.53509196794095704</v>
      </c>
      <c r="G331">
        <v>0.70342000000000005</v>
      </c>
      <c r="H331">
        <v>49.3</v>
      </c>
      <c r="I331">
        <v>0.42869565217391303</v>
      </c>
      <c r="J331">
        <v>22.5</v>
      </c>
      <c r="K331">
        <f t="shared" si="45"/>
        <v>4.2252268237343351</v>
      </c>
      <c r="L331">
        <f t="shared" si="46"/>
        <v>2.293916001694711E-2</v>
      </c>
      <c r="M331">
        <f t="shared" si="47"/>
        <v>0.94961700000000016</v>
      </c>
      <c r="N331">
        <f t="shared" si="48"/>
        <v>0.22474935420406869</v>
      </c>
      <c r="O331" s="2">
        <f t="shared" si="49"/>
        <v>5.6187338551017173E-2</v>
      </c>
      <c r="P331">
        <v>5</v>
      </c>
      <c r="Q331">
        <v>4</v>
      </c>
      <c r="R331" t="str">
        <f t="shared" si="50"/>
        <v>NA</v>
      </c>
      <c r="S331">
        <f t="shared" si="51"/>
        <v>1958</v>
      </c>
      <c r="T331">
        <f t="shared" si="52"/>
        <v>29.58</v>
      </c>
      <c r="U331">
        <f t="shared" si="53"/>
        <v>102.59</v>
      </c>
      <c r="V331" t="str">
        <f t="shared" si="54"/>
        <v>Neosinocalamus affinis9</v>
      </c>
    </row>
    <row r="332" spans="1:22" x14ac:dyDescent="0.25">
      <c r="A332" t="s">
        <v>29</v>
      </c>
      <c r="B332">
        <v>9</v>
      </c>
      <c r="C332">
        <v>3</v>
      </c>
      <c r="D332">
        <v>243</v>
      </c>
      <c r="E332">
        <v>0.67247725345495402</v>
      </c>
      <c r="F332">
        <v>0.92714928213112002</v>
      </c>
      <c r="G332">
        <v>0.72271000000000007</v>
      </c>
      <c r="H332">
        <v>49.3</v>
      </c>
      <c r="I332">
        <v>0.42869565217391303</v>
      </c>
      <c r="J332">
        <v>22.5</v>
      </c>
      <c r="K332">
        <f t="shared" si="45"/>
        <v>3.3153128595329227</v>
      </c>
      <c r="L332">
        <f t="shared" si="46"/>
        <v>3.9746486616577578E-2</v>
      </c>
      <c r="M332">
        <f t="shared" si="47"/>
        <v>0.9756585000000001</v>
      </c>
      <c r="N332">
        <f t="shared" si="48"/>
        <v>0.29428851554524349</v>
      </c>
      <c r="O332" s="2">
        <f t="shared" si="49"/>
        <v>7.3572128886310872E-2</v>
      </c>
      <c r="P332">
        <v>5</v>
      </c>
      <c r="Q332">
        <v>4</v>
      </c>
      <c r="R332" t="str">
        <f t="shared" si="50"/>
        <v>NA</v>
      </c>
      <c r="S332">
        <f t="shared" si="51"/>
        <v>1958</v>
      </c>
      <c r="T332">
        <f t="shared" si="52"/>
        <v>29.58</v>
      </c>
      <c r="U332">
        <f t="shared" si="53"/>
        <v>102.59</v>
      </c>
      <c r="V332" t="str">
        <f t="shared" si="54"/>
        <v>Neosinocalamus affinis9</v>
      </c>
    </row>
    <row r="333" spans="1:22" x14ac:dyDescent="0.25">
      <c r="A333" t="s">
        <v>29</v>
      </c>
      <c r="B333">
        <v>9</v>
      </c>
      <c r="C333">
        <v>3</v>
      </c>
      <c r="D333">
        <v>365</v>
      </c>
      <c r="E333">
        <v>0.52124309582197104</v>
      </c>
      <c r="F333">
        <v>0.67746064694689601</v>
      </c>
      <c r="G333">
        <v>0.39152999999999999</v>
      </c>
      <c r="H333">
        <v>49.3</v>
      </c>
      <c r="I333">
        <v>0.42869565217391303</v>
      </c>
      <c r="J333">
        <v>22.5</v>
      </c>
      <c r="K333">
        <f t="shared" si="45"/>
        <v>2.5697284624023169</v>
      </c>
      <c r="L333">
        <f t="shared" si="46"/>
        <v>2.9042443386506061E-2</v>
      </c>
      <c r="M333">
        <f t="shared" si="47"/>
        <v>0.52856549999999991</v>
      </c>
      <c r="N333">
        <f t="shared" si="48"/>
        <v>0.20568924216446946</v>
      </c>
      <c r="O333" s="2">
        <f t="shared" si="49"/>
        <v>5.1422310541117365E-2</v>
      </c>
      <c r="P333">
        <v>5</v>
      </c>
      <c r="Q333">
        <v>4</v>
      </c>
      <c r="R333" t="str">
        <f t="shared" si="50"/>
        <v>NA</v>
      </c>
      <c r="S333">
        <f t="shared" si="51"/>
        <v>1958</v>
      </c>
      <c r="T333">
        <f t="shared" si="52"/>
        <v>29.58</v>
      </c>
      <c r="U333">
        <f t="shared" si="53"/>
        <v>102.59</v>
      </c>
      <c r="V333" t="str">
        <f t="shared" si="54"/>
        <v>Neosinocalamus affinis9</v>
      </c>
    </row>
    <row r="334" spans="1:22" x14ac:dyDescent="0.25">
      <c r="A334" t="s">
        <v>29</v>
      </c>
      <c r="B334">
        <v>9</v>
      </c>
      <c r="C334">
        <v>3</v>
      </c>
      <c r="D334">
        <v>487</v>
      </c>
      <c r="E334">
        <v>0.44039603052735399</v>
      </c>
      <c r="F334">
        <v>0.436452747506199</v>
      </c>
      <c r="G334">
        <v>0.37578000000000006</v>
      </c>
      <c r="H334">
        <v>49.3</v>
      </c>
      <c r="I334">
        <v>0.42869565217391303</v>
      </c>
      <c r="J334">
        <v>22.5</v>
      </c>
      <c r="K334">
        <f t="shared" si="45"/>
        <v>2.1711524304998555</v>
      </c>
      <c r="L334">
        <f t="shared" si="46"/>
        <v>1.8710539523526616E-2</v>
      </c>
      <c r="M334">
        <f t="shared" si="47"/>
        <v>0.50730300000000006</v>
      </c>
      <c r="N334">
        <f t="shared" si="48"/>
        <v>0.23365609566307868</v>
      </c>
      <c r="O334" s="2">
        <f t="shared" si="49"/>
        <v>5.8414023915769671E-2</v>
      </c>
      <c r="P334">
        <v>5</v>
      </c>
      <c r="Q334">
        <v>4</v>
      </c>
      <c r="R334" t="str">
        <f t="shared" si="50"/>
        <v>NA</v>
      </c>
      <c r="S334">
        <f t="shared" si="51"/>
        <v>1958</v>
      </c>
      <c r="T334">
        <f t="shared" si="52"/>
        <v>29.58</v>
      </c>
      <c r="U334">
        <f t="shared" si="53"/>
        <v>102.59</v>
      </c>
      <c r="V334" t="str">
        <f t="shared" si="54"/>
        <v>Neosinocalamus affinis9</v>
      </c>
    </row>
    <row r="335" spans="1:22" x14ac:dyDescent="0.25">
      <c r="A335" t="s">
        <v>29</v>
      </c>
      <c r="B335">
        <v>9</v>
      </c>
      <c r="C335">
        <v>3</v>
      </c>
      <c r="D335">
        <v>608</v>
      </c>
      <c r="E335">
        <v>0.439149267756057</v>
      </c>
      <c r="F335">
        <v>0.28649887562705501</v>
      </c>
      <c r="G335">
        <v>0.30680000000000002</v>
      </c>
      <c r="H335">
        <v>49.3</v>
      </c>
      <c r="I335">
        <v>0.42869565217391303</v>
      </c>
      <c r="J335">
        <v>22.5</v>
      </c>
      <c r="K335">
        <f t="shared" si="45"/>
        <v>2.165005890037361</v>
      </c>
      <c r="L335">
        <f t="shared" si="46"/>
        <v>1.2282082233403314E-2</v>
      </c>
      <c r="M335">
        <f t="shared" si="47"/>
        <v>0.41418000000000005</v>
      </c>
      <c r="N335">
        <f t="shared" si="48"/>
        <v>0.19130663888995361</v>
      </c>
      <c r="O335" s="2">
        <f t="shared" si="49"/>
        <v>4.7826659722488403E-2</v>
      </c>
      <c r="P335">
        <v>5</v>
      </c>
      <c r="Q335">
        <v>4</v>
      </c>
      <c r="R335" t="str">
        <f t="shared" si="50"/>
        <v>NA</v>
      </c>
      <c r="S335">
        <f t="shared" si="51"/>
        <v>1958</v>
      </c>
      <c r="T335">
        <f t="shared" si="52"/>
        <v>29.58</v>
      </c>
      <c r="U335">
        <f t="shared" si="53"/>
        <v>102.59</v>
      </c>
      <c r="V335" t="str">
        <f t="shared" si="54"/>
        <v>Neosinocalamus affinis9</v>
      </c>
    </row>
    <row r="336" spans="1:22" x14ac:dyDescent="0.25">
      <c r="A336" t="s">
        <v>29</v>
      </c>
      <c r="B336">
        <v>9</v>
      </c>
      <c r="C336">
        <v>3</v>
      </c>
      <c r="D336">
        <v>730</v>
      </c>
      <c r="E336">
        <v>0.39901450736827698</v>
      </c>
      <c r="F336">
        <v>0.143049068788561</v>
      </c>
      <c r="G336">
        <v>0.24951000000000001</v>
      </c>
      <c r="H336">
        <v>49.3</v>
      </c>
      <c r="I336">
        <v>0.42869565217391303</v>
      </c>
      <c r="J336">
        <v>22.5</v>
      </c>
      <c r="K336">
        <f t="shared" si="45"/>
        <v>1.9671415213256056</v>
      </c>
      <c r="L336">
        <f t="shared" si="46"/>
        <v>6.1324513837183103E-3</v>
      </c>
      <c r="M336">
        <f t="shared" si="47"/>
        <v>0.33683849999999999</v>
      </c>
      <c r="N336">
        <f t="shared" si="48"/>
        <v>0.17123246921909985</v>
      </c>
      <c r="O336" s="2">
        <f t="shared" si="49"/>
        <v>4.2808117304774962E-2</v>
      </c>
      <c r="P336">
        <v>5</v>
      </c>
      <c r="Q336">
        <v>4</v>
      </c>
      <c r="R336" t="str">
        <f t="shared" si="50"/>
        <v>NA</v>
      </c>
      <c r="S336">
        <f t="shared" si="51"/>
        <v>1958</v>
      </c>
      <c r="T336">
        <f t="shared" si="52"/>
        <v>29.58</v>
      </c>
      <c r="U336">
        <f t="shared" si="53"/>
        <v>102.59</v>
      </c>
      <c r="V336" t="str">
        <f t="shared" si="54"/>
        <v>Neosinocalamus affinis9</v>
      </c>
    </row>
    <row r="337" spans="1:22" x14ac:dyDescent="0.25">
      <c r="A337" t="s">
        <v>30</v>
      </c>
      <c r="B337">
        <v>10</v>
      </c>
      <c r="C337">
        <v>0</v>
      </c>
      <c r="D337">
        <v>0</v>
      </c>
      <c r="E337">
        <v>1</v>
      </c>
      <c r="F337">
        <v>1</v>
      </c>
      <c r="G337">
        <v>1</v>
      </c>
      <c r="H337">
        <v>48.2</v>
      </c>
      <c r="I337">
        <v>0.35182481751824818</v>
      </c>
      <c r="J337">
        <v>18</v>
      </c>
      <c r="K337">
        <f t="shared" si="45"/>
        <v>4.82</v>
      </c>
      <c r="L337">
        <f t="shared" si="46"/>
        <v>3.5182481751824819E-2</v>
      </c>
      <c r="M337">
        <f t="shared" si="47"/>
        <v>1.0799999999999998</v>
      </c>
      <c r="N337">
        <f t="shared" si="48"/>
        <v>0.22406639004149373</v>
      </c>
      <c r="O337" s="2">
        <f t="shared" si="49"/>
        <v>5.6016597510373432E-2</v>
      </c>
      <c r="P337">
        <v>5</v>
      </c>
      <c r="Q337">
        <v>5</v>
      </c>
      <c r="R337" t="str">
        <f t="shared" si="50"/>
        <v>PA</v>
      </c>
      <c r="S337">
        <f t="shared" si="51"/>
        <v>1822</v>
      </c>
      <c r="T337">
        <f t="shared" si="52"/>
        <v>29.42</v>
      </c>
      <c r="U337">
        <f t="shared" si="53"/>
        <v>103.14</v>
      </c>
      <c r="V337" t="str">
        <f t="shared" si="54"/>
        <v>Pleioblastus amarus10</v>
      </c>
    </row>
    <row r="338" spans="1:22" x14ac:dyDescent="0.25">
      <c r="A338" t="s">
        <v>30</v>
      </c>
      <c r="B338">
        <v>10</v>
      </c>
      <c r="C338">
        <v>0</v>
      </c>
      <c r="D338">
        <v>122</v>
      </c>
      <c r="E338">
        <v>0.90572841001628002</v>
      </c>
      <c r="F338">
        <v>1.53453060160225</v>
      </c>
      <c r="G338">
        <v>0.67311999999999994</v>
      </c>
      <c r="H338">
        <v>48.2</v>
      </c>
      <c r="I338">
        <v>0.35182481751824818</v>
      </c>
      <c r="J338">
        <v>18</v>
      </c>
      <c r="K338">
        <f t="shared" ref="K338:K360" si="55">E338*H338*0.01*$B$14</f>
        <v>4.3656109362784701</v>
      </c>
      <c r="L338">
        <f t="shared" ref="L338:L360" si="56">F338*I338*0.01*$B$14</f>
        <v>5.3988594888487923E-2</v>
      </c>
      <c r="M338">
        <f t="shared" ref="M338:M360" si="57">G338*J338*0.01*$B$14*$B$13</f>
        <v>0.72696959999999999</v>
      </c>
      <c r="N338">
        <f t="shared" ref="N338:N360" si="58">M338/K338</f>
        <v>0.16652184782634707</v>
      </c>
      <c r="O338" s="2">
        <f t="shared" ref="O338:O360" si="59">M338*0.25/K338</f>
        <v>4.1630461956586769E-2</v>
      </c>
      <c r="P338">
        <v>5</v>
      </c>
      <c r="Q338">
        <v>5</v>
      </c>
      <c r="R338" t="str">
        <f t="shared" ref="R338:R360" si="60">VLOOKUP(Q338,$R$2:$S$6,2,FALSE)</f>
        <v>PA</v>
      </c>
      <c r="S338">
        <f t="shared" ref="S338:S360" si="61">VLOOKUP(Q338,$R$2:$U$6,4,FALSE)</f>
        <v>1822</v>
      </c>
      <c r="T338">
        <f t="shared" ref="T338:T360" si="62">VLOOKUP(Q338,$R$2:$W$6,5,FALSE)</f>
        <v>29.42</v>
      </c>
      <c r="U338">
        <f t="shared" ref="U338:U360" si="63">VLOOKUP(Q338,$R$2:$W$6,6,FALSE)</f>
        <v>103.14</v>
      </c>
      <c r="V338" t="str">
        <f t="shared" ref="V338:V360" si="64">_xlfn.CONCAT(A338,B338)</f>
        <v>Pleioblastus amarus10</v>
      </c>
    </row>
    <row r="339" spans="1:22" x14ac:dyDescent="0.25">
      <c r="A339" t="s">
        <v>30</v>
      </c>
      <c r="B339">
        <v>10</v>
      </c>
      <c r="C339">
        <v>0</v>
      </c>
      <c r="D339">
        <v>243</v>
      </c>
      <c r="E339">
        <v>0.66855829238932596</v>
      </c>
      <c r="F339">
        <v>1.37711023742859</v>
      </c>
      <c r="G339">
        <v>1.0544199999999999</v>
      </c>
      <c r="H339">
        <v>48.2</v>
      </c>
      <c r="I339">
        <v>0.35182481751824818</v>
      </c>
      <c r="J339">
        <v>18</v>
      </c>
      <c r="K339">
        <f t="shared" si="55"/>
        <v>3.2224509693165517</v>
      </c>
      <c r="L339">
        <f t="shared" si="56"/>
        <v>4.8450155798582514E-2</v>
      </c>
      <c r="M339">
        <f t="shared" si="57"/>
        <v>1.1387736000000002</v>
      </c>
      <c r="N339">
        <f t="shared" si="58"/>
        <v>0.35338740941076979</v>
      </c>
      <c r="O339" s="2">
        <f t="shared" si="59"/>
        <v>8.8346852352692448E-2</v>
      </c>
      <c r="P339">
        <v>5</v>
      </c>
      <c r="Q339">
        <v>5</v>
      </c>
      <c r="R339" t="str">
        <f t="shared" si="60"/>
        <v>PA</v>
      </c>
      <c r="S339">
        <f t="shared" si="61"/>
        <v>1822</v>
      </c>
      <c r="T339">
        <f t="shared" si="62"/>
        <v>29.42</v>
      </c>
      <c r="U339">
        <f t="shared" si="63"/>
        <v>103.14</v>
      </c>
      <c r="V339" t="str">
        <f t="shared" si="64"/>
        <v>Pleioblastus amarus10</v>
      </c>
    </row>
    <row r="340" spans="1:22" x14ac:dyDescent="0.25">
      <c r="A340" t="s">
        <v>30</v>
      </c>
      <c r="B340">
        <v>10</v>
      </c>
      <c r="C340">
        <v>0</v>
      </c>
      <c r="D340">
        <v>365</v>
      </c>
      <c r="E340">
        <v>0.51441400712259899</v>
      </c>
      <c r="F340">
        <v>0.95491215824907005</v>
      </c>
      <c r="G340">
        <v>0.7755200000000001</v>
      </c>
      <c r="H340">
        <v>48.2</v>
      </c>
      <c r="I340">
        <v>0.35182481751824818</v>
      </c>
      <c r="J340">
        <v>18</v>
      </c>
      <c r="K340">
        <f t="shared" si="55"/>
        <v>2.4794755143309275</v>
      </c>
      <c r="L340">
        <f t="shared" si="56"/>
        <v>3.3596179582193561E-2</v>
      </c>
      <c r="M340">
        <f t="shared" si="57"/>
        <v>0.83756160000000002</v>
      </c>
      <c r="N340">
        <f t="shared" si="58"/>
        <v>0.33779789119071468</v>
      </c>
      <c r="O340" s="2">
        <f t="shared" si="59"/>
        <v>8.4449472797678671E-2</v>
      </c>
      <c r="P340">
        <v>5</v>
      </c>
      <c r="Q340">
        <v>5</v>
      </c>
      <c r="R340" t="str">
        <f t="shared" si="60"/>
        <v>PA</v>
      </c>
      <c r="S340">
        <f t="shared" si="61"/>
        <v>1822</v>
      </c>
      <c r="T340">
        <f t="shared" si="62"/>
        <v>29.42</v>
      </c>
      <c r="U340">
        <f t="shared" si="63"/>
        <v>103.14</v>
      </c>
      <c r="V340" t="str">
        <f t="shared" si="64"/>
        <v>Pleioblastus amarus10</v>
      </c>
    </row>
    <row r="341" spans="1:22" x14ac:dyDescent="0.25">
      <c r="A341" t="s">
        <v>30</v>
      </c>
      <c r="B341">
        <v>10</v>
      </c>
      <c r="C341">
        <v>0</v>
      </c>
      <c r="D341">
        <v>517</v>
      </c>
      <c r="E341">
        <v>0.33452280493525</v>
      </c>
      <c r="F341">
        <v>0.28760956383770198</v>
      </c>
      <c r="G341">
        <v>0.38493000000000005</v>
      </c>
      <c r="H341">
        <v>48.2</v>
      </c>
      <c r="I341">
        <v>0.35182481751824818</v>
      </c>
      <c r="J341">
        <v>18</v>
      </c>
      <c r="K341">
        <f t="shared" si="55"/>
        <v>1.6123999197879053</v>
      </c>
      <c r="L341">
        <f t="shared" si="56"/>
        <v>1.0118818231370246E-2</v>
      </c>
      <c r="M341">
        <f t="shared" si="57"/>
        <v>0.41572440000000005</v>
      </c>
      <c r="N341">
        <f t="shared" si="58"/>
        <v>0.25782958365235115</v>
      </c>
      <c r="O341" s="2">
        <f t="shared" si="59"/>
        <v>6.4457395913087787E-2</v>
      </c>
      <c r="P341">
        <v>5</v>
      </c>
      <c r="Q341">
        <v>5</v>
      </c>
      <c r="R341" t="str">
        <f t="shared" si="60"/>
        <v>PA</v>
      </c>
      <c r="S341">
        <f t="shared" si="61"/>
        <v>1822</v>
      </c>
      <c r="T341">
        <f t="shared" si="62"/>
        <v>29.42</v>
      </c>
      <c r="U341">
        <f t="shared" si="63"/>
        <v>103.14</v>
      </c>
      <c r="V341" t="str">
        <f t="shared" si="64"/>
        <v>Pleioblastus amarus10</v>
      </c>
    </row>
    <row r="342" spans="1:22" x14ac:dyDescent="0.25">
      <c r="A342" t="s">
        <v>30</v>
      </c>
      <c r="B342">
        <v>10</v>
      </c>
      <c r="C342">
        <v>0</v>
      </c>
      <c r="D342">
        <v>700</v>
      </c>
      <c r="E342">
        <v>0.195393757058516</v>
      </c>
      <c r="F342">
        <v>0.23121045037023</v>
      </c>
      <c r="G342">
        <v>0.20988000000000001</v>
      </c>
      <c r="H342">
        <v>48.2</v>
      </c>
      <c r="I342">
        <v>0.35182481751824818</v>
      </c>
      <c r="J342">
        <v>18</v>
      </c>
      <c r="K342">
        <f t="shared" si="55"/>
        <v>0.9417979090220473</v>
      </c>
      <c r="L342">
        <f t="shared" si="56"/>
        <v>8.134557450981815E-3</v>
      </c>
      <c r="M342">
        <f t="shared" si="57"/>
        <v>0.22667039999999999</v>
      </c>
      <c r="N342">
        <f t="shared" si="58"/>
        <v>0.24067838527627661</v>
      </c>
      <c r="O342" s="2">
        <f t="shared" si="59"/>
        <v>6.0169596319069152E-2</v>
      </c>
      <c r="P342">
        <v>5</v>
      </c>
      <c r="Q342">
        <v>5</v>
      </c>
      <c r="R342" t="str">
        <f t="shared" si="60"/>
        <v>PA</v>
      </c>
      <c r="S342">
        <f t="shared" si="61"/>
        <v>1822</v>
      </c>
      <c r="T342">
        <f t="shared" si="62"/>
        <v>29.42</v>
      </c>
      <c r="U342">
        <f t="shared" si="63"/>
        <v>103.14</v>
      </c>
      <c r="V342" t="str">
        <f t="shared" si="64"/>
        <v>Pleioblastus amarus10</v>
      </c>
    </row>
    <row r="343" spans="1:22" x14ac:dyDescent="0.25">
      <c r="A343" t="s">
        <v>30</v>
      </c>
      <c r="B343">
        <v>10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48.2</v>
      </c>
      <c r="I343">
        <v>0.35182481751824818</v>
      </c>
      <c r="J343">
        <v>18</v>
      </c>
      <c r="K343">
        <f t="shared" si="55"/>
        <v>4.82</v>
      </c>
      <c r="L343">
        <f t="shared" si="56"/>
        <v>3.5182481751824819E-2</v>
      </c>
      <c r="M343">
        <f t="shared" si="57"/>
        <v>1.0799999999999998</v>
      </c>
      <c r="N343">
        <f t="shared" si="58"/>
        <v>0.22406639004149373</v>
      </c>
      <c r="O343" s="2">
        <f t="shared" si="59"/>
        <v>5.6016597510373432E-2</v>
      </c>
      <c r="P343">
        <v>5</v>
      </c>
      <c r="Q343">
        <v>5</v>
      </c>
      <c r="R343" t="str">
        <f t="shared" si="60"/>
        <v>PA</v>
      </c>
      <c r="S343">
        <f t="shared" si="61"/>
        <v>1822</v>
      </c>
      <c r="T343">
        <f t="shared" si="62"/>
        <v>29.42</v>
      </c>
      <c r="U343">
        <f t="shared" si="63"/>
        <v>103.14</v>
      </c>
      <c r="V343" t="str">
        <f t="shared" si="64"/>
        <v>Pleioblastus amarus10</v>
      </c>
    </row>
    <row r="344" spans="1:22" x14ac:dyDescent="0.25">
      <c r="A344" t="s">
        <v>30</v>
      </c>
      <c r="B344">
        <v>10</v>
      </c>
      <c r="C344">
        <v>1</v>
      </c>
      <c r="D344">
        <v>122</v>
      </c>
      <c r="E344">
        <v>0.90205093002425496</v>
      </c>
      <c r="F344">
        <v>1.12603031912865</v>
      </c>
      <c r="G344">
        <v>0.75490000000000002</v>
      </c>
      <c r="H344">
        <v>48.2</v>
      </c>
      <c r="I344">
        <v>0.35182481751824818</v>
      </c>
      <c r="J344">
        <v>18</v>
      </c>
      <c r="K344">
        <f t="shared" si="55"/>
        <v>4.3478854827169098</v>
      </c>
      <c r="L344">
        <f t="shared" si="56"/>
        <v>3.9616541154745208E-2</v>
      </c>
      <c r="M344">
        <f t="shared" si="57"/>
        <v>0.81529200000000002</v>
      </c>
      <c r="N344">
        <f t="shared" si="58"/>
        <v>0.18751459835840473</v>
      </c>
      <c r="O344" s="2">
        <f t="shared" si="59"/>
        <v>4.6878649589601182E-2</v>
      </c>
      <c r="P344">
        <v>5</v>
      </c>
      <c r="Q344">
        <v>5</v>
      </c>
      <c r="R344" t="str">
        <f t="shared" si="60"/>
        <v>PA</v>
      </c>
      <c r="S344">
        <f t="shared" si="61"/>
        <v>1822</v>
      </c>
      <c r="T344">
        <f t="shared" si="62"/>
        <v>29.42</v>
      </c>
      <c r="U344">
        <f t="shared" si="63"/>
        <v>103.14</v>
      </c>
      <c r="V344" t="str">
        <f t="shared" si="64"/>
        <v>Pleioblastus amarus10</v>
      </c>
    </row>
    <row r="345" spans="1:22" x14ac:dyDescent="0.25">
      <c r="A345" t="s">
        <v>30</v>
      </c>
      <c r="B345">
        <v>10</v>
      </c>
      <c r="C345">
        <v>1</v>
      </c>
      <c r="D345">
        <v>243</v>
      </c>
      <c r="E345">
        <v>0.793911600469414</v>
      </c>
      <c r="F345">
        <v>1.10914274362128</v>
      </c>
      <c r="G345">
        <v>1.22597</v>
      </c>
      <c r="H345">
        <v>48.2</v>
      </c>
      <c r="I345">
        <v>0.35182481751824818</v>
      </c>
      <c r="J345">
        <v>18</v>
      </c>
      <c r="K345">
        <f t="shared" si="55"/>
        <v>3.8266539142625762</v>
      </c>
      <c r="L345">
        <f t="shared" si="56"/>
        <v>3.9022394337624597E-2</v>
      </c>
      <c r="M345">
        <f t="shared" si="57"/>
        <v>1.3240475999999999</v>
      </c>
      <c r="N345">
        <f t="shared" si="58"/>
        <v>0.34600662345373173</v>
      </c>
      <c r="O345" s="2">
        <f t="shared" si="59"/>
        <v>8.6501655863432933E-2</v>
      </c>
      <c r="P345">
        <v>5</v>
      </c>
      <c r="Q345">
        <v>5</v>
      </c>
      <c r="R345" t="str">
        <f t="shared" si="60"/>
        <v>PA</v>
      </c>
      <c r="S345">
        <f t="shared" si="61"/>
        <v>1822</v>
      </c>
      <c r="T345">
        <f t="shared" si="62"/>
        <v>29.42</v>
      </c>
      <c r="U345">
        <f t="shared" si="63"/>
        <v>103.14</v>
      </c>
      <c r="V345" t="str">
        <f t="shared" si="64"/>
        <v>Pleioblastus amarus10</v>
      </c>
    </row>
    <row r="346" spans="1:22" x14ac:dyDescent="0.25">
      <c r="A346" t="s">
        <v>30</v>
      </c>
      <c r="B346">
        <v>10</v>
      </c>
      <c r="C346">
        <v>1</v>
      </c>
      <c r="D346">
        <v>365</v>
      </c>
      <c r="E346">
        <v>0.62685512244258501</v>
      </c>
      <c r="F346">
        <v>0.97454624629391895</v>
      </c>
      <c r="G346">
        <v>0.84932000000000007</v>
      </c>
      <c r="H346">
        <v>48.2</v>
      </c>
      <c r="I346">
        <v>0.35182481751824818</v>
      </c>
      <c r="J346">
        <v>18</v>
      </c>
      <c r="K346">
        <f t="shared" si="55"/>
        <v>3.0214416901732601</v>
      </c>
      <c r="L346">
        <f t="shared" si="56"/>
        <v>3.4286955526545176E-2</v>
      </c>
      <c r="M346">
        <f t="shared" si="57"/>
        <v>0.91726560000000013</v>
      </c>
      <c r="N346">
        <f t="shared" si="58"/>
        <v>0.30358540526638489</v>
      </c>
      <c r="O346" s="2">
        <f t="shared" si="59"/>
        <v>7.5896351316596222E-2</v>
      </c>
      <c r="P346">
        <v>5</v>
      </c>
      <c r="Q346">
        <v>5</v>
      </c>
      <c r="R346" t="str">
        <f t="shared" si="60"/>
        <v>PA</v>
      </c>
      <c r="S346">
        <f t="shared" si="61"/>
        <v>1822</v>
      </c>
      <c r="T346">
        <f t="shared" si="62"/>
        <v>29.42</v>
      </c>
      <c r="U346">
        <f t="shared" si="63"/>
        <v>103.14</v>
      </c>
      <c r="V346" t="str">
        <f t="shared" si="64"/>
        <v>Pleioblastus amarus10</v>
      </c>
    </row>
    <row r="347" spans="1:22" x14ac:dyDescent="0.25">
      <c r="A347" t="s">
        <v>30</v>
      </c>
      <c r="B347">
        <v>10</v>
      </c>
      <c r="C347">
        <v>1</v>
      </c>
      <c r="D347">
        <v>517</v>
      </c>
      <c r="E347">
        <v>0.59625730409505795</v>
      </c>
      <c r="F347">
        <v>0.51309302826775804</v>
      </c>
      <c r="G347">
        <v>0.84570999999999996</v>
      </c>
      <c r="H347">
        <v>48.2</v>
      </c>
      <c r="I347">
        <v>0.35182481751824818</v>
      </c>
      <c r="J347">
        <v>18</v>
      </c>
      <c r="K347">
        <f t="shared" si="55"/>
        <v>2.8739602057381797</v>
      </c>
      <c r="L347">
        <f t="shared" si="56"/>
        <v>1.8051886104018932E-2</v>
      </c>
      <c r="M347">
        <f t="shared" si="57"/>
        <v>0.91336679999999992</v>
      </c>
      <c r="N347">
        <f t="shared" si="58"/>
        <v>0.31780774075311202</v>
      </c>
      <c r="O347" s="2">
        <f t="shared" si="59"/>
        <v>7.9451935188278006E-2</v>
      </c>
      <c r="P347">
        <v>5</v>
      </c>
      <c r="Q347">
        <v>5</v>
      </c>
      <c r="R347" t="str">
        <f t="shared" si="60"/>
        <v>PA</v>
      </c>
      <c r="S347">
        <f t="shared" si="61"/>
        <v>1822</v>
      </c>
      <c r="T347">
        <f t="shared" si="62"/>
        <v>29.42</v>
      </c>
      <c r="U347">
        <f t="shared" si="63"/>
        <v>103.14</v>
      </c>
      <c r="V347" t="str">
        <f t="shared" si="64"/>
        <v>Pleioblastus amarus10</v>
      </c>
    </row>
    <row r="348" spans="1:22" x14ac:dyDescent="0.25">
      <c r="A348" t="s">
        <v>30</v>
      </c>
      <c r="B348">
        <v>10</v>
      </c>
      <c r="C348">
        <v>1</v>
      </c>
      <c r="D348">
        <v>700</v>
      </c>
      <c r="E348">
        <v>0.304139164480692</v>
      </c>
      <c r="F348">
        <v>0.28021744702400597</v>
      </c>
      <c r="G348">
        <v>0.41533999999999999</v>
      </c>
      <c r="H348">
        <v>48.2</v>
      </c>
      <c r="I348">
        <v>0.35182481751824818</v>
      </c>
      <c r="J348">
        <v>18</v>
      </c>
      <c r="K348">
        <f t="shared" si="55"/>
        <v>1.4659507727969356</v>
      </c>
      <c r="L348">
        <f t="shared" si="56"/>
        <v>9.8587452164650285E-3</v>
      </c>
      <c r="M348">
        <f t="shared" si="57"/>
        <v>0.44856719999999994</v>
      </c>
      <c r="N348">
        <f t="shared" si="58"/>
        <v>0.30599062964724516</v>
      </c>
      <c r="O348" s="2">
        <f t="shared" si="59"/>
        <v>7.649765741181129E-2</v>
      </c>
      <c r="P348">
        <v>5</v>
      </c>
      <c r="Q348">
        <v>5</v>
      </c>
      <c r="R348" t="str">
        <f t="shared" si="60"/>
        <v>PA</v>
      </c>
      <c r="S348">
        <f t="shared" si="61"/>
        <v>1822</v>
      </c>
      <c r="T348">
        <f t="shared" si="62"/>
        <v>29.42</v>
      </c>
      <c r="U348">
        <f t="shared" si="63"/>
        <v>103.14</v>
      </c>
      <c r="V348" t="str">
        <f t="shared" si="64"/>
        <v>Pleioblastus amarus10</v>
      </c>
    </row>
    <row r="349" spans="1:22" x14ac:dyDescent="0.25">
      <c r="A349" t="s">
        <v>30</v>
      </c>
      <c r="B349">
        <v>10</v>
      </c>
      <c r="C349">
        <v>2</v>
      </c>
      <c r="D349">
        <v>0</v>
      </c>
      <c r="E349">
        <v>1</v>
      </c>
      <c r="F349">
        <v>1</v>
      </c>
      <c r="G349">
        <v>1</v>
      </c>
      <c r="H349">
        <v>48.2</v>
      </c>
      <c r="I349">
        <v>0.35182481751824818</v>
      </c>
      <c r="J349">
        <v>18</v>
      </c>
      <c r="K349">
        <f t="shared" si="55"/>
        <v>4.82</v>
      </c>
      <c r="L349">
        <f t="shared" si="56"/>
        <v>3.5182481751824819E-2</v>
      </c>
      <c r="M349">
        <f t="shared" si="57"/>
        <v>1.0799999999999998</v>
      </c>
      <c r="N349">
        <f t="shared" si="58"/>
        <v>0.22406639004149373</v>
      </c>
      <c r="O349" s="2">
        <f t="shared" si="59"/>
        <v>5.6016597510373432E-2</v>
      </c>
      <c r="P349">
        <v>5</v>
      </c>
      <c r="Q349">
        <v>5</v>
      </c>
      <c r="R349" t="str">
        <f t="shared" si="60"/>
        <v>PA</v>
      </c>
      <c r="S349">
        <f t="shared" si="61"/>
        <v>1822</v>
      </c>
      <c r="T349">
        <f t="shared" si="62"/>
        <v>29.42</v>
      </c>
      <c r="U349">
        <f t="shared" si="63"/>
        <v>103.14</v>
      </c>
      <c r="V349" t="str">
        <f t="shared" si="64"/>
        <v>Pleioblastus amarus10</v>
      </c>
    </row>
    <row r="350" spans="1:22" x14ac:dyDescent="0.25">
      <c r="A350" t="s">
        <v>30</v>
      </c>
      <c r="B350">
        <v>10</v>
      </c>
      <c r="C350">
        <v>2</v>
      </c>
      <c r="D350">
        <v>122</v>
      </c>
      <c r="E350">
        <v>0.90388967002026799</v>
      </c>
      <c r="F350">
        <v>0.86132213608575803</v>
      </c>
      <c r="G350">
        <v>0.58933999999999997</v>
      </c>
      <c r="H350">
        <v>48.2</v>
      </c>
      <c r="I350">
        <v>0.35182481751824818</v>
      </c>
      <c r="J350">
        <v>18</v>
      </c>
      <c r="K350">
        <f t="shared" si="55"/>
        <v>4.3567482094976917</v>
      </c>
      <c r="L350">
        <f t="shared" si="56"/>
        <v>3.0303450335279952E-2</v>
      </c>
      <c r="M350">
        <f t="shared" si="57"/>
        <v>0.63648720000000003</v>
      </c>
      <c r="N350">
        <f t="shared" si="58"/>
        <v>0.14609226179572662</v>
      </c>
      <c r="O350" s="2">
        <f t="shared" si="59"/>
        <v>3.6523065448931656E-2</v>
      </c>
      <c r="P350">
        <v>5</v>
      </c>
      <c r="Q350">
        <v>5</v>
      </c>
      <c r="R350" t="str">
        <f t="shared" si="60"/>
        <v>PA</v>
      </c>
      <c r="S350">
        <f t="shared" si="61"/>
        <v>1822</v>
      </c>
      <c r="T350">
        <f t="shared" si="62"/>
        <v>29.42</v>
      </c>
      <c r="U350">
        <f t="shared" si="63"/>
        <v>103.14</v>
      </c>
      <c r="V350" t="str">
        <f t="shared" si="64"/>
        <v>Pleioblastus amarus10</v>
      </c>
    </row>
    <row r="351" spans="1:22" x14ac:dyDescent="0.25">
      <c r="A351" t="s">
        <v>30</v>
      </c>
      <c r="B351">
        <v>10</v>
      </c>
      <c r="C351">
        <v>2</v>
      </c>
      <c r="D351">
        <v>243</v>
      </c>
      <c r="E351">
        <v>0.68515707909434698</v>
      </c>
      <c r="F351">
        <v>0.62546537192948404</v>
      </c>
      <c r="G351">
        <v>0.87092000000000003</v>
      </c>
      <c r="H351">
        <v>48.2</v>
      </c>
      <c r="I351">
        <v>0.35182481751824818</v>
      </c>
      <c r="J351">
        <v>18</v>
      </c>
      <c r="K351">
        <f t="shared" si="55"/>
        <v>3.3024571212347524</v>
      </c>
      <c r="L351">
        <f t="shared" si="56"/>
        <v>2.2005424034307396E-2</v>
      </c>
      <c r="M351">
        <f t="shared" si="57"/>
        <v>0.94059359999999992</v>
      </c>
      <c r="N351">
        <f t="shared" si="58"/>
        <v>0.28481629449539148</v>
      </c>
      <c r="O351" s="2">
        <f t="shared" si="59"/>
        <v>7.1204073623847869E-2</v>
      </c>
      <c r="P351">
        <v>5</v>
      </c>
      <c r="Q351">
        <v>5</v>
      </c>
      <c r="R351" t="str">
        <f t="shared" si="60"/>
        <v>PA</v>
      </c>
      <c r="S351">
        <f t="shared" si="61"/>
        <v>1822</v>
      </c>
      <c r="T351">
        <f t="shared" si="62"/>
        <v>29.42</v>
      </c>
      <c r="U351">
        <f t="shared" si="63"/>
        <v>103.14</v>
      </c>
      <c r="V351" t="str">
        <f t="shared" si="64"/>
        <v>Pleioblastus amarus10</v>
      </c>
    </row>
    <row r="352" spans="1:22" x14ac:dyDescent="0.25">
      <c r="A352" t="s">
        <v>30</v>
      </c>
      <c r="B352">
        <v>10</v>
      </c>
      <c r="C352">
        <v>2</v>
      </c>
      <c r="D352">
        <v>365</v>
      </c>
      <c r="E352">
        <v>0.54759790960330401</v>
      </c>
      <c r="F352">
        <v>0.99741357061706803</v>
      </c>
      <c r="G352">
        <v>0.66581000000000001</v>
      </c>
      <c r="H352">
        <v>48.2</v>
      </c>
      <c r="I352">
        <v>0.35182481751824818</v>
      </c>
      <c r="J352">
        <v>18</v>
      </c>
      <c r="K352">
        <f t="shared" si="55"/>
        <v>2.6394219242879258</v>
      </c>
      <c r="L352">
        <f t="shared" si="56"/>
        <v>3.5091484747257429E-2</v>
      </c>
      <c r="M352">
        <f t="shared" si="57"/>
        <v>0.71907480000000012</v>
      </c>
      <c r="N352">
        <f t="shared" si="58"/>
        <v>0.27243647307127494</v>
      </c>
      <c r="O352" s="2">
        <f t="shared" si="59"/>
        <v>6.8109118267818736E-2</v>
      </c>
      <c r="P352">
        <v>5</v>
      </c>
      <c r="Q352">
        <v>5</v>
      </c>
      <c r="R352" t="str">
        <f t="shared" si="60"/>
        <v>PA</v>
      </c>
      <c r="S352">
        <f t="shared" si="61"/>
        <v>1822</v>
      </c>
      <c r="T352">
        <f t="shared" si="62"/>
        <v>29.42</v>
      </c>
      <c r="U352">
        <f t="shared" si="63"/>
        <v>103.14</v>
      </c>
      <c r="V352" t="str">
        <f t="shared" si="64"/>
        <v>Pleioblastus amarus10</v>
      </c>
    </row>
    <row r="353" spans="1:22" x14ac:dyDescent="0.25">
      <c r="A353" t="s">
        <v>30</v>
      </c>
      <c r="B353">
        <v>10</v>
      </c>
      <c r="C353">
        <v>2</v>
      </c>
      <c r="D353">
        <v>517</v>
      </c>
      <c r="E353">
        <v>0.46170573905846002</v>
      </c>
      <c r="F353">
        <v>0.51635668477985996</v>
      </c>
      <c r="G353">
        <v>0.62031000000000003</v>
      </c>
      <c r="H353">
        <v>48.2</v>
      </c>
      <c r="I353">
        <v>0.35182481751824818</v>
      </c>
      <c r="J353">
        <v>18</v>
      </c>
      <c r="K353">
        <f t="shared" si="55"/>
        <v>2.2254216622617777</v>
      </c>
      <c r="L353">
        <f t="shared" si="56"/>
        <v>1.8166709639700181E-2</v>
      </c>
      <c r="M353">
        <f t="shared" si="57"/>
        <v>0.66993479999999994</v>
      </c>
      <c r="N353">
        <f t="shared" si="58"/>
        <v>0.30103724222721934</v>
      </c>
      <c r="O353" s="2">
        <f t="shared" si="59"/>
        <v>7.5259310556804834E-2</v>
      </c>
      <c r="P353">
        <v>5</v>
      </c>
      <c r="Q353">
        <v>5</v>
      </c>
      <c r="R353" t="str">
        <f t="shared" si="60"/>
        <v>PA</v>
      </c>
      <c r="S353">
        <f t="shared" si="61"/>
        <v>1822</v>
      </c>
      <c r="T353">
        <f t="shared" si="62"/>
        <v>29.42</v>
      </c>
      <c r="U353">
        <f t="shared" si="63"/>
        <v>103.14</v>
      </c>
      <c r="V353" t="str">
        <f t="shared" si="64"/>
        <v>Pleioblastus amarus10</v>
      </c>
    </row>
    <row r="354" spans="1:22" x14ac:dyDescent="0.25">
      <c r="A354" t="s">
        <v>30</v>
      </c>
      <c r="B354">
        <v>10</v>
      </c>
      <c r="C354">
        <v>2</v>
      </c>
      <c r="D354">
        <v>700</v>
      </c>
      <c r="E354">
        <v>0.37603230338303001</v>
      </c>
      <c r="F354">
        <v>0.24426942216632799</v>
      </c>
      <c r="G354">
        <v>0.45921999999999996</v>
      </c>
      <c r="H354">
        <v>48.2</v>
      </c>
      <c r="I354">
        <v>0.35182481751824818</v>
      </c>
      <c r="J354">
        <v>18</v>
      </c>
      <c r="K354">
        <f t="shared" si="55"/>
        <v>1.8124757023062048</v>
      </c>
      <c r="L354">
        <f t="shared" si="56"/>
        <v>8.5940044878956273E-3</v>
      </c>
      <c r="M354">
        <f t="shared" si="57"/>
        <v>0.4959576</v>
      </c>
      <c r="N354">
        <f t="shared" si="58"/>
        <v>0.27363544756431252</v>
      </c>
      <c r="O354" s="2">
        <f t="shared" si="59"/>
        <v>6.8408861891078129E-2</v>
      </c>
      <c r="P354">
        <v>5</v>
      </c>
      <c r="Q354">
        <v>5</v>
      </c>
      <c r="R354" t="str">
        <f t="shared" si="60"/>
        <v>PA</v>
      </c>
      <c r="S354">
        <f t="shared" si="61"/>
        <v>1822</v>
      </c>
      <c r="T354">
        <f t="shared" si="62"/>
        <v>29.42</v>
      </c>
      <c r="U354">
        <f t="shared" si="63"/>
        <v>103.14</v>
      </c>
      <c r="V354" t="str">
        <f t="shared" si="64"/>
        <v>Pleioblastus amarus10</v>
      </c>
    </row>
    <row r="355" spans="1:22" x14ac:dyDescent="0.25">
      <c r="A355" t="s">
        <v>30</v>
      </c>
      <c r="B355">
        <v>10</v>
      </c>
      <c r="C355">
        <v>3</v>
      </c>
      <c r="D355">
        <v>0</v>
      </c>
      <c r="E355">
        <v>1</v>
      </c>
      <c r="F355">
        <v>1</v>
      </c>
      <c r="G355">
        <v>1</v>
      </c>
      <c r="H355">
        <v>48.2</v>
      </c>
      <c r="I355">
        <v>0.35182481751824818</v>
      </c>
      <c r="J355">
        <v>18</v>
      </c>
      <c r="K355">
        <f t="shared" si="55"/>
        <v>4.82</v>
      </c>
      <c r="L355">
        <f t="shared" si="56"/>
        <v>3.5182481751824819E-2</v>
      </c>
      <c r="M355">
        <f t="shared" si="57"/>
        <v>1.0799999999999998</v>
      </c>
      <c r="N355">
        <f t="shared" si="58"/>
        <v>0.22406639004149373</v>
      </c>
      <c r="O355" s="2">
        <f t="shared" si="59"/>
        <v>5.6016597510373432E-2</v>
      </c>
      <c r="P355">
        <v>5</v>
      </c>
      <c r="Q355">
        <v>5</v>
      </c>
      <c r="R355" t="str">
        <f t="shared" si="60"/>
        <v>PA</v>
      </c>
      <c r="S355">
        <f t="shared" si="61"/>
        <v>1822</v>
      </c>
      <c r="T355">
        <f t="shared" si="62"/>
        <v>29.42</v>
      </c>
      <c r="U355">
        <f t="shared" si="63"/>
        <v>103.14</v>
      </c>
      <c r="V355" t="str">
        <f t="shared" si="64"/>
        <v>Pleioblastus amarus10</v>
      </c>
    </row>
    <row r="356" spans="1:22" x14ac:dyDescent="0.25">
      <c r="A356" t="s">
        <v>30</v>
      </c>
      <c r="B356">
        <v>10</v>
      </c>
      <c r="C356">
        <v>3</v>
      </c>
      <c r="D356">
        <v>122</v>
      </c>
      <c r="E356">
        <v>0.89835522212644503</v>
      </c>
      <c r="F356">
        <v>0.91033782423490295</v>
      </c>
      <c r="G356">
        <v>0.69706000000000001</v>
      </c>
      <c r="H356">
        <v>48.2</v>
      </c>
      <c r="I356">
        <v>0.35182481751824818</v>
      </c>
      <c r="J356">
        <v>18</v>
      </c>
      <c r="K356">
        <f t="shared" si="55"/>
        <v>4.3300721706494656</v>
      </c>
      <c r="L356">
        <f t="shared" si="56"/>
        <v>3.2027943889140383E-2</v>
      </c>
      <c r="M356">
        <f t="shared" si="57"/>
        <v>0.75282480000000007</v>
      </c>
      <c r="N356">
        <f t="shared" si="58"/>
        <v>0.17385964259507578</v>
      </c>
      <c r="O356" s="2">
        <f t="shared" si="59"/>
        <v>4.3464910648768944E-2</v>
      </c>
      <c r="P356">
        <v>5</v>
      </c>
      <c r="Q356">
        <v>5</v>
      </c>
      <c r="R356" t="str">
        <f t="shared" si="60"/>
        <v>PA</v>
      </c>
      <c r="S356">
        <f t="shared" si="61"/>
        <v>1822</v>
      </c>
      <c r="T356">
        <f t="shared" si="62"/>
        <v>29.42</v>
      </c>
      <c r="U356">
        <f t="shared" si="63"/>
        <v>103.14</v>
      </c>
      <c r="V356" t="str">
        <f t="shared" si="64"/>
        <v>Pleioblastus amarus10</v>
      </c>
    </row>
    <row r="357" spans="1:22" x14ac:dyDescent="0.25">
      <c r="A357" t="s">
        <v>30</v>
      </c>
      <c r="B357">
        <v>10</v>
      </c>
      <c r="C357">
        <v>3</v>
      </c>
      <c r="D357">
        <v>243</v>
      </c>
      <c r="E357">
        <v>0.77547863074482704</v>
      </c>
      <c r="F357">
        <v>0.42938958208984201</v>
      </c>
      <c r="G357">
        <v>0.75322</v>
      </c>
      <c r="H357">
        <v>48.2</v>
      </c>
      <c r="I357">
        <v>0.35182481751824818</v>
      </c>
      <c r="J357">
        <v>18</v>
      </c>
      <c r="K357">
        <f t="shared" si="55"/>
        <v>3.7378070001900672</v>
      </c>
      <c r="L357">
        <f t="shared" si="56"/>
        <v>1.5106991136299552E-2</v>
      </c>
      <c r="M357">
        <f t="shared" si="57"/>
        <v>0.81347760000000002</v>
      </c>
      <c r="N357">
        <f t="shared" si="58"/>
        <v>0.21763499291392915</v>
      </c>
      <c r="O357" s="2">
        <f t="shared" si="59"/>
        <v>5.4408748228482288E-2</v>
      </c>
      <c r="P357">
        <v>5</v>
      </c>
      <c r="Q357">
        <v>5</v>
      </c>
      <c r="R357" t="str">
        <f t="shared" si="60"/>
        <v>PA</v>
      </c>
      <c r="S357">
        <f t="shared" si="61"/>
        <v>1822</v>
      </c>
      <c r="T357">
        <f t="shared" si="62"/>
        <v>29.42</v>
      </c>
      <c r="U357">
        <f t="shared" si="63"/>
        <v>103.14</v>
      </c>
      <c r="V357" t="str">
        <f t="shared" si="64"/>
        <v>Pleioblastus amarus10</v>
      </c>
    </row>
    <row r="358" spans="1:22" x14ac:dyDescent="0.25">
      <c r="A358" t="s">
        <v>30</v>
      </c>
      <c r="B358">
        <v>10</v>
      </c>
      <c r="C358">
        <v>3</v>
      </c>
      <c r="D358">
        <v>365</v>
      </c>
      <c r="E358">
        <v>0.57156532722171405</v>
      </c>
      <c r="F358">
        <v>1.0039452293889599</v>
      </c>
      <c r="G358">
        <v>0.69972000000000001</v>
      </c>
      <c r="H358">
        <v>48.2</v>
      </c>
      <c r="I358">
        <v>0.35182481751824818</v>
      </c>
      <c r="J358">
        <v>18</v>
      </c>
      <c r="K358">
        <f t="shared" si="55"/>
        <v>2.7549448772086622</v>
      </c>
      <c r="L358">
        <f t="shared" si="56"/>
        <v>3.5321284712808668E-2</v>
      </c>
      <c r="M358">
        <f t="shared" si="57"/>
        <v>0.75569759999999997</v>
      </c>
      <c r="N358">
        <f t="shared" si="58"/>
        <v>0.27430588766105563</v>
      </c>
      <c r="O358" s="2">
        <f t="shared" si="59"/>
        <v>6.8576471915263906E-2</v>
      </c>
      <c r="P358">
        <v>5</v>
      </c>
      <c r="Q358">
        <v>5</v>
      </c>
      <c r="R358" t="str">
        <f t="shared" si="60"/>
        <v>PA</v>
      </c>
      <c r="S358">
        <f t="shared" si="61"/>
        <v>1822</v>
      </c>
      <c r="T358">
        <f t="shared" si="62"/>
        <v>29.42</v>
      </c>
      <c r="U358">
        <f t="shared" si="63"/>
        <v>103.14</v>
      </c>
      <c r="V358" t="str">
        <f t="shared" si="64"/>
        <v>Pleioblastus amarus10</v>
      </c>
    </row>
    <row r="359" spans="1:22" x14ac:dyDescent="0.25">
      <c r="A359" t="s">
        <v>30</v>
      </c>
      <c r="B359">
        <v>10</v>
      </c>
      <c r="C359">
        <v>3</v>
      </c>
      <c r="D359">
        <v>517</v>
      </c>
      <c r="E359">
        <v>0.63681439446559795</v>
      </c>
      <c r="F359">
        <v>0.42485696725346001</v>
      </c>
      <c r="G359">
        <v>0.97336</v>
      </c>
      <c r="H359">
        <v>48.2</v>
      </c>
      <c r="I359">
        <v>0.35182481751824818</v>
      </c>
      <c r="J359">
        <v>18</v>
      </c>
      <c r="K359">
        <f t="shared" si="55"/>
        <v>3.0694453813241824</v>
      </c>
      <c r="L359">
        <f t="shared" si="56"/>
        <v>1.4947522497530492E-2</v>
      </c>
      <c r="M359">
        <f t="shared" si="57"/>
        <v>1.0512287999999999</v>
      </c>
      <c r="N359">
        <f t="shared" si="58"/>
        <v>0.34248167646055055</v>
      </c>
      <c r="O359" s="2">
        <f t="shared" si="59"/>
        <v>8.5620419115137639E-2</v>
      </c>
      <c r="P359">
        <v>5</v>
      </c>
      <c r="Q359">
        <v>5</v>
      </c>
      <c r="R359" t="str">
        <f t="shared" si="60"/>
        <v>PA</v>
      </c>
      <c r="S359">
        <f t="shared" si="61"/>
        <v>1822</v>
      </c>
      <c r="T359">
        <f t="shared" si="62"/>
        <v>29.42</v>
      </c>
      <c r="U359">
        <f t="shared" si="63"/>
        <v>103.14</v>
      </c>
      <c r="V359" t="str">
        <f t="shared" si="64"/>
        <v>Pleioblastus amarus10</v>
      </c>
    </row>
    <row r="360" spans="1:22" x14ac:dyDescent="0.25">
      <c r="A360" t="s">
        <v>30</v>
      </c>
      <c r="B360">
        <v>10</v>
      </c>
      <c r="C360">
        <v>3</v>
      </c>
      <c r="D360">
        <v>700</v>
      </c>
      <c r="E360">
        <v>0.35759477668199702</v>
      </c>
      <c r="F360">
        <v>0.37498951255787899</v>
      </c>
      <c r="G360">
        <v>0.4672</v>
      </c>
      <c r="H360">
        <v>48.2</v>
      </c>
      <c r="I360">
        <v>0.35182481751824818</v>
      </c>
      <c r="J360">
        <v>18</v>
      </c>
      <c r="K360">
        <f t="shared" si="55"/>
        <v>1.7236068236072257</v>
      </c>
      <c r="L360">
        <f t="shared" si="56"/>
        <v>1.3193061682693262E-2</v>
      </c>
      <c r="M360">
        <f t="shared" si="57"/>
        <v>0.50457599999999991</v>
      </c>
      <c r="N360">
        <f t="shared" si="58"/>
        <v>0.29274425761671408</v>
      </c>
      <c r="O360" s="2">
        <f t="shared" si="59"/>
        <v>7.3186064404178519E-2</v>
      </c>
      <c r="P360">
        <v>5</v>
      </c>
      <c r="Q360">
        <v>5</v>
      </c>
      <c r="R360" t="str">
        <f t="shared" si="60"/>
        <v>PA</v>
      </c>
      <c r="S360">
        <f t="shared" si="61"/>
        <v>1822</v>
      </c>
      <c r="T360">
        <f t="shared" si="62"/>
        <v>29.42</v>
      </c>
      <c r="U360">
        <f t="shared" si="63"/>
        <v>103.14</v>
      </c>
      <c r="V360" t="str">
        <f t="shared" si="64"/>
        <v>Pleioblastus amarus10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2023-03-14T16:52:45Z</dcterms:created>
  <dcterms:modified xsi:type="dcterms:W3CDTF">2023-04-03T15:00:21Z</dcterms:modified>
</cp:coreProperties>
</file>