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9809\Box\Stockholm Unviersity\Notebook\postdoc_SU\Scripts\matlab\Yop\litter_decompose\two-poop-one-control-vo\data\"/>
    </mc:Choice>
  </mc:AlternateContent>
  <xr:revisionPtr revIDLastSave="0" documentId="13_ncr:1_{59B0119B-AFE2-450E-87D6-2F828377B2D2}" xr6:coauthVersionLast="47" xr6:coauthVersionMax="47" xr10:uidLastSave="{00000000-0000-0000-0000-000000000000}"/>
  <bookViews>
    <workbookView xWindow="28680" yWindow="-120" windowWidth="29040" windowHeight="17520" xr2:uid="{3DC2CCEE-D818-4257-B307-500FE55CEC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J30" i="1"/>
  <c r="N31" i="1"/>
  <c r="O31" i="1"/>
  <c r="P31" i="1"/>
  <c r="Q31" i="1"/>
  <c r="N32" i="1"/>
  <c r="O32" i="1"/>
  <c r="P32" i="1"/>
  <c r="T32" i="1" s="1"/>
  <c r="Q32" i="1"/>
  <c r="U32" i="1" s="1"/>
  <c r="N33" i="1"/>
  <c r="O33" i="1"/>
  <c r="P33" i="1"/>
  <c r="Q33" i="1"/>
  <c r="N34" i="1"/>
  <c r="O34" i="1"/>
  <c r="P34" i="1"/>
  <c r="Q34" i="1"/>
  <c r="N35" i="1"/>
  <c r="O35" i="1"/>
  <c r="P35" i="1"/>
  <c r="T35" i="1" s="1"/>
  <c r="Q35" i="1"/>
  <c r="U35" i="1" s="1"/>
  <c r="J31" i="1"/>
  <c r="K31" i="1"/>
  <c r="L31" i="1"/>
  <c r="M31" i="1"/>
  <c r="J32" i="1"/>
  <c r="K32" i="1"/>
  <c r="L32" i="1"/>
  <c r="M32" i="1"/>
  <c r="J33" i="1"/>
  <c r="K33" i="1"/>
  <c r="L33" i="1"/>
  <c r="M33" i="1"/>
  <c r="J34" i="1"/>
  <c r="K34" i="1"/>
  <c r="L34" i="1"/>
  <c r="M34" i="1"/>
  <c r="J35" i="1"/>
  <c r="K35" i="1"/>
  <c r="L35" i="1"/>
  <c r="M35" i="1"/>
  <c r="N30" i="1"/>
  <c r="M30" i="1"/>
  <c r="L30" i="1"/>
  <c r="K30" i="1"/>
  <c r="I30" i="1"/>
  <c r="Q30" i="1" s="1"/>
  <c r="U30" i="1" s="1"/>
  <c r="H30" i="1"/>
  <c r="P30" i="1" s="1"/>
  <c r="G30" i="1"/>
  <c r="O30" i="1" s="1"/>
  <c r="F30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S30" i="1" l="1"/>
  <c r="T30" i="1"/>
  <c r="R30" i="1"/>
  <c r="S32" i="1"/>
  <c r="R32" i="1"/>
  <c r="U34" i="1"/>
  <c r="U31" i="1"/>
  <c r="S35" i="1"/>
  <c r="R35" i="1"/>
  <c r="T31" i="1"/>
  <c r="S31" i="1"/>
  <c r="R34" i="1"/>
  <c r="R31" i="1"/>
  <c r="T34" i="1"/>
  <c r="S34" i="1"/>
  <c r="U33" i="1"/>
  <c r="T33" i="1"/>
  <c r="S33" i="1"/>
  <c r="R33" i="1"/>
</calcChain>
</file>

<file path=xl/sharedStrings.xml><?xml version="1.0" encoding="utf-8"?>
<sst xmlns="http://schemas.openxmlformats.org/spreadsheetml/2006/main" count="106" uniqueCount="66">
  <si>
    <t>Species</t>
  </si>
  <si>
    <t>C (g/kg)</t>
  </si>
  <si>
    <t>N (g/kg)</t>
  </si>
  <si>
    <t>P (g/kg)</t>
  </si>
  <si>
    <t>C/N</t>
  </si>
  <si>
    <t>C/P</t>
  </si>
  <si>
    <t>N/P</t>
  </si>
  <si>
    <t>Cellulose (%)</t>
  </si>
  <si>
    <t>Lignin (%)</t>
  </si>
  <si>
    <t>Lignin/cellulose</t>
  </si>
  <si>
    <t>Lignin/N</t>
  </si>
  <si>
    <t>Willow</t>
  </si>
  <si>
    <t>Azalea</t>
  </si>
  <si>
    <t>Cypress</t>
  </si>
  <si>
    <t>Larch</t>
  </si>
  <si>
    <t>338 ± 1a</t>
  </si>
  <si>
    <t>26.7 ± 1.1a</t>
  </si>
  <si>
    <t>1.8 ± 0.1a</t>
  </si>
  <si>
    <t>12.7 ± 0.5a</t>
  </si>
  <si>
    <t>192 ± 4a</t>
  </si>
  <si>
    <t>15.2 ± 0.5a</t>
  </si>
  <si>
    <t>18.6 ± 0.2a</t>
  </si>
  <si>
    <t>24.7 ± 0.7a</t>
  </si>
  <si>
    <t>1.3 ± 0.1a</t>
  </si>
  <si>
    <t>9.4 ± 0.7a</t>
  </si>
  <si>
    <t>382 ± 11a</t>
  </si>
  <si>
    <t>6.6 ± 0.9b</t>
  </si>
  <si>
    <t>1.0 ± 0.1b</t>
  </si>
  <si>
    <t>60.4 ± 9.7b</t>
  </si>
  <si>
    <t>403 ± 36b</t>
  </si>
  <si>
    <t>7.1 ± 1.5b</t>
  </si>
  <si>
    <t>19.9 ± 0.2b</t>
  </si>
  <si>
    <t>30.1 ± 0.4b</t>
  </si>
  <si>
    <t>1.5 ± 0.0b</t>
  </si>
  <si>
    <t>47.8 ± 7.9b</t>
  </si>
  <si>
    <t>463 ± 15c</t>
  </si>
  <si>
    <t>10.4 ± 0.5c</t>
  </si>
  <si>
    <t>1.5 ± 0.0c</t>
  </si>
  <si>
    <t>44.8 ± 3.8c</t>
  </si>
  <si>
    <t>302 ± 5c</t>
  </si>
  <si>
    <t>6.8 ± 0.4b</t>
  </si>
  <si>
    <t>19.1 ± 0.1c</t>
  </si>
  <si>
    <t>28.2 ± 0.3c</t>
  </si>
  <si>
    <t>1.5 ± 0.0ab</t>
  </si>
  <si>
    <t>27.5 ± 3.8c</t>
  </si>
  <si>
    <t>378 ± 1b</t>
  </si>
  <si>
    <t>15.7 ± 1.0d</t>
  </si>
  <si>
    <t>1.3 ± 0.0d</t>
  </si>
  <si>
    <t>24.3 ± 1.6a</t>
  </si>
  <si>
    <t>303 ± 6d</t>
  </si>
  <si>
    <t>12.3 ± 0.9a</t>
  </si>
  <si>
    <t>14.8 ± 0.1d</t>
  </si>
  <si>
    <t>37.8 ± 0.8d</t>
  </si>
  <si>
    <t>3.3 ± 0.1c</t>
  </si>
  <si>
    <t>30.6 ± 1.4c</t>
  </si>
  <si>
    <t>Initial mass of litter</t>
  </si>
  <si>
    <t>g</t>
  </si>
  <si>
    <t>time (day)</t>
  </si>
  <si>
    <t>C remaining</t>
  </si>
  <si>
    <t>lignin C remaining</t>
  </si>
  <si>
    <t xml:space="preserve">C fraction in lignin </t>
  </si>
  <si>
    <t>L/C</t>
  </si>
  <si>
    <t>ligC fraction</t>
  </si>
  <si>
    <t>mass loss</t>
  </si>
  <si>
    <t>lignin reminaing g</t>
  </si>
  <si>
    <t>mass_loss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</si>
</sst>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 applyProtection="1">
      <protection locked="0"/>
    </xf>
    <xf numFmtId="0" fontId="0" fillId="0" borderId="0" xfId="0"/>
    <xf numFmtId="0" fontId="0" fillId="0" borderId="0" xfId="0" applyNumberFormat="1" applyProtection="1">
      <protection locked="0"/>
    </xf>
    <xf numFmtId="2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Willow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Sheet1!$A$30:$A$35</c:f>
              <c:numCache>
                <c:formatCode>0.00</c:formatCode>
                <c:ptCount val="6"/>
                <c:pt idx="0">
                  <c:v>0</c:v>
                </c:pt>
                <c:pt idx="1">
                  <c:v>41</c:v>
                </c:pt>
                <c:pt idx="2">
                  <c:v>118</c:v>
                </c:pt>
                <c:pt idx="3">
                  <c:v>163</c:v>
                </c:pt>
                <c:pt idx="4">
                  <c:v>265</c:v>
                </c:pt>
                <c:pt idx="5">
                  <c:v>366</c:v>
                </c:pt>
              </c:numCache>
            </c:numRef>
          </c:xVal>
          <c:yVal>
            <c:numRef>
              <c:f>Sheet1!$B$30:$B$35</c:f>
              <c:numCache>
                <c:formatCode>0.00</c:formatCode>
                <c:ptCount val="6"/>
                <c:pt idx="0">
                  <c:v>100</c:v>
                </c:pt>
                <c:pt idx="1">
                  <c:v>77.046535698060509</c:v>
                </c:pt>
                <c:pt idx="2">
                  <c:v>74.300675451583871</c:v>
                </c:pt>
                <c:pt idx="3">
                  <c:v>53.678689296026015</c:v>
                </c:pt>
                <c:pt idx="4">
                  <c:v>15.828745427216557</c:v>
                </c:pt>
                <c:pt idx="5">
                  <c:v>0.38872570307914311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17-47DE-A0FA-A697AF8C8F23}"/>
            </c:ext>
          </c:extLst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Cypress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Sheet1!$A$30:$A$35</c:f>
              <c:numCache>
                <c:formatCode>0.00</c:formatCode>
                <c:ptCount val="6"/>
                <c:pt idx="0">
                  <c:v>0</c:v>
                </c:pt>
                <c:pt idx="1">
                  <c:v>41</c:v>
                </c:pt>
                <c:pt idx="2">
                  <c:v>118</c:v>
                </c:pt>
                <c:pt idx="3">
                  <c:v>163</c:v>
                </c:pt>
                <c:pt idx="4">
                  <c:v>265</c:v>
                </c:pt>
                <c:pt idx="5">
                  <c:v>366</c:v>
                </c:pt>
              </c:numCache>
            </c:numRef>
          </c:xVal>
          <c:yVal>
            <c:numRef>
              <c:f>Sheet1!$C$30:$C$35</c:f>
              <c:numCache>
                <c:formatCode>0.00</c:formatCode>
                <c:ptCount val="6"/>
                <c:pt idx="0">
                  <c:v>100</c:v>
                </c:pt>
                <c:pt idx="1">
                  <c:v>85.077989189270369</c:v>
                </c:pt>
                <c:pt idx="2">
                  <c:v>76.372585952058841</c:v>
                </c:pt>
                <c:pt idx="3">
                  <c:v>71.813131319452182</c:v>
                </c:pt>
                <c:pt idx="4">
                  <c:v>53.652532286385465</c:v>
                </c:pt>
                <c:pt idx="5">
                  <c:v>45.984398407551197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17-47DE-A0FA-A697AF8C8F23}"/>
            </c:ext>
          </c:extLst>
        </c:ser>
        <c:ser>
          <c:idx val="2"/>
          <c:order val="2"/>
          <c:tx>
            <c:strRef>
              <c:f>Sheet1!$D$28</c:f>
              <c:strCache>
                <c:ptCount val="1"/>
                <c:pt idx="0">
                  <c:v>Larch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Sheet1!$A$30:$A$35</c:f>
              <c:numCache>
                <c:formatCode>0.00</c:formatCode>
                <c:ptCount val="6"/>
                <c:pt idx="0">
                  <c:v>0</c:v>
                </c:pt>
                <c:pt idx="1">
                  <c:v>41</c:v>
                </c:pt>
                <c:pt idx="2">
                  <c:v>118</c:v>
                </c:pt>
                <c:pt idx="3">
                  <c:v>163</c:v>
                </c:pt>
                <c:pt idx="4">
                  <c:v>265</c:v>
                </c:pt>
                <c:pt idx="5">
                  <c:v>366</c:v>
                </c:pt>
              </c:numCache>
            </c:numRef>
          </c:xVal>
          <c:yVal>
            <c:numRef>
              <c:f>Sheet1!$D$30:$D$35</c:f>
              <c:numCache>
                <c:formatCode>0.00</c:formatCode>
                <c:ptCount val="6"/>
                <c:pt idx="0">
                  <c:v>100</c:v>
                </c:pt>
                <c:pt idx="1">
                  <c:v>86.632015929493718</c:v>
                </c:pt>
                <c:pt idx="2">
                  <c:v>81.813369110448903</c:v>
                </c:pt>
                <c:pt idx="3">
                  <c:v>76.088112828073349</c:v>
                </c:pt>
                <c:pt idx="4">
                  <c:v>69.326588412569876</c:v>
                </c:pt>
                <c:pt idx="5">
                  <c:v>61.010286337906017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17-47DE-A0FA-A697AF8C8F23}"/>
            </c:ext>
          </c:extLst>
        </c:ser>
        <c:ser>
          <c:idx val="3"/>
          <c:order val="3"/>
          <c:tx>
            <c:strRef>
              <c:f>Sheet1!$E$28</c:f>
              <c:strCache>
                <c:ptCount val="1"/>
                <c:pt idx="0">
                  <c:v>Azalea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Sheet1!$A$30:$A$35</c:f>
              <c:numCache>
                <c:formatCode>0.00</c:formatCode>
                <c:ptCount val="6"/>
                <c:pt idx="0">
                  <c:v>0</c:v>
                </c:pt>
                <c:pt idx="1">
                  <c:v>41</c:v>
                </c:pt>
                <c:pt idx="2">
                  <c:v>118</c:v>
                </c:pt>
                <c:pt idx="3">
                  <c:v>163</c:v>
                </c:pt>
                <c:pt idx="4">
                  <c:v>265</c:v>
                </c:pt>
                <c:pt idx="5">
                  <c:v>366</c:v>
                </c:pt>
              </c:numCache>
            </c:numRef>
          </c:xVal>
          <c:yVal>
            <c:numRef>
              <c:f>Sheet1!$E$30:$E$35</c:f>
              <c:numCache>
                <c:formatCode>0.00</c:formatCode>
                <c:ptCount val="6"/>
                <c:pt idx="0">
                  <c:v>100</c:v>
                </c:pt>
                <c:pt idx="1">
                  <c:v>86.308432444203603</c:v>
                </c:pt>
                <c:pt idx="2">
                  <c:v>82.914404001897324</c:v>
                </c:pt>
                <c:pt idx="3">
                  <c:v>80.1685437554207</c:v>
                </c:pt>
                <c:pt idx="4">
                  <c:v>63.043962549169542</c:v>
                </c:pt>
                <c:pt idx="5">
                  <c:v>55.246044847381981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17-47DE-A0FA-A697AF8C8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6085600"/>
        <c:axId val="896088512"/>
      </c:scatterChart>
      <c:valAx>
        <c:axId val="8960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88512"/>
        <c:crosses val="autoZero"/>
        <c:crossBetween val="midCat"/>
      </c:valAx>
      <c:valAx>
        <c:axId val="89608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085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Sheet1!$F$28</c:f>
              <c:strCache>
                <c:ptCount val="1"/>
                <c:pt idx="0">
                  <c:v>Willow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Sheet1!$A$30:$A$35</c:f>
              <c:numCache>
                <c:formatCode>0.00</c:formatCode>
                <c:ptCount val="6"/>
                <c:pt idx="0">
                  <c:v>0</c:v>
                </c:pt>
                <c:pt idx="1">
                  <c:v>41</c:v>
                </c:pt>
                <c:pt idx="2">
                  <c:v>118</c:v>
                </c:pt>
                <c:pt idx="3">
                  <c:v>163</c:v>
                </c:pt>
                <c:pt idx="4">
                  <c:v>265</c:v>
                </c:pt>
                <c:pt idx="5">
                  <c:v>366</c:v>
                </c:pt>
              </c:numCache>
            </c:numRef>
          </c:xVal>
          <c:yVal>
            <c:numRef>
              <c:f>Sheet1!$F$30:$F$35</c:f>
              <c:numCache>
                <c:formatCode>General</c:formatCode>
                <c:ptCount val="6"/>
                <c:pt idx="0">
                  <c:v>2.4700000000000002</c:v>
                </c:pt>
                <c:pt idx="1">
                  <c:v>2.2952499999999998</c:v>
                </c:pt>
                <c:pt idx="2">
                  <c:v>1.3532</c:v>
                </c:pt>
                <c:pt idx="3">
                  <c:v>0.92993999999999999</c:v>
                </c:pt>
                <c:pt idx="4">
                  <c:v>0.17890300000000001</c:v>
                </c:pt>
                <c:pt idx="5">
                  <c:v>1.6556399999999999E-2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C5-4461-A6B0-D8F1712BAE8B}"/>
            </c:ext>
          </c:extLst>
        </c:ser>
        <c:ser>
          <c:idx val="1"/>
          <c:order val="1"/>
          <c:tx>
            <c:strRef>
              <c:f>Sheet1!$G$28</c:f>
              <c:strCache>
                <c:ptCount val="1"/>
                <c:pt idx="0">
                  <c:v>Cypress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Sheet1!$A$30:$A$35</c:f>
              <c:numCache>
                <c:formatCode>0.00</c:formatCode>
                <c:ptCount val="6"/>
                <c:pt idx="0">
                  <c:v>0</c:v>
                </c:pt>
                <c:pt idx="1">
                  <c:v>41</c:v>
                </c:pt>
                <c:pt idx="2">
                  <c:v>118</c:v>
                </c:pt>
                <c:pt idx="3">
                  <c:v>163</c:v>
                </c:pt>
                <c:pt idx="4">
                  <c:v>265</c:v>
                </c:pt>
                <c:pt idx="5">
                  <c:v>366</c:v>
                </c:pt>
              </c:numCache>
            </c:numRef>
          </c:xVal>
          <c:yVal>
            <c:numRef>
              <c:f>Sheet1!$G$30:$G$35</c:f>
              <c:numCache>
                <c:formatCode>General</c:formatCode>
                <c:ptCount val="6"/>
                <c:pt idx="0">
                  <c:v>2.82</c:v>
                </c:pt>
                <c:pt idx="1">
                  <c:v>2.0181900000000002</c:v>
                </c:pt>
                <c:pt idx="2">
                  <c:v>1.64757</c:v>
                </c:pt>
                <c:pt idx="3">
                  <c:v>1.48404</c:v>
                </c:pt>
                <c:pt idx="4">
                  <c:v>1.2524900000000001</c:v>
                </c:pt>
                <c:pt idx="5">
                  <c:v>1.21139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C5-4461-A6B0-D8F1712BAE8B}"/>
            </c:ext>
          </c:extLst>
        </c:ser>
        <c:ser>
          <c:idx val="2"/>
          <c:order val="2"/>
          <c:tx>
            <c:strRef>
              <c:f>Sheet1!$H$28</c:f>
              <c:strCache>
                <c:ptCount val="1"/>
                <c:pt idx="0">
                  <c:v>Larch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Sheet1!$A$30:$A$35</c:f>
              <c:numCache>
                <c:formatCode>0.00</c:formatCode>
                <c:ptCount val="6"/>
                <c:pt idx="0">
                  <c:v>0</c:v>
                </c:pt>
                <c:pt idx="1">
                  <c:v>41</c:v>
                </c:pt>
                <c:pt idx="2">
                  <c:v>118</c:v>
                </c:pt>
                <c:pt idx="3">
                  <c:v>163</c:v>
                </c:pt>
                <c:pt idx="4">
                  <c:v>265</c:v>
                </c:pt>
                <c:pt idx="5">
                  <c:v>366</c:v>
                </c:pt>
              </c:numCache>
            </c:numRef>
          </c:xVal>
          <c:yVal>
            <c:numRef>
              <c:f>Sheet1!$H$30:$H$35</c:f>
              <c:numCache>
                <c:formatCode>General</c:formatCode>
                <c:ptCount val="6"/>
                <c:pt idx="0">
                  <c:v>3.7800000000000002</c:v>
                </c:pt>
                <c:pt idx="1">
                  <c:v>3.0467599999999999</c:v>
                </c:pt>
                <c:pt idx="2">
                  <c:v>2.5256099999999999</c:v>
                </c:pt>
                <c:pt idx="3">
                  <c:v>2.4726699999999999</c:v>
                </c:pt>
                <c:pt idx="4">
                  <c:v>2.4531299999999998</c:v>
                </c:pt>
                <c:pt idx="5">
                  <c:v>2.1046399999999998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C5-4461-A6B0-D8F1712BAE8B}"/>
            </c:ext>
          </c:extLst>
        </c:ser>
        <c:ser>
          <c:idx val="3"/>
          <c:order val="3"/>
          <c:tx>
            <c:strRef>
              <c:f>Sheet1!$I$28</c:f>
              <c:strCache>
                <c:ptCount val="1"/>
                <c:pt idx="0">
                  <c:v>Azalea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Sheet1!$A$30:$A$35</c:f>
              <c:numCache>
                <c:formatCode>0.00</c:formatCode>
                <c:ptCount val="6"/>
                <c:pt idx="0">
                  <c:v>0</c:v>
                </c:pt>
                <c:pt idx="1">
                  <c:v>41</c:v>
                </c:pt>
                <c:pt idx="2">
                  <c:v>118</c:v>
                </c:pt>
                <c:pt idx="3">
                  <c:v>163</c:v>
                </c:pt>
                <c:pt idx="4">
                  <c:v>265</c:v>
                </c:pt>
                <c:pt idx="5">
                  <c:v>366</c:v>
                </c:pt>
              </c:numCache>
            </c:numRef>
          </c:xVal>
          <c:yVal>
            <c:numRef>
              <c:f>Sheet1!$I$30:$I$35</c:f>
              <c:numCache>
                <c:formatCode>General</c:formatCode>
                <c:ptCount val="6"/>
                <c:pt idx="0">
                  <c:v>3.0100000000000002</c:v>
                </c:pt>
                <c:pt idx="1">
                  <c:v>2.82341</c:v>
                </c:pt>
                <c:pt idx="2">
                  <c:v>2.8077700000000001</c:v>
                </c:pt>
                <c:pt idx="3">
                  <c:v>3.2935599999999998</c:v>
                </c:pt>
                <c:pt idx="4">
                  <c:v>2.6723699999999999</c:v>
                </c:pt>
                <c:pt idx="5">
                  <c:v>2.5707100000000001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C5-4461-A6B0-D8F1712BA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134048"/>
        <c:axId val="897132800"/>
      </c:scatterChart>
      <c:valAx>
        <c:axId val="897134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32800"/>
        <c:crosses val="autoZero"/>
        <c:crossBetween val="midCat"/>
      </c:valAx>
      <c:valAx>
        <c:axId val="89713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34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148942</xdr:colOff>
      <xdr:row>2</xdr:row>
      <xdr:rowOff>45748</xdr:rowOff>
    </xdr:from>
    <xdr:to>
      <xdr:col>20</xdr:col>
      <xdr:colOff>347796</xdr:colOff>
      <xdr:row>17</xdr:row>
      <xdr:rowOff>14615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66A0C0-F747-4D5C-86B1-2DC95BBDC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884168</xdr:colOff>
      <xdr:row>3</xdr:row>
      <xdr:rowOff>87381</xdr:rowOff>
    </xdr:from>
    <xdr:to>
      <xdr:col>16</xdr:col>
      <xdr:colOff>1997</xdr:colOff>
      <xdr:row>16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7ABF96-74A3-4A77-AFE8-DED7514AB8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4DF9-FAFC-40A2-8817-6324CD5C17E2}">
  <dimension ref="A1:U35"/>
  <sheetViews>
    <sheetView tabSelected="1" zoomScaleNormal="100" workbookViewId="0">
      <selection activeCell="A20" sqref="A20:C21"/>
    </sheetView>
  </sheetViews>
  <sheetFormatPr defaultColWidth="16.28515625" defaultRowHeight="12.75" x14ac:dyDescent="0.2"/>
  <cols>
    <col min="1" max="1" width="16.85546875" style="2" bestFit="1" customWidth="1"/>
    <col min="2" max="2" width="8.85546875" style="2" bestFit="1" customWidth="1"/>
    <col min="3" max="3" width="10.140625" style="2" bestFit="1" customWidth="1"/>
    <col min="4" max="4" width="9.140625" style="2" bestFit="1" customWidth="1"/>
    <col min="5" max="5" width="10.140625" style="2" bestFit="1" customWidth="1"/>
    <col min="6" max="6" width="9" style="2" bestFit="1" customWidth="1"/>
    <col min="7" max="7" width="10" style="2" bestFit="1" customWidth="1"/>
    <col min="8" max="8" width="12.7109375" style="2" bestFit="1" customWidth="1"/>
    <col min="9" max="9" width="10.140625" style="2" bestFit="1" customWidth="1"/>
    <col min="10" max="10" width="15.28515625" style="2" bestFit="1" customWidth="1"/>
    <col min="11" max="11" width="10.140625" style="2" bestFit="1" customWidth="1"/>
    <col min="12" max="16384" width="16.28515625" style="2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/>
      <c r="M1"/>
      <c r="N1"/>
    </row>
    <row r="2" spans="1:14" ht="15" x14ac:dyDescent="0.25">
      <c r="A2" s="1" t="s">
        <v>11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9.4</v>
      </c>
      <c r="M2"/>
      <c r="N2"/>
    </row>
    <row r="3" spans="1:14" ht="15" x14ac:dyDescent="0.25">
      <c r="A3" s="1" t="s">
        <v>12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>
        <v>47.8</v>
      </c>
      <c r="M3"/>
      <c r="N3"/>
    </row>
    <row r="4" spans="1:14" ht="15" x14ac:dyDescent="0.25">
      <c r="A4" s="1" t="s">
        <v>13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>
        <v>27.5</v>
      </c>
      <c r="M4"/>
      <c r="N4"/>
    </row>
    <row r="5" spans="1:14" ht="15" x14ac:dyDescent="0.25">
      <c r="A5" s="1" t="s">
        <v>14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>
        <v>30.6</v>
      </c>
      <c r="M5"/>
      <c r="N5"/>
    </row>
    <row r="6" spans="1:14" ht="15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</row>
    <row r="7" spans="1:14" ht="15" x14ac:dyDescent="0.25">
      <c r="A7"/>
      <c r="B7"/>
      <c r="C7"/>
      <c r="D7"/>
      <c r="E7"/>
      <c r="F7"/>
      <c r="G7"/>
      <c r="H7"/>
      <c r="I7"/>
      <c r="J7"/>
      <c r="K7"/>
      <c r="L7"/>
      <c r="M7"/>
      <c r="N7"/>
    </row>
    <row r="8" spans="1:14" ht="15" x14ac:dyDescent="0.25">
      <c r="A8" s="1" t="s">
        <v>11</v>
      </c>
      <c r="B8" s="7" t="str">
        <f>LEFT(B2, SEARCH("±",B2)-1)</f>
        <v>338 </v>
      </c>
      <c r="C8" s="7" t="str">
        <f t="shared" ref="C8:K8" si="0">LEFT(C2, SEARCH("±",C2)-1)</f>
        <v>26.7 </v>
      </c>
      <c r="D8" s="7" t="str">
        <f t="shared" si="0"/>
        <v>1.8 </v>
      </c>
      <c r="E8" s="7" t="str">
        <f t="shared" si="0"/>
        <v>12.7 </v>
      </c>
      <c r="F8" s="7" t="str">
        <f t="shared" si="0"/>
        <v>192 </v>
      </c>
      <c r="G8" s="7" t="str">
        <f t="shared" si="0"/>
        <v>15.2 </v>
      </c>
      <c r="H8" s="7" t="str">
        <f t="shared" si="0"/>
        <v>18.6 </v>
      </c>
      <c r="I8" s="7" t="str">
        <f t="shared" si="0"/>
        <v>24.7 </v>
      </c>
      <c r="J8" s="7" t="str">
        <f t="shared" si="0"/>
        <v>1.3 </v>
      </c>
      <c r="K8" s="7" t="str">
        <f t="shared" si="0"/>
        <v>9.4 </v>
      </c>
    </row>
    <row r="9" spans="1:14" ht="15" x14ac:dyDescent="0.25">
      <c r="A9" s="1" t="s">
        <v>12</v>
      </c>
      <c r="B9" s="7" t="str">
        <f t="shared" ref="B9:K9" si="1">LEFT(B3, SEARCH("±",B3)-1)</f>
        <v>382 </v>
      </c>
      <c r="C9" s="7" t="str">
        <f t="shared" si="1"/>
        <v>6.6 </v>
      </c>
      <c r="D9" s="7" t="str">
        <f t="shared" si="1"/>
        <v>1.0 </v>
      </c>
      <c r="E9" s="7" t="str">
        <f t="shared" si="1"/>
        <v>60.4 </v>
      </c>
      <c r="F9" s="7" t="str">
        <f t="shared" si="1"/>
        <v>403 </v>
      </c>
      <c r="G9" s="7" t="str">
        <f t="shared" si="1"/>
        <v>7.1 </v>
      </c>
      <c r="H9" s="7" t="str">
        <f t="shared" si="1"/>
        <v>19.9 </v>
      </c>
      <c r="I9" s="7" t="str">
        <f t="shared" si="1"/>
        <v>30.1 </v>
      </c>
      <c r="J9" s="7" t="str">
        <f t="shared" si="1"/>
        <v>1.5 </v>
      </c>
      <c r="K9" s="7" t="str">
        <f t="shared" si="1"/>
        <v>47.8 </v>
      </c>
    </row>
    <row r="10" spans="1:14" ht="15" x14ac:dyDescent="0.25">
      <c r="A10" s="1" t="s">
        <v>13</v>
      </c>
      <c r="B10" s="7" t="str">
        <f t="shared" ref="B10:K10" si="2">LEFT(B4, SEARCH("±",B4)-1)</f>
        <v>463 </v>
      </c>
      <c r="C10" s="7" t="str">
        <f t="shared" si="2"/>
        <v>10.4 </v>
      </c>
      <c r="D10" s="7" t="str">
        <f t="shared" si="2"/>
        <v>1.5 </v>
      </c>
      <c r="E10" s="7" t="str">
        <f t="shared" si="2"/>
        <v>44.8 </v>
      </c>
      <c r="F10" s="7" t="str">
        <f t="shared" si="2"/>
        <v>302 </v>
      </c>
      <c r="G10" s="7" t="str">
        <f t="shared" si="2"/>
        <v>6.8 </v>
      </c>
      <c r="H10" s="7" t="str">
        <f t="shared" si="2"/>
        <v>19.1 </v>
      </c>
      <c r="I10" s="7" t="str">
        <f t="shared" si="2"/>
        <v>28.2 </v>
      </c>
      <c r="J10" s="7" t="str">
        <f t="shared" si="2"/>
        <v>1.5 </v>
      </c>
      <c r="K10" s="7" t="str">
        <f t="shared" si="2"/>
        <v>27.5 </v>
      </c>
    </row>
    <row r="11" spans="1:14" ht="15" x14ac:dyDescent="0.25">
      <c r="A11" s="1" t="s">
        <v>14</v>
      </c>
      <c r="B11" s="7" t="str">
        <f t="shared" ref="B11:K11" si="3">LEFT(B5, SEARCH("±",B5)-1)</f>
        <v>378 </v>
      </c>
      <c r="C11" s="7" t="str">
        <f t="shared" si="3"/>
        <v>15.7 </v>
      </c>
      <c r="D11" s="7" t="str">
        <f t="shared" si="3"/>
        <v>1.3 </v>
      </c>
      <c r="E11" s="7" t="str">
        <f t="shared" si="3"/>
        <v>24.3 </v>
      </c>
      <c r="F11" s="7" t="str">
        <f t="shared" si="3"/>
        <v>303 </v>
      </c>
      <c r="G11" s="7" t="str">
        <f t="shared" si="3"/>
        <v>12.3 </v>
      </c>
      <c r="H11" s="7" t="str">
        <f t="shared" si="3"/>
        <v>14.8 </v>
      </c>
      <c r="I11" s="7" t="str">
        <f t="shared" si="3"/>
        <v>37.8 </v>
      </c>
      <c r="J11" s="7" t="str">
        <f t="shared" si="3"/>
        <v>3.3 </v>
      </c>
      <c r="K11" s="7" t="str">
        <f t="shared" si="3"/>
        <v>30.6 </v>
      </c>
    </row>
    <row r="12" spans="1:14" ht="15" x14ac:dyDescent="0.25">
      <c r="A12"/>
      <c r="B12" s="7"/>
      <c r="C12" s="7"/>
      <c r="D12" s="8"/>
      <c r="E12" s="8"/>
      <c r="F12" s="8"/>
      <c r="G12" s="8"/>
      <c r="H12" s="8"/>
      <c r="I12" s="8"/>
      <c r="J12" s="8"/>
      <c r="K12" s="7"/>
    </row>
    <row r="13" spans="1:14" ht="15" x14ac:dyDescent="0.25">
      <c r="A13" s="1" t="s">
        <v>11</v>
      </c>
      <c r="B13" s="7">
        <v>338</v>
      </c>
      <c r="C13" s="7">
        <v>26.7</v>
      </c>
      <c r="D13" s="8">
        <v>1.8</v>
      </c>
      <c r="E13" s="8">
        <v>12.7</v>
      </c>
      <c r="F13" s="8">
        <v>192</v>
      </c>
      <c r="G13" s="8">
        <v>15.2</v>
      </c>
      <c r="H13" s="8">
        <v>18.600000000000001</v>
      </c>
      <c r="I13" s="8">
        <v>24.7</v>
      </c>
      <c r="J13" s="8">
        <v>1.3</v>
      </c>
      <c r="K13" s="8">
        <v>9.4</v>
      </c>
    </row>
    <row r="14" spans="1:14" ht="15" x14ac:dyDescent="0.25">
      <c r="A14" s="1" t="s">
        <v>12</v>
      </c>
      <c r="B14" s="7">
        <v>382</v>
      </c>
      <c r="C14" s="7">
        <v>6.6</v>
      </c>
      <c r="D14" s="8">
        <v>1</v>
      </c>
      <c r="E14" s="8">
        <v>60.4</v>
      </c>
      <c r="F14" s="8">
        <v>403</v>
      </c>
      <c r="G14" s="8">
        <v>7.1</v>
      </c>
      <c r="H14" s="8">
        <v>19.899999999999999</v>
      </c>
      <c r="I14" s="8">
        <v>30.1</v>
      </c>
      <c r="J14" s="8">
        <v>1.5</v>
      </c>
      <c r="K14" s="8">
        <v>47.8</v>
      </c>
    </row>
    <row r="15" spans="1:14" ht="15" x14ac:dyDescent="0.25">
      <c r="A15" s="1" t="s">
        <v>13</v>
      </c>
      <c r="B15" s="7">
        <v>463</v>
      </c>
      <c r="C15" s="7">
        <v>10.4</v>
      </c>
      <c r="D15" s="8">
        <v>1.5</v>
      </c>
      <c r="E15" s="8">
        <v>44.8</v>
      </c>
      <c r="F15" s="8">
        <v>302</v>
      </c>
      <c r="G15" s="8">
        <v>6.8</v>
      </c>
      <c r="H15" s="8">
        <v>19.100000000000001</v>
      </c>
      <c r="I15" s="8">
        <v>28.2</v>
      </c>
      <c r="J15" s="8">
        <v>1.5</v>
      </c>
      <c r="K15" s="8">
        <v>27.5</v>
      </c>
    </row>
    <row r="16" spans="1:14" ht="15" x14ac:dyDescent="0.25">
      <c r="A16" s="1" t="s">
        <v>14</v>
      </c>
      <c r="B16" s="7">
        <v>378</v>
      </c>
      <c r="C16" s="7">
        <v>15.7</v>
      </c>
      <c r="D16" s="7">
        <v>1.3</v>
      </c>
      <c r="E16" s="7">
        <v>24.3</v>
      </c>
      <c r="F16" s="7">
        <v>303</v>
      </c>
      <c r="G16" s="7">
        <v>12.3</v>
      </c>
      <c r="H16" s="7">
        <v>14.8</v>
      </c>
      <c r="I16" s="7">
        <v>37.799999999999997</v>
      </c>
      <c r="J16" s="7">
        <v>3.3</v>
      </c>
      <c r="K16" s="8">
        <v>30.6</v>
      </c>
    </row>
    <row r="17" spans="1:21" ht="15" x14ac:dyDescent="0.25">
      <c r="A17" s="1"/>
      <c r="B17" s="7"/>
      <c r="C17" s="7"/>
      <c r="D17" s="7"/>
      <c r="E17" s="7"/>
      <c r="F17" s="7"/>
      <c r="G17" s="7"/>
      <c r="H17" s="7"/>
      <c r="I17" s="7"/>
      <c r="J17" s="7"/>
      <c r="K17" s="8"/>
    </row>
    <row r="18" spans="1:21" ht="15" x14ac:dyDescent="0.25">
      <c r="A18" s="1"/>
      <c r="B18" s="7"/>
      <c r="C18" s="7"/>
      <c r="D18" s="7"/>
      <c r="E18" s="7"/>
      <c r="F18" s="7"/>
      <c r="G18" s="7"/>
      <c r="H18" s="7"/>
      <c r="I18" s="7"/>
      <c r="J18" s="7"/>
      <c r="K18" s="8"/>
    </row>
    <row r="19" spans="1:21" ht="15" x14ac:dyDescent="0.25">
      <c r="A19" s="1"/>
      <c r="B19" s="7"/>
      <c r="C19" s="7"/>
      <c r="D19" s="7"/>
      <c r="E19" s="7"/>
      <c r="F19" s="7"/>
      <c r="G19" s="7"/>
      <c r="H19" s="7"/>
      <c r="I19" s="7"/>
      <c r="J19" s="7"/>
      <c r="K19" s="8"/>
    </row>
    <row r="20" spans="1:21" ht="15" x14ac:dyDescent="0.25">
      <c r="A20" s="9" t="s">
        <v>60</v>
      </c>
      <c r="B20" s="9">
        <v>0.6</v>
      </c>
    </row>
    <row r="21" spans="1:21" x14ac:dyDescent="0.2">
      <c r="A21" s="2" t="s">
        <v>55</v>
      </c>
      <c r="B21" s="2">
        <v>10</v>
      </c>
      <c r="C21" s="2" t="s">
        <v>56</v>
      </c>
    </row>
    <row r="22" spans="1:21" ht="15" x14ac:dyDescent="0.25">
      <c r="B22" s="1" t="s">
        <v>11</v>
      </c>
      <c r="C22" s="1" t="s">
        <v>13</v>
      </c>
      <c r="D22" s="1" t="s">
        <v>14</v>
      </c>
      <c r="E22" s="1" t="s">
        <v>12</v>
      </c>
    </row>
    <row r="23" spans="1:21" ht="15" x14ac:dyDescent="0.25">
      <c r="A23" s="1" t="s">
        <v>1</v>
      </c>
      <c r="B23" s="7">
        <v>338</v>
      </c>
      <c r="C23" s="7">
        <v>463</v>
      </c>
      <c r="D23" s="7">
        <v>378</v>
      </c>
      <c r="E23" s="7">
        <v>382</v>
      </c>
    </row>
    <row r="24" spans="1:21" x14ac:dyDescent="0.2">
      <c r="A24" s="2" t="s">
        <v>62</v>
      </c>
      <c r="B24" s="2">
        <v>0.43846153846153846</v>
      </c>
      <c r="C24" s="2">
        <v>0.36544276457883368</v>
      </c>
      <c r="D24" s="2">
        <v>0.6</v>
      </c>
      <c r="E24" s="2">
        <v>0.47277486910994765</v>
      </c>
    </row>
    <row r="25" spans="1:21" ht="15" x14ac:dyDescent="0.25">
      <c r="A25" s="1" t="s">
        <v>4</v>
      </c>
      <c r="B25" s="8">
        <v>12.7</v>
      </c>
      <c r="C25" s="8">
        <v>44.8</v>
      </c>
      <c r="D25" s="7">
        <v>24.3</v>
      </c>
      <c r="E25" s="8">
        <v>60.4</v>
      </c>
    </row>
    <row r="26" spans="1:21" ht="15" x14ac:dyDescent="0.25">
      <c r="A26" s="1" t="s">
        <v>10</v>
      </c>
      <c r="B26" s="8">
        <v>9.4</v>
      </c>
      <c r="C26" s="8">
        <v>27.5</v>
      </c>
      <c r="D26" s="8">
        <v>30.6</v>
      </c>
      <c r="E26" s="8">
        <v>47.8</v>
      </c>
    </row>
    <row r="27" spans="1:21" ht="15" x14ac:dyDescent="0.25">
      <c r="A27" s="1"/>
      <c r="B27" s="7"/>
      <c r="C27" s="7"/>
      <c r="D27" s="7"/>
      <c r="E27" s="7"/>
      <c r="G27" s="5"/>
    </row>
    <row r="28" spans="1:21" ht="15" x14ac:dyDescent="0.25">
      <c r="B28" s="1" t="s">
        <v>11</v>
      </c>
      <c r="C28" s="1" t="s">
        <v>13</v>
      </c>
      <c r="D28" s="1" t="s">
        <v>14</v>
      </c>
      <c r="E28" s="1" t="s">
        <v>12</v>
      </c>
      <c r="F28" s="1" t="s">
        <v>11</v>
      </c>
      <c r="G28" s="1" t="s">
        <v>13</v>
      </c>
      <c r="H28" s="1" t="s">
        <v>14</v>
      </c>
      <c r="I28" s="1" t="s">
        <v>12</v>
      </c>
      <c r="J28" s="2" t="s">
        <v>58</v>
      </c>
      <c r="N28" s="2" t="s">
        <v>59</v>
      </c>
      <c r="R28" s="2" t="s">
        <v>61</v>
      </c>
    </row>
    <row r="29" spans="1:21" ht="15" x14ac:dyDescent="0.25">
      <c r="A29" t="s">
        <v>57</v>
      </c>
      <c r="B29" s="5" t="s">
        <v>65</v>
      </c>
      <c r="C29" s="5" t="s">
        <v>63</v>
      </c>
      <c r="D29" s="5" t="s">
        <v>63</v>
      </c>
      <c r="E29" s="5" t="s">
        <v>63</v>
      </c>
      <c r="F29" s="2" t="s">
        <v>64</v>
      </c>
      <c r="G29" s="2" t="s">
        <v>64</v>
      </c>
      <c r="H29" s="2" t="s">
        <v>64</v>
      </c>
      <c r="I29" s="2" t="s">
        <v>64</v>
      </c>
      <c r="J29" s="5" t="s">
        <v>11</v>
      </c>
      <c r="K29" s="5" t="s">
        <v>13</v>
      </c>
      <c r="L29" s="4" t="s">
        <v>14</v>
      </c>
      <c r="M29" s="4" t="s">
        <v>12</v>
      </c>
      <c r="N29" s="5" t="s">
        <v>11</v>
      </c>
      <c r="O29" s="5" t="s">
        <v>13</v>
      </c>
      <c r="P29" s="4" t="s">
        <v>14</v>
      </c>
      <c r="Q29" s="4" t="s">
        <v>12</v>
      </c>
      <c r="R29" s="5" t="s">
        <v>11</v>
      </c>
      <c r="S29" s="5" t="s">
        <v>13</v>
      </c>
      <c r="T29" s="4" t="s">
        <v>14</v>
      </c>
      <c r="U29" s="4" t="s">
        <v>12</v>
      </c>
    </row>
    <row r="30" spans="1:21" ht="15" x14ac:dyDescent="0.25">
      <c r="A30" s="3">
        <v>0</v>
      </c>
      <c r="B30" s="3">
        <v>100</v>
      </c>
      <c r="C30" s="3">
        <v>100</v>
      </c>
      <c r="D30" s="3">
        <v>100</v>
      </c>
      <c r="E30" s="3">
        <v>100</v>
      </c>
      <c r="F30">
        <f>$B$21*I13*0.01</f>
        <v>2.4700000000000002</v>
      </c>
      <c r="G30" s="4">
        <f>$B$21*I15*0.01</f>
        <v>2.82</v>
      </c>
      <c r="H30" s="4">
        <f>$B$21*I16*0.01</f>
        <v>3.7800000000000002</v>
      </c>
      <c r="I30" s="4">
        <f>$B$21*I14*0.01</f>
        <v>3.0100000000000002</v>
      </c>
      <c r="J30" s="2">
        <f>B30*0.01*$B$21*B$23*0.001</f>
        <v>3.38</v>
      </c>
      <c r="K30" s="2">
        <f>C30*0.01*$B$21*C$23*0.001</f>
        <v>4.63</v>
      </c>
      <c r="L30" s="2">
        <f>D30*0.01*$B$21*D$23*0.001</f>
        <v>3.7800000000000002</v>
      </c>
      <c r="M30" s="2">
        <f>E30*0.01*$B$21*E$23*0.001</f>
        <v>3.8200000000000003</v>
      </c>
      <c r="N30" s="2">
        <f>F30*$B$20</f>
        <v>1.482</v>
      </c>
      <c r="O30" s="2">
        <f t="shared" ref="O30:Q30" si="4">G30*$B$20</f>
        <v>1.6919999999999999</v>
      </c>
      <c r="P30" s="2">
        <f t="shared" si="4"/>
        <v>2.2680000000000002</v>
      </c>
      <c r="Q30" s="2">
        <f t="shared" si="4"/>
        <v>1.806</v>
      </c>
      <c r="R30" s="2">
        <f>N30/J30</f>
        <v>0.43846153846153846</v>
      </c>
      <c r="S30" s="2">
        <f t="shared" ref="S30:U30" si="5">O30/K30</f>
        <v>0.36544276457883368</v>
      </c>
      <c r="T30" s="2">
        <f t="shared" si="5"/>
        <v>0.6</v>
      </c>
      <c r="U30" s="2">
        <f t="shared" si="5"/>
        <v>0.47277486910994765</v>
      </c>
    </row>
    <row r="31" spans="1:21" ht="15" x14ac:dyDescent="0.25">
      <c r="A31" s="3">
        <v>41</v>
      </c>
      <c r="B31" s="3">
        <v>77.046535698060509</v>
      </c>
      <c r="C31" s="3">
        <v>85.077989189270369</v>
      </c>
      <c r="D31" s="3">
        <v>86.632015929493718</v>
      </c>
      <c r="E31" s="3">
        <v>86.308432444203603</v>
      </c>
      <c r="F31">
        <v>2.2952499999999998</v>
      </c>
      <c r="G31" s="4">
        <v>2.0181900000000002</v>
      </c>
      <c r="H31" s="4">
        <v>3.0467599999999999</v>
      </c>
      <c r="I31" s="4">
        <v>2.82341</v>
      </c>
      <c r="J31" s="2">
        <f t="shared" ref="J31:J35" si="6">B31*0.01*$B$21*B$23*0.001</f>
        <v>2.6041729065944454</v>
      </c>
      <c r="K31" s="2">
        <f t="shared" ref="K31:K35" si="7">C31*0.01*$B$21*C$23*0.001</f>
        <v>3.9391108994632185</v>
      </c>
      <c r="L31" s="2">
        <f t="shared" ref="L31:L35" si="8">D31*0.01*$B$21*D$23*0.001</f>
        <v>3.2746902021348627</v>
      </c>
      <c r="M31" s="2">
        <f t="shared" ref="M31:M35" si="9">E31*0.01*$B$21*E$23*0.001</f>
        <v>3.2969821193685784</v>
      </c>
      <c r="N31" s="2">
        <f t="shared" ref="N31:N35" si="10">F31*$B$20</f>
        <v>1.3771499999999999</v>
      </c>
      <c r="O31" s="2">
        <f t="shared" ref="O31:O35" si="11">G31*$B$20</f>
        <v>1.210914</v>
      </c>
      <c r="P31" s="2">
        <f t="shared" ref="P31:P35" si="12">H31*$B$20</f>
        <v>1.8280559999999999</v>
      </c>
      <c r="Q31" s="2">
        <f t="shared" ref="Q31:Q35" si="13">I31*$B$20</f>
        <v>1.6940459999999999</v>
      </c>
      <c r="R31" s="2">
        <f t="shared" ref="R31:R35" si="14">N31/J31</f>
        <v>0.52882433286695241</v>
      </c>
      <c r="S31" s="2">
        <f t="shared" ref="S31:S35" si="15">O31/K31</f>
        <v>0.30740794836850388</v>
      </c>
      <c r="T31" s="2">
        <f t="shared" ref="T31:T35" si="16">P31/L31</f>
        <v>0.55823784454732195</v>
      </c>
      <c r="U31" s="2">
        <f t="shared" ref="U31:U35" si="17">Q31/M31</f>
        <v>0.5138171632924825</v>
      </c>
    </row>
    <row r="32" spans="1:21" ht="15" x14ac:dyDescent="0.25">
      <c r="A32" s="3">
        <v>118</v>
      </c>
      <c r="B32" s="3">
        <v>74.300675451583871</v>
      </c>
      <c r="C32" s="3">
        <v>76.372585952058841</v>
      </c>
      <c r="D32" s="3">
        <v>81.813369110448903</v>
      </c>
      <c r="E32" s="3">
        <v>82.914404001897324</v>
      </c>
      <c r="F32">
        <v>1.3532</v>
      </c>
      <c r="G32" s="4">
        <v>1.64757</v>
      </c>
      <c r="H32" s="4">
        <v>2.5256099999999999</v>
      </c>
      <c r="I32" s="4">
        <v>2.8077700000000001</v>
      </c>
      <c r="J32" s="2">
        <f t="shared" si="6"/>
        <v>2.5113628302635349</v>
      </c>
      <c r="K32" s="2">
        <f t="shared" si="7"/>
        <v>3.5360507295803245</v>
      </c>
      <c r="L32" s="2">
        <f t="shared" si="8"/>
        <v>3.0925453523749691</v>
      </c>
      <c r="M32" s="2">
        <f t="shared" si="9"/>
        <v>3.1673302328724775</v>
      </c>
      <c r="N32" s="2">
        <f t="shared" si="10"/>
        <v>0.81191999999999998</v>
      </c>
      <c r="O32" s="2">
        <f t="shared" si="11"/>
        <v>0.98854199999999992</v>
      </c>
      <c r="P32" s="2">
        <f t="shared" si="12"/>
        <v>1.515366</v>
      </c>
      <c r="Q32" s="2">
        <f t="shared" si="13"/>
        <v>1.6846620000000001</v>
      </c>
      <c r="R32" s="2">
        <f t="shared" si="14"/>
        <v>0.32329856531116991</v>
      </c>
      <c r="S32" s="2">
        <f t="shared" si="15"/>
        <v>0.27956103449831582</v>
      </c>
      <c r="T32" s="2">
        <f t="shared" si="16"/>
        <v>0.49000607180627143</v>
      </c>
      <c r="U32" s="2">
        <f t="shared" si="17"/>
        <v>0.53188707085720155</v>
      </c>
    </row>
    <row r="33" spans="1:21" ht="15" x14ac:dyDescent="0.25">
      <c r="A33" s="3">
        <v>163</v>
      </c>
      <c r="B33" s="3">
        <v>53.678689296026015</v>
      </c>
      <c r="C33" s="3">
        <v>71.813131319452182</v>
      </c>
      <c r="D33" s="3">
        <v>76.088112828073349</v>
      </c>
      <c r="E33" s="3">
        <v>80.1685437554207</v>
      </c>
      <c r="F33">
        <v>0.92993999999999999</v>
      </c>
      <c r="G33" s="4">
        <v>1.48404</v>
      </c>
      <c r="H33" s="4">
        <v>2.4726699999999999</v>
      </c>
      <c r="I33" s="4">
        <v>3.2935599999999998</v>
      </c>
      <c r="J33" s="2">
        <f t="shared" si="6"/>
        <v>1.8143396982056792</v>
      </c>
      <c r="K33" s="2">
        <f t="shared" si="7"/>
        <v>3.3249479800906361</v>
      </c>
      <c r="L33" s="2">
        <f t="shared" si="8"/>
        <v>2.8761306649011726</v>
      </c>
      <c r="M33" s="2">
        <f t="shared" si="9"/>
        <v>3.0624383714570711</v>
      </c>
      <c r="N33" s="2">
        <f t="shared" si="10"/>
        <v>0.55796400000000002</v>
      </c>
      <c r="O33" s="2">
        <f t="shared" si="11"/>
        <v>0.89042399999999999</v>
      </c>
      <c r="P33" s="2">
        <f t="shared" si="12"/>
        <v>1.4836019999999999</v>
      </c>
      <c r="Q33" s="2">
        <f t="shared" si="13"/>
        <v>1.9761359999999999</v>
      </c>
      <c r="R33" s="2">
        <f t="shared" si="14"/>
        <v>0.30753006206710221</v>
      </c>
      <c r="S33" s="2">
        <f t="shared" si="15"/>
        <v>0.26780088149701747</v>
      </c>
      <c r="T33" s="2">
        <f t="shared" si="16"/>
        <v>0.51583261431934224</v>
      </c>
      <c r="U33" s="2">
        <f t="shared" si="17"/>
        <v>0.64528188335746928</v>
      </c>
    </row>
    <row r="34" spans="1:21" ht="15" x14ac:dyDescent="0.25">
      <c r="A34" s="3">
        <v>265</v>
      </c>
      <c r="B34" s="3">
        <v>15.828745427216557</v>
      </c>
      <c r="C34" s="3">
        <v>53.652532286385465</v>
      </c>
      <c r="D34" s="3">
        <v>69.326588412569876</v>
      </c>
      <c r="E34" s="3">
        <v>63.043962549169542</v>
      </c>
      <c r="F34">
        <v>0.17890300000000001</v>
      </c>
      <c r="G34" s="4">
        <v>1.2524900000000001</v>
      </c>
      <c r="H34" s="4">
        <v>2.4531299999999998</v>
      </c>
      <c r="I34" s="4">
        <v>2.6723699999999999</v>
      </c>
      <c r="J34" s="2">
        <f t="shared" si="6"/>
        <v>0.53501159543991961</v>
      </c>
      <c r="K34" s="2">
        <f t="shared" si="7"/>
        <v>2.4841122448596473</v>
      </c>
      <c r="L34" s="2">
        <f t="shared" si="8"/>
        <v>2.6205450419951415</v>
      </c>
      <c r="M34" s="2">
        <f t="shared" si="9"/>
        <v>2.4082793693782767</v>
      </c>
      <c r="N34" s="2">
        <f t="shared" si="10"/>
        <v>0.1073418</v>
      </c>
      <c r="O34" s="2">
        <f t="shared" si="11"/>
        <v>0.751494</v>
      </c>
      <c r="P34" s="2">
        <f t="shared" si="12"/>
        <v>1.4718779999999998</v>
      </c>
      <c r="Q34" s="2">
        <f t="shared" si="13"/>
        <v>1.6034219999999999</v>
      </c>
      <c r="R34" s="2">
        <f t="shared" si="14"/>
        <v>0.20063453000815232</v>
      </c>
      <c r="S34" s="2">
        <f t="shared" si="15"/>
        <v>0.30252014640443897</v>
      </c>
      <c r="T34" s="2">
        <f t="shared" si="16"/>
        <v>0.56166865152578771</v>
      </c>
      <c r="U34" s="2">
        <f t="shared" si="17"/>
        <v>0.6657956798483643</v>
      </c>
    </row>
    <row r="35" spans="1:21" ht="15" x14ac:dyDescent="0.25">
      <c r="A35" s="3">
        <v>366</v>
      </c>
      <c r="B35" s="3">
        <v>0.38872570307914311</v>
      </c>
      <c r="C35" s="3">
        <v>45.984398407551197</v>
      </c>
      <c r="D35" s="3">
        <v>61.010286337906017</v>
      </c>
      <c r="E35" s="3">
        <v>55.246044847381981</v>
      </c>
      <c r="F35">
        <v>1.6556399999999999E-2</v>
      </c>
      <c r="G35" s="4">
        <v>1.21139</v>
      </c>
      <c r="H35" s="4">
        <v>2.1046399999999998</v>
      </c>
      <c r="I35" s="4">
        <v>2.5707100000000001</v>
      </c>
      <c r="J35" s="2">
        <f t="shared" si="6"/>
        <v>1.3138928764075039E-2</v>
      </c>
      <c r="K35" s="2">
        <f t="shared" si="7"/>
        <v>2.1290776462696206</v>
      </c>
      <c r="L35" s="2">
        <f t="shared" si="8"/>
        <v>2.3061888235728474</v>
      </c>
      <c r="M35" s="2">
        <f t="shared" si="9"/>
        <v>2.1103989131699921</v>
      </c>
      <c r="N35" s="2">
        <f t="shared" si="10"/>
        <v>9.9338399999999993E-3</v>
      </c>
      <c r="O35" s="2">
        <f t="shared" si="11"/>
        <v>0.72683399999999998</v>
      </c>
      <c r="P35" s="2">
        <f t="shared" si="12"/>
        <v>1.2627839999999999</v>
      </c>
      <c r="Q35" s="2">
        <f t="shared" si="13"/>
        <v>1.5424260000000001</v>
      </c>
      <c r="R35" s="2">
        <f t="shared" si="14"/>
        <v>0.75606163777685476</v>
      </c>
      <c r="S35" s="2">
        <f t="shared" si="15"/>
        <v>0.34138444939924739</v>
      </c>
      <c r="T35" s="2">
        <f t="shared" si="16"/>
        <v>0.54756314274545848</v>
      </c>
      <c r="U35" s="2">
        <f t="shared" si="17"/>
        <v>0.730869405956597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BE98-C0F4-4C38-9509-91AB9C060471}">
  <dimension ref="F1:S31"/>
  <sheetViews>
    <sheetView zoomScale="85" zoomScaleNormal="85" workbookViewId="0">
      <selection sqref="A1:I8"/>
    </sheetView>
  </sheetViews>
  <sheetFormatPr defaultRowHeight="15" x14ac:dyDescent="0.25"/>
  <cols>
    <col min="1" max="1" width="10.140625" bestFit="1" customWidth="1"/>
    <col min="6" max="6" width="17" bestFit="1" customWidth="1"/>
  </cols>
  <sheetData>
    <row r="1" spans="6:19" s="4" customFormat="1" x14ac:dyDescent="0.25"/>
    <row r="2" spans="6:19" x14ac:dyDescent="0.25">
      <c r="J2" s="5"/>
    </row>
    <row r="4" spans="6:19" x14ac:dyDescent="0.25">
      <c r="J4" s="3"/>
    </row>
    <row r="5" spans="6:19" x14ac:dyDescent="0.25">
      <c r="J5" s="3"/>
    </row>
    <row r="6" spans="6:19" x14ac:dyDescent="0.25">
      <c r="J6" s="3"/>
    </row>
    <row r="7" spans="6:19" x14ac:dyDescent="0.25">
      <c r="J7" s="3"/>
    </row>
    <row r="8" spans="6:19" x14ac:dyDescent="0.25">
      <c r="J8" s="4"/>
      <c r="M8" s="5"/>
      <c r="P8" s="4"/>
      <c r="S8" s="5"/>
    </row>
    <row r="9" spans="6:19" x14ac:dyDescent="0.25">
      <c r="F9" s="6"/>
      <c r="G9" s="3"/>
    </row>
    <row r="31" spans="14:14" x14ac:dyDescent="0.25"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Chakrawal</dc:creator>
  <cp:lastModifiedBy>Arjun Chakrawal</cp:lastModifiedBy>
  <dcterms:created xsi:type="dcterms:W3CDTF">2023-03-01T10:17:12Z</dcterms:created>
  <dcterms:modified xsi:type="dcterms:W3CDTF">2023-03-15T12:52:17Z</dcterms:modified>
</cp:coreProperties>
</file>