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pnnl-my.sharepoint.com/personal/arjun_chakrawal_pnnl_gov/Documents/MONet/DynamicDRmodel/chemodiv-litter-model/data/"/>
    </mc:Choice>
  </mc:AlternateContent>
  <xr:revisionPtr revIDLastSave="735" documentId="11_07F15861874AF80F62355476585DCE3A8756860C" xr6:coauthVersionLast="47" xr6:coauthVersionMax="47" xr10:uidLastSave="{43394D65-ADCC-48D7-865E-568257892884}"/>
  <bookViews>
    <workbookView xWindow="-120" yWindow="-120" windowWidth="29040" windowHeight="15720" tabRatio="551" xr2:uid="{00000000-000D-0000-FFFF-FFFF00000000}"/>
  </bookViews>
  <sheets>
    <sheet name="Sheet1" sheetId="1" r:id="rId1"/>
  </sheets>
  <definedNames>
    <definedName name="_xlnm._FilterDatabase" localSheetId="0" hidden="1">Sheet1!$A$1:$AS$390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98" i="1" l="1"/>
  <c r="N379" i="1"/>
  <c r="N380" i="1"/>
  <c r="N381" i="1"/>
  <c r="N382" i="1"/>
  <c r="N383" i="1"/>
  <c r="N384" i="1"/>
  <c r="N385" i="1"/>
  <c r="N386" i="1"/>
  <c r="N387" i="1"/>
  <c r="N388" i="1"/>
  <c r="N389" i="1"/>
  <c r="N390" i="1"/>
  <c r="M390" i="1"/>
  <c r="M389" i="1"/>
  <c r="M388" i="1"/>
  <c r="M387" i="1"/>
  <c r="M386" i="1"/>
  <c r="M385" i="1"/>
  <c r="M384" i="1"/>
  <c r="M383" i="1"/>
  <c r="M382" i="1"/>
  <c r="M381" i="1"/>
  <c r="M380" i="1"/>
  <c r="M379" i="1"/>
  <c r="L386" i="1"/>
  <c r="L387" i="1" s="1"/>
  <c r="L388" i="1" s="1"/>
  <c r="L389" i="1" s="1"/>
  <c r="L390" i="1" s="1"/>
  <c r="L380" i="1"/>
  <c r="L381" i="1" s="1"/>
  <c r="L382" i="1" s="1"/>
  <c r="L383" i="1" s="1"/>
  <c r="L384" i="1" s="1"/>
  <c r="L375" i="1"/>
  <c r="L376" i="1" s="1"/>
  <c r="L377" i="1" s="1"/>
  <c r="L378" i="1" s="1"/>
  <c r="L370" i="1"/>
  <c r="L371" i="1" s="1"/>
  <c r="L372" i="1" s="1"/>
  <c r="L373" i="1" s="1"/>
  <c r="L365" i="1"/>
  <c r="L366" i="1" s="1"/>
  <c r="L367" i="1" s="1"/>
  <c r="L368" i="1" s="1"/>
  <c r="L360" i="1"/>
  <c r="L361" i="1" s="1"/>
  <c r="L362" i="1" s="1"/>
  <c r="L363" i="1" s="1"/>
  <c r="L355" i="1"/>
  <c r="L356" i="1" s="1"/>
  <c r="L357" i="1" s="1"/>
  <c r="L358" i="1" s="1"/>
  <c r="L350" i="1"/>
  <c r="L351" i="1" s="1"/>
  <c r="L352" i="1" s="1"/>
  <c r="L353" i="1" s="1"/>
  <c r="L345" i="1"/>
  <c r="L346" i="1" s="1"/>
  <c r="L347" i="1" s="1"/>
  <c r="L348" i="1" s="1"/>
  <c r="L340" i="1"/>
  <c r="L341" i="1" s="1"/>
  <c r="L342" i="1" s="1"/>
  <c r="L343" i="1" s="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21" i="1"/>
  <c r="M205" i="1"/>
  <c r="L205" i="1"/>
  <c r="L206" i="1" s="1"/>
  <c r="L207" i="1" s="1"/>
  <c r="L208" i="1" s="1"/>
  <c r="L209" i="1" s="1"/>
  <c r="L195" i="1"/>
  <c r="L196" i="1" s="1"/>
  <c r="L197" i="1" s="1"/>
  <c r="L191" i="1"/>
  <c r="L192" i="1" s="1"/>
  <c r="L193" i="1" s="1"/>
  <c r="L187" i="1"/>
  <c r="L188" i="1" s="1"/>
  <c r="L189" i="1" s="1"/>
  <c r="L183" i="1"/>
  <c r="L184" i="1" s="1"/>
  <c r="L185" i="1" s="1"/>
  <c r="L179" i="1"/>
  <c r="L180" i="1" s="1"/>
  <c r="L181" i="1" s="1"/>
  <c r="L175" i="1"/>
  <c r="L176" i="1" s="1"/>
  <c r="L177" i="1" s="1"/>
  <c r="L171" i="1"/>
  <c r="L172" i="1" s="1"/>
  <c r="L173" i="1" s="1"/>
  <c r="L167" i="1"/>
  <c r="L168" i="1" s="1"/>
  <c r="L169" i="1" s="1"/>
  <c r="L163" i="1"/>
  <c r="L164" i="1" s="1"/>
  <c r="L165" i="1" s="1"/>
  <c r="L158" i="1"/>
  <c r="L159" i="1" s="1"/>
  <c r="L160" i="1" s="1"/>
  <c r="L161" i="1" s="1"/>
  <c r="L153" i="1"/>
  <c r="L154" i="1" s="1"/>
  <c r="L149" i="1"/>
  <c r="L150" i="1" s="1"/>
  <c r="L151" i="1" s="1"/>
  <c r="L145" i="1"/>
  <c r="L146" i="1" s="1"/>
  <c r="L147" i="1" s="1"/>
  <c r="L141" i="1"/>
  <c r="L142" i="1" s="1"/>
  <c r="L143" i="1" s="1"/>
  <c r="L137" i="1"/>
  <c r="L138" i="1" s="1"/>
  <c r="L139" i="1" s="1"/>
  <c r="L133" i="1"/>
  <c r="L134" i="1" s="1"/>
  <c r="L135" i="1" s="1"/>
  <c r="L129" i="1"/>
  <c r="L130" i="1" s="1"/>
  <c r="L131" i="1" s="1"/>
  <c r="L125" i="1"/>
  <c r="L126" i="1" s="1"/>
  <c r="L127" i="1" s="1"/>
  <c r="L121" i="1"/>
  <c r="L122" i="1" s="1"/>
  <c r="L123" i="1" s="1"/>
  <c r="L117" i="1"/>
  <c r="L118" i="1" s="1"/>
  <c r="L119" i="1" s="1"/>
  <c r="L102" i="1"/>
  <c r="L94" i="1"/>
  <c r="L86" i="1"/>
  <c r="L155" i="1" l="1"/>
  <c r="L1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tc={20180EA6-AB82-4ECE-A617-73993190E7F6}</author>
    <author>tc={45FD6D2F-E709-4356-8A6D-2AFA6B71F2D4}</author>
    <author>tc={CC9B49C5-EC14-42B3-B551-7396E5C9B9AD}</author>
    <author>tc={8D88FDB1-A372-44C4-B0F4-CF810DAF5974}</author>
    <author>tc={9F9549EA-48A4-4A83-BB99-8C61F7A2294C}</author>
    <author>tc={F5A32AE6-E37D-4729-A54D-A94870919EAF}</author>
    <author>tc={18B023DE-6BF1-43E6-BAF1-3F343FF0B91D}</author>
    <author>tc={AB22B0EF-AF0D-4F88-BBAF-A1BFB3567315}</author>
    <author>tc={F467A315-8850-4036-82DC-B963C75E5EB7}</author>
    <author>tc={9F1702AA-CFA5-4F2D-9BA1-F6EC5FEFF97C}</author>
    <author>tc={F6FED9C7-33D0-4D45-9400-E8E6D2F9D610}</author>
  </authors>
  <commentList>
    <comment ref="L2" authorId="0" shapeId="0" xr:uid="{20180EA6-AB82-4ECE-A617-73993190E7F6}">
      <text>
        <t>[Threaded comment]
Your version of Excel allows you to read this threaded comment; however, any edits to it will get removed if the file is opened in a newer version of Excel. Learn more: https://go.microsoft.com/fwlink/?linkid=870924
Comment:
    Strings of litter bags were placed in the field during the fall of 1992 by site cooperators (Table 1). Bags were laid out just before or during the autumnal litterfall, but not later than November 1 or the first snowfall, whichever was earlier (dependent on site and phenology). Bags were removed at full calendar year intervals after the time of being laid out. Bags are therefore not collected on the same date for all sites, but retrieved at a common autumnal stage of phenology which differs from site to site. 
Source The Canadian Intersite Decomposition Experiment (CIDET): project and site establishment report</t>
      </text>
    </comment>
    <comment ref="M2" authorId="1" shapeId="0" xr:uid="{45FD6D2F-E709-4356-8A6D-2AFA6B71F2D4}">
      <text>
        <t xml:space="preserve">[Threaded comment]
Your version of Excel allows you to read this threaded comment; however, any edits to it will get removed if the file is opened in a newer version of Excel. Learn more: https://go.microsoft.com/fwlink/?linkid=870924
Comment:
    Assuming bags were collected annually more or less on similar dates; i.e., Autumn 1992 = Oct 1992 </t>
      </text>
    </comment>
    <comment ref="M35" authorId="2" shapeId="0" xr:uid="{CC9B49C5-EC14-42B3-B551-7396E5C9B9AD}">
      <text>
        <t>[Threaded comment]
Your version of Excel allows you to read this threaded comment; however, any edits to it will get removed if the file is opened in a newer version of Excel. Learn more: https://go.microsoft.com/fwlink/?linkid=870924
Comment:
    Lab incubation</t>
      </text>
    </comment>
    <comment ref="N35" authorId="3" shapeId="0" xr:uid="{8D88FDB1-A372-44C4-B0F4-CF810DAF5974}">
      <text>
        <t>[Threaded comment]
Your version of Excel allows you to read this threaded comment; however, any edits to it will get removed if the file is opened in a newer version of Excel. Learn more: https://go.microsoft.com/fwlink/?linkid=870924
Comment:
    Source: https://en.climate-data.org/europe/spain/community-of-madrid/madrid-92/</t>
      </text>
    </comment>
    <comment ref="M71" authorId="4" shapeId="0" xr:uid="{9F9549EA-48A4-4A83-BB99-8C61F7A2294C}">
      <text>
        <t xml:space="preserve">[Threaded comment]
Your version of Excel allows you to read this threaded comment; however, any edits to it will get removed if the file is opened in a newer version of Excel. Learn more: https://go.microsoft.com/fwlink/?linkid=870924
Comment:
    Not used
</t>
      </text>
    </comment>
    <comment ref="M110" authorId="5" shapeId="0" xr:uid="{F5A32AE6-E37D-4729-A54D-A94870919EAF}">
      <text>
        <t xml:space="preserve">[Threaded comment]
Your version of Excel allows you to read this threaded comment; however, any edits to it will get removed if the file is opened in a newer version of Excel. Learn more: https://go.microsoft.com/fwlink/?linkid=870924
Comment:
    Lab incubation
</t>
      </text>
    </comment>
    <comment ref="N110" authorId="6" shapeId="0" xr:uid="{18B023DE-6BF1-43E6-BAF1-3F343FF0B91D}">
      <text>
        <t xml:space="preserve">[Threaded comment]
Your version of Excel allows you to read this threaded comment; however, any edits to it will get removed if the file is opened in a newer version of Excel. Learn more: https://go.microsoft.com/fwlink/?linkid=870924
Comment:
    Taken from https://doi.org/10.1016/j.foreco.2022.120422 </t>
      </text>
    </comment>
    <comment ref="M116" authorId="7" shapeId="0" xr:uid="{AB22B0EF-AF0D-4F88-BBAF-A1BFB3567315}">
      <text>
        <t>[Threaded comment]
Your version of Excel allows you to read this threaded comment; however, any edits to it will get removed if the file is opened in a newer version of Excel. Learn more: https://go.microsoft.com/fwlink/?linkid=870924
Comment:
    Values read from Figure 1 https://doi.org/10.1080/00103620600767108</t>
      </text>
    </comment>
    <comment ref="M204" authorId="8" shapeId="0" xr:uid="{F467A315-8850-4036-82DC-B963C75E5EB7}">
      <text>
        <t>[Threaded comment]
Your version of Excel allows you to read this threaded comment; however, any edits to it will get removed if the file is opened in a newer version of Excel. Learn more: https://go.microsoft.com/fwlink/?linkid=870924
Comment:
    Supplementary of Pastorelli</t>
      </text>
    </comment>
    <comment ref="N221" authorId="9" shapeId="0" xr:uid="{9F1702AA-CFA5-4F2D-9BA1-F6EC5FEFF97C}">
      <text>
        <t>[Threaded comment]
Your version of Excel allows you to read this threaded comment; however, any edits to it will get removed if the file is opened in a newer version of Excel. Learn more: https://go.microsoft.com/fwlink/?linkid=870924
Comment:
    Source: https://en.climate-data.org/europe/italy/campania-432/</t>
      </text>
    </comment>
    <comment ref="M379" authorId="10" shapeId="0" xr:uid="{F6FED9C7-33D0-4D45-9400-E8E6D2F9D610}">
      <text>
        <t>[Threaded comment]
Your version of Excel allows you to read this threaded comment; however, any edits to it will get removed if the file is opened in a newer version of Excel. Learn more: https://go.microsoft.com/fwlink/?linkid=870924
Comment:
    Fig 1 of https://link.springer.com/article/10.1007/s11368-019-02268-9/figures/1</t>
      </text>
    </comment>
  </commentList>
</comments>
</file>

<file path=xl/sharedStrings.xml><?xml version="1.0" encoding="utf-8"?>
<sst xmlns="http://schemas.openxmlformats.org/spreadsheetml/2006/main" count="5734" uniqueCount="249">
  <si>
    <t>Year</t>
  </si>
  <si>
    <t>doi</t>
  </si>
  <si>
    <t>Title</t>
  </si>
  <si>
    <t>Study</t>
  </si>
  <si>
    <t>site</t>
  </si>
  <si>
    <t>system</t>
  </si>
  <si>
    <t>source</t>
  </si>
  <si>
    <t>Latitude</t>
  </si>
  <si>
    <t>Longitude</t>
  </si>
  <si>
    <t>MATC</t>
  </si>
  <si>
    <t>MAPmm</t>
  </si>
  <si>
    <t>unFertilized0Fert1</t>
  </si>
  <si>
    <t>Csource</t>
  </si>
  <si>
    <t>Plant functional type</t>
  </si>
  <si>
    <t>type, site,</t>
  </si>
  <si>
    <t>Species</t>
  </si>
  <si>
    <t>time day</t>
  </si>
  <si>
    <t>mass remaining %</t>
  </si>
  <si>
    <t>C_conc</t>
  </si>
  <si>
    <t>N_conc</t>
  </si>
  <si>
    <t>C:N</t>
  </si>
  <si>
    <t>Extract1_NPE</t>
  </si>
  <si>
    <t>Extract2_WSE</t>
  </si>
  <si>
    <t>Extract3_ACID</t>
  </si>
  <si>
    <t>Extract4_AUR</t>
  </si>
  <si>
    <t>A ALKYL 0–45 ppm</t>
  </si>
  <si>
    <t>B METHOX 45–60 ppm</t>
  </si>
  <si>
    <t>C O-ALKYL 60-95 ppm</t>
  </si>
  <si>
    <t>D DI-O-ALK 95–110ppm</t>
  </si>
  <si>
    <t>E AROM 110–145 ppm</t>
  </si>
  <si>
    <t>F PHEN 145–165 ppm</t>
  </si>
  <si>
    <t>G CARBOX 165-210 ppm</t>
  </si>
  <si>
    <t>Sum of all Org fractions</t>
  </si>
  <si>
    <t>a</t>
  </si>
  <si>
    <t>b</t>
  </si>
  <si>
    <t>c</t>
  </si>
  <si>
    <t>d</t>
  </si>
  <si>
    <t>e</t>
  </si>
  <si>
    <t>f</t>
  </si>
  <si>
    <t>g</t>
  </si>
  <si>
    <t>https://doi.org/10.1007/s10021-009-9267-z</t>
  </si>
  <si>
    <t>Litter decomposition and humification in acidic forest soils studied by chemical degradation, IR and NMR spectroscopy and pyrolysis field ionization mass spectrometry</t>
  </si>
  <si>
    <t>Preston et al. 2009</t>
  </si>
  <si>
    <t>terrestrial</t>
  </si>
  <si>
    <t>plantC</t>
  </si>
  <si>
    <t>needle</t>
  </si>
  <si>
    <t>conifer litter</t>
  </si>
  <si>
    <t>MAR_Cdc</t>
  </si>
  <si>
    <t>Douglas-fir</t>
  </si>
  <si>
    <t>Chemical Changes During 6 Years of Decomposition of 11 Litters in Some Canadian Forest Sites. Part 2. 13C Abundance, Solid-State 13C NMR Spectroscopy and the Meaning of “Lignin”</t>
  </si>
  <si>
    <t>MAR_Cll</t>
  </si>
  <si>
    <t>Tamarack</t>
  </si>
  <si>
    <t>MAR_Cpj</t>
  </si>
  <si>
    <t>Jack pine</t>
  </si>
  <si>
    <t>MAR_Csb</t>
  </si>
  <si>
    <t>Black spruce</t>
  </si>
  <si>
    <t>MAR_Ctp</t>
  </si>
  <si>
    <t>Western redcedar</t>
  </si>
  <si>
    <t>leaf</t>
  </si>
  <si>
    <t>deciduous litter</t>
  </si>
  <si>
    <t>MAR_Dba</t>
  </si>
  <si>
    <t>American beech</t>
  </si>
  <si>
    <t>MAR_Dbw</t>
  </si>
  <si>
    <t>White birch</t>
  </si>
  <si>
    <t>MAR_Dpt</t>
  </si>
  <si>
    <t>Trembling aspen</t>
  </si>
  <si>
    <t>grass</t>
  </si>
  <si>
    <t>MAR_Fbf</t>
  </si>
  <si>
    <t>Bracken fern</t>
  </si>
  <si>
    <t>MAR_Gfh</t>
  </si>
  <si>
    <t>Plains rough fescue</t>
  </si>
  <si>
    <t>roots</t>
  </si>
  <si>
    <t>wood</t>
  </si>
  <si>
    <t>MAR_Whw</t>
  </si>
  <si>
    <t>Western hemlock</t>
  </si>
  <si>
    <t>https://doi.org/10.1016/S0038-0717(99)00202-3</t>
  </si>
  <si>
    <t>13C NMR assessment of decomposition patterns during composting of forest and shrub biomass</t>
  </si>
  <si>
    <t>Almendros et al. 2000</t>
  </si>
  <si>
    <t>tree</t>
  </si>
  <si>
    <t>Pinus radiata</t>
  </si>
  <si>
    <t>bcd</t>
  </si>
  <si>
    <t>ef</t>
  </si>
  <si>
    <t>Juniperus communis</t>
  </si>
  <si>
    <t>Juniperus thurifera</t>
  </si>
  <si>
    <t>Ilex aquifolium</t>
  </si>
  <si>
    <t>Juglans regia</t>
  </si>
  <si>
    <t>Quercus ilex</t>
  </si>
  <si>
    <t>shrub</t>
  </si>
  <si>
    <t>Erica arborea</t>
  </si>
  <si>
    <t>Calluna vulgaris</t>
  </si>
  <si>
    <t>Arctostaphylos uva-ursi</t>
  </si>
  <si>
    <t>Cistus ladanifer L.</t>
  </si>
  <si>
    <t>Genista scorpius</t>
  </si>
  <si>
    <t>Retama sphaerocarpa</t>
  </si>
  <si>
    <t>10.1016/j.soilbio.2017.08.029</t>
  </si>
  <si>
    <t>Dominant effects of organic carbon chemistry on decomposition dynamics of crop residues in a Mollisol</t>
  </si>
  <si>
    <t>Xu et al 2017 SBB</t>
  </si>
  <si>
    <t>cropresidue</t>
  </si>
  <si>
    <t>Crop residue</t>
  </si>
  <si>
    <t>maize</t>
  </si>
  <si>
    <t>Soybean</t>
  </si>
  <si>
    <t>Wheat</t>
  </si>
  <si>
    <t xml:space="preserve">https://doi.org/10.1016/j.soilbio.2005.01.031 </t>
  </si>
  <si>
    <t>Leaf litter decomposition in a chaparral ecosystem, Southern California</t>
  </si>
  <si>
    <t>Quideau et al 2005</t>
  </si>
  <si>
    <t>Ceanothus</t>
  </si>
  <si>
    <t>bc</t>
  </si>
  <si>
    <t>https://doi.org/10.1016/j.soilbio.2005.01.031</t>
  </si>
  <si>
    <t>Manzanita</t>
  </si>
  <si>
    <t>Oak</t>
  </si>
  <si>
    <t>https://doi.org/10.1016/j.soilbio.2004.03.010</t>
  </si>
  <si>
    <t>Degradation of hemicellulose, cellulose and lignin in decomposing spruce needle litter in relation to N</t>
  </si>
  <si>
    <t>Sjöberg et al 2004</t>
  </si>
  <si>
    <t>Co</t>
  </si>
  <si>
    <t>leaf litter</t>
  </si>
  <si>
    <t>NS</t>
  </si>
  <si>
    <t>https://doi.org/10.1016/j.soilbio.2006.11.009</t>
  </si>
  <si>
    <t>13C-NMR analysis of decomposing litter and fine roots in the semi-arid Mulga Lands of southern Queensland</t>
  </si>
  <si>
    <t>Mathers et al., 2007</t>
  </si>
  <si>
    <t>Wheat litter</t>
  </si>
  <si>
    <t>Lucerne litter</t>
  </si>
  <si>
    <t>Buffel grass litter</t>
  </si>
  <si>
    <t>Mulga phyllodes</t>
  </si>
  <si>
    <t>Mulga twigs</t>
  </si>
  <si>
    <t>Wheat fine roots</t>
  </si>
  <si>
    <t>Lucerne fine roots</t>
  </si>
  <si>
    <t>Buffel grass roots</t>
  </si>
  <si>
    <t>Mulga fine roots</t>
  </si>
  <si>
    <t>https://doi.org/10.1016/j.geoderma.2009.05.001</t>
  </si>
  <si>
    <t>Organic carbon accumulation processes on a forest floor during an early humification stage in a temperate deciduous forest in Japan: Evaluations of chemical compositional changes by 13C NMR and their decomposition rates from litterbag experiment</t>
  </si>
  <si>
    <t>Ono et al 2009</t>
  </si>
  <si>
    <t>OFR</t>
  </si>
  <si>
    <t>Beech</t>
  </si>
  <si>
    <t>https://doi.org/10.1007/s11104-010-0397-z</t>
  </si>
  <si>
    <t>Humification processes of needle litters on forest floors in Japanese cedar (Cryptomeria japonica) and Hinoki cypress (Chamaecyparis obtusa) plantations in Japan</t>
  </si>
  <si>
    <t>Ono et al 2011</t>
  </si>
  <si>
    <t>TKB</t>
  </si>
  <si>
    <t>cedar</t>
  </si>
  <si>
    <t>TGR</t>
  </si>
  <si>
    <t>cypress</t>
  </si>
  <si>
    <t>https://doi.org/10.1007/s10533-011-9682-z</t>
  </si>
  <si>
    <t>Fate of organic carbon during decomposition of different litter types in Japan</t>
  </si>
  <si>
    <t>Ono et al 2013</t>
  </si>
  <si>
    <t>HTJ</t>
  </si>
  <si>
    <t>MMY</t>
  </si>
  <si>
    <t>https://doi.org/10.1007/s10533-016-0197-5</t>
  </si>
  <si>
    <t>An integrated spectroscopic and wet chemical approach to investigate grass litter decomposition chemistry</t>
  </si>
  <si>
    <t>McKee et al., 2016</t>
  </si>
  <si>
    <t>A. gerardii</t>
  </si>
  <si>
    <t>https://doi.org/10.1016/j.soilbio.2021.108300</t>
  </si>
  <si>
    <t>Litter decomposition: Little evidence of the “home-field advantage” in a mountain forest in Italy</t>
  </si>
  <si>
    <t>Pastorelli et al 2021</t>
  </si>
  <si>
    <t>European beech leaves</t>
  </si>
  <si>
    <t>European beech litter under European beech</t>
  </si>
  <si>
    <t>https://doi.org/10.1007/s11104-021-04981-2</t>
  </si>
  <si>
    <t>Differences in nutrients, organic components and decomposition pattern of Phillyrea angustifolia leaf litter across a low maquis</t>
  </si>
  <si>
    <t>De Marco et al. 2021</t>
  </si>
  <si>
    <t>WF10</t>
  </si>
  <si>
    <t> Phillyrea angustifolia L</t>
  </si>
  <si>
    <t>EF1</t>
  </si>
  <si>
    <t>EMG</t>
  </si>
  <si>
    <t> WF10</t>
  </si>
  <si>
    <t> EF1</t>
  </si>
  <si>
    <t> EMG</t>
  </si>
  <si>
    <t>A. mauritanicus</t>
  </si>
  <si>
    <t>A. unedo</t>
  </si>
  <si>
    <t>C. sativa</t>
  </si>
  <si>
    <t>C. emerus</t>
  </si>
  <si>
    <t>Fagus sylvatica</t>
  </si>
  <si>
    <t>F. drymeia</t>
  </si>
  <si>
    <t>F. ornus</t>
  </si>
  <si>
    <t>H. helix</t>
  </si>
  <si>
    <t>M. sativa</t>
  </si>
  <si>
    <t>P. excelsa</t>
  </si>
  <si>
    <t>P. halepensis</t>
  </si>
  <si>
    <t>P. nigra</t>
  </si>
  <si>
    <t>Q. ilex</t>
  </si>
  <si>
    <t>Q. pubescens</t>
  </si>
  <si>
    <t>R. pseudoacacia</t>
  </si>
  <si>
    <t>S. alba</t>
  </si>
  <si>
    <t>10.1016/j.heliyon.2023.e16689</t>
  </si>
  <si>
    <t>Decomposition of green tea and rooibos tea across three monospecific temperate forests: Effect of litter type and tree species</t>
  </si>
  <si>
    <t>Certini et al 2023</t>
  </si>
  <si>
    <t>Green tea</t>
  </si>
  <si>
    <t>Rooibos tea</t>
  </si>
  <si>
    <t>https://doi.org/10.1007/s00374-019-01397-0</t>
  </si>
  <si>
    <t>Relationship between the chemical structure of straw and composition of main microbial groups during the decomposition of wheat and maize straws as affected by soil texture</t>
  </si>
  <si>
    <t>Li et al 2020</t>
  </si>
  <si>
    <t>10.1371/journal.pone.0158172</t>
  </si>
  <si>
    <t>Decomposition dynamics and changes in chemical composition of wheat straw residue under anaerobic and aerobic conditions</t>
  </si>
  <si>
    <t>Gao et al 2016</t>
  </si>
  <si>
    <t>Anaerobic</t>
  </si>
  <si>
    <t>Aerobic</t>
  </si>
  <si>
    <t>beech</t>
  </si>
  <si>
    <t>sand_Wheat</t>
  </si>
  <si>
    <t>sand_Maize</t>
  </si>
  <si>
    <t>sandy loam_Wheat</t>
  </si>
  <si>
    <t>sandy loam_Maize</t>
  </si>
  <si>
    <t>silty clay_Wheat</t>
  </si>
  <si>
    <t>silty clay_Maize</t>
  </si>
  <si>
    <t>Picea abies_Co</t>
  </si>
  <si>
    <t>Picea abies_NS</t>
  </si>
  <si>
    <t>Anaerobic_Wheat straw</t>
  </si>
  <si>
    <t>Aerobic_Wheat straw</t>
  </si>
  <si>
    <t>M0 in g</t>
  </si>
  <si>
    <t>cd</t>
  </si>
  <si>
    <t>https://doi.org/10.1016/j.foreco.2012.12.015</t>
  </si>
  <si>
    <t>Dynamics and speciation of organic carbon during decomposition of leaf litter and fine roots in four subtropical plantations of China</t>
  </si>
  <si>
    <t>Wang et al 2013</t>
  </si>
  <si>
    <t>P. massoniana</t>
  </si>
  <si>
    <t>C. hystrix</t>
  </si>
  <si>
    <t>M. macclurei</t>
  </si>
  <si>
    <t>M. laosensis</t>
  </si>
  <si>
    <t>Wang et al 2019</t>
  </si>
  <si>
    <t>eucalyptus</t>
  </si>
  <si>
    <t>10.1007/s11104-019-04162-2</t>
  </si>
  <si>
    <t>Effects of litter quality and quantity on chemical changes during eucalyptus litter decomposition in subtropical Australia</t>
  </si>
  <si>
    <t>P. massoniana_leaf litter</t>
  </si>
  <si>
    <t>C. hystrix_leaf litter</t>
  </si>
  <si>
    <t>M. macclurei_leaf litter</t>
  </si>
  <si>
    <t>M. laosensis_leaf litter</t>
  </si>
  <si>
    <t>P. massoniana_fine roots</t>
  </si>
  <si>
    <t>C. hystrix_fine roots</t>
  </si>
  <si>
    <t>M. macclurei_fine roots</t>
  </si>
  <si>
    <t>M. laosensis_fine roots</t>
  </si>
  <si>
    <t>HQ_eucalyptus</t>
  </si>
  <si>
    <t>LQ_eucalyptus</t>
  </si>
  <si>
    <t>Incubtation T</t>
  </si>
  <si>
    <t>sample collection date</t>
  </si>
  <si>
    <t>Birch_HTJ</t>
  </si>
  <si>
    <t>Oak_HTJ</t>
  </si>
  <si>
    <t>Beech_OFR</t>
  </si>
  <si>
    <t>Oak_OFR</t>
  </si>
  <si>
    <t>Cypress_TGR</t>
  </si>
  <si>
    <t>Cedar_TKB</t>
  </si>
  <si>
    <t>Chinquapin_MMY</t>
  </si>
  <si>
    <t>Mediterranean</t>
  </si>
  <si>
    <t>Bonanomi et al 2013</t>
  </si>
  <si>
    <t>https://doi.org/10.1016/j.soilbio.2012.03.003</t>
  </si>
  <si>
    <t>Climate</t>
  </si>
  <si>
    <t>Temperate_American</t>
  </si>
  <si>
    <t>Temperate_China</t>
  </si>
  <si>
    <t>Temperate_Sweden</t>
  </si>
  <si>
    <t>Temperate_Australian</t>
  </si>
  <si>
    <t>Temperate_Japan</t>
  </si>
  <si>
    <t>Litter quality assessed by solid state 13C NMR spectroscopy predicts decay rate better than C/N and Lignin/N ratios</t>
  </si>
  <si>
    <t>ClimateCluster</t>
  </si>
  <si>
    <t>Cold Temperate</t>
  </si>
  <si>
    <t>Warm Temperate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</si>
</sst>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409]dd\-mmm\-yy;@"/>
  </numFmts>
  <fonts count="5" x14ac:knownFonts="1">
    <font>
      <sz val="11"/>
      <color theme="1"/>
      <name val="Calibri"/>
      <family val="2"/>
      <scheme val="minor"/>
    </font>
    <font>
      <b/>
      <sz val="11"/>
      <color theme="1"/>
      <name val="Calibri"/>
      <family val="2"/>
      <scheme val="minor"/>
    </font>
    <font>
      <b/>
      <sz val="11"/>
      <name val="Calibri"/>
      <family val="2"/>
    </font>
    <font>
      <sz val="8"/>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0" fontId="0" fillId="0" borderId="0" xfId="0" applyAlignment="1">
      <alignment horizontal="left" vertical="top"/>
    </xf>
    <xf numFmtId="0" fontId="1" fillId="0" borderId="0" xfId="0" applyFont="1" applyAlignment="1">
      <alignment horizontal="left" vertical="top"/>
    </xf>
    <xf numFmtId="0" fontId="2"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64" fontId="0" fillId="0" borderId="4" xfId="0" applyNumberFormat="1" applyBorder="1" applyAlignment="1">
      <alignment horizontal="left" vertical="top"/>
    </xf>
    <xf numFmtId="2" fontId="0" fillId="0" borderId="4" xfId="0" applyNumberFormat="1" applyBorder="1" applyAlignment="1">
      <alignment horizontal="left" vertical="top"/>
    </xf>
    <xf numFmtId="2" fontId="0" fillId="0" borderId="0" xfId="0" applyNumberFormat="1" applyAlignment="1">
      <alignment horizontal="left" vertical="top"/>
    </xf>
    <xf numFmtId="166" fontId="0" fillId="0" borderId="0" xfId="0" applyNumberFormat="1" applyAlignment="1">
      <alignment horizontal="left" vertical="top"/>
    </xf>
    <xf numFmtId="0" fontId="4" fillId="0" borderId="0" xfId="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akrawal, Arjun" id="{2278B182-5FEE-4CEB-A933-04BF943E7B0B}" userId="S::arjun.chakrawal@pnnl.gov::1b69a048-c6a1-4e41-816d-1e92891910c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 dT="2024-04-14T03:01:04.33" personId="{2278B182-5FEE-4CEB-A933-04BF943E7B0B}" id="{20180EA6-AB82-4ECE-A617-73993190E7F6}">
    <text>Strings of litter bags were placed in the field during the fall of 1992 by site cooperators (Table 1). Bags were laid out just before or during the autumnal litterfall, but not later than November 1 or the first snowfall, whichever was earlier (dependent on site and phenology). Bags were removed at full calendar year intervals after the time of being laid out. Bags are therefore not collected on the same date for all sites, but retrieved at a common autumnal stage of phenology which differs from site to site. 
Source The Canadian Intersite Decomposition Experiment (CIDET): project and site establishment report</text>
  </threadedComment>
  <threadedComment ref="M2" dT="2024-04-14T03:04:51.65" personId="{2278B182-5FEE-4CEB-A933-04BF943E7B0B}" id="{45FD6D2F-E709-4356-8A6D-2AFA6B71F2D4}">
    <text xml:space="preserve">Assuming bags were collected annually more or less on similar dates; i.e., Autumn 1992 = Oct 1992 </text>
  </threadedComment>
  <threadedComment ref="M35" dT="2024-04-14T02:23:26.77" personId="{2278B182-5FEE-4CEB-A933-04BF943E7B0B}" id="{CC9B49C5-EC14-42B3-B551-7396E5C9B9AD}">
    <text>Lab incubation</text>
  </threadedComment>
  <threadedComment ref="N35" dT="2024-04-15T03:02:00.66" personId="{2278B182-5FEE-4CEB-A933-04BF943E7B0B}" id="{8D88FDB1-A372-44C4-B0F4-CF810DAF5974}">
    <text>Source: https://en.climate-data.org/europe/spain/community-of-madrid/madrid-92/</text>
    <extLst>
      <x:ext xmlns:xltc2="http://schemas.microsoft.com/office/spreadsheetml/2020/threadedcomments2" uri="{F7C98A9C-CBB3-438F-8F68-D28B6AF4A901}">
        <xltc2:checksum>1015835897</xltc2:checksum>
        <xltc2:hyperlink startIndex="8" length="71" url="https://en.climate-data.org/europe/spain/community-of-madrid/madrid-92/"/>
      </x:ext>
    </extLst>
  </threadedComment>
  <threadedComment ref="M71" dT="2024-04-14T03:07:35.08" personId="{2278B182-5FEE-4CEB-A933-04BF943E7B0B}" id="{9F9549EA-48A4-4A83-BB99-8C61F7A2294C}">
    <text xml:space="preserve">Not used
</text>
  </threadedComment>
  <threadedComment ref="M110" dT="2024-04-14T03:21:54.21" personId="{2278B182-5FEE-4CEB-A933-04BF943E7B0B}" id="{F5A32AE6-E37D-4729-A54D-A94870919EAF}">
    <text xml:space="preserve">Lab incubation
</text>
  </threadedComment>
  <threadedComment ref="N110" dT="2024-04-15T02:56:24.88" personId="{2278B182-5FEE-4CEB-A933-04BF943E7B0B}" id="{18B023DE-6BF1-43E6-BAF1-3F343FF0B91D}">
    <text xml:space="preserve">Taken from https://doi.org/10.1016/j.foreco.2022.120422 </text>
    <extLst>
      <x:ext xmlns:xltc2="http://schemas.microsoft.com/office/spreadsheetml/2020/threadedcomments2" uri="{F7C98A9C-CBB3-438F-8F68-D28B6AF4A901}">
        <xltc2:checksum>2961232469</xltc2:checksum>
        <xltc2:hyperlink startIndex="11" length="44" url="https://doi.org/10.1016/j.foreco.2022.120422"/>
      </x:ext>
    </extLst>
  </threadedComment>
  <threadedComment ref="M116" dT="2024-04-14T03:38:05.86" personId="{2278B182-5FEE-4CEB-A933-04BF943E7B0B}" id="{AB22B0EF-AF0D-4F88-BBAF-A1BFB3567315}">
    <text>Values read from Figure 1 https://doi.org/10.1080/00103620600767108</text>
    <extLst>
      <x:ext xmlns:xltc2="http://schemas.microsoft.com/office/spreadsheetml/2020/threadedcomments2" uri="{F7C98A9C-CBB3-438F-8F68-D28B6AF4A901}">
        <xltc2:checksum>3315614935</xltc2:checksum>
        <xltc2:hyperlink startIndex="26" length="41" url="https://doi.org/10.1080/00103620600767108"/>
      </x:ext>
    </extLst>
  </threadedComment>
  <threadedComment ref="M204" dT="2024-04-14T05:14:09.52" personId="{2278B182-5FEE-4CEB-A933-04BF943E7B0B}" id="{F467A315-8850-4036-82DC-B963C75E5EB7}">
    <text>Supplementary of Pastorelli</text>
  </threadedComment>
  <threadedComment ref="N221" dT="2024-04-15T02:59:36.64" personId="{2278B182-5FEE-4CEB-A933-04BF943E7B0B}" id="{9F1702AA-CFA5-4F2D-9BA1-F6EC5FEFF97C}">
    <text>Source: https://en.climate-data.org/europe/italy/campania-432/</text>
    <extLst>
      <x:ext xmlns:xltc2="http://schemas.microsoft.com/office/spreadsheetml/2020/threadedcomments2" uri="{F7C98A9C-CBB3-438F-8F68-D28B6AF4A901}">
        <xltc2:checksum>2098504396</xltc2:checksum>
        <xltc2:hyperlink startIndex="8" length="54" url="https://en.climate-data.org/europe/italy/campania-432/"/>
      </x:ext>
    </extLst>
  </threadedComment>
  <threadedComment ref="M379" dT="2024-04-14T06:10:01.94" personId="{2278B182-5FEE-4CEB-A933-04BF943E7B0B}" id="{F6FED9C7-33D0-4D45-9400-E8E6D2F9D610}">
    <text>Fig 1 of https://link.springer.com/article/10.1007/s11368-019-02268-9/figures/1</text>
    <extLst>
      <x:ext xmlns:xltc2="http://schemas.microsoft.com/office/spreadsheetml/2020/threadedcomments2" uri="{F7C98A9C-CBB3-438F-8F68-D28B6AF4A901}">
        <xltc2:checksum>1716443712</xltc2:checksum>
        <xltc2:hyperlink startIndex="9" length="70" url="https://link.springer.com/article/10.1007/s11368-019-02268-9/figures/1"/>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i.org/10.1016/j.soilbio.2012.03.00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90"/>
  <sheetViews>
    <sheetView tabSelected="1" zoomScaleNormal="100" workbookViewId="0">
      <pane ySplit="1" topLeftCell="A160" activePane="bottomLeft" state="frozen"/>
      <selection pane="bottomLeft" activeCell="Z165" sqref="Z165"/>
    </sheetView>
  </sheetViews>
  <sheetFormatPr defaultColWidth="9.140625" defaultRowHeight="15" x14ac:dyDescent="0.25"/>
  <cols>
    <col min="1" max="2" width="9.140625" style="1" customWidth="1"/>
    <col min="3" max="3" width="12.42578125" style="1" customWidth="1"/>
    <col min="4" max="4" width="10.85546875" style="1" customWidth="1"/>
    <col min="5" max="7" width="9.140625" style="1"/>
    <col min="8" max="9" width="9.140625" style="1" hidden="1" customWidth="1"/>
    <col min="10" max="11" width="21" style="1" hidden="1" customWidth="1"/>
    <col min="12" max="12" width="14" style="1" hidden="1" customWidth="1"/>
    <col min="13" max="15" width="9.140625" style="1" customWidth="1"/>
    <col min="16" max="16" width="3" style="1" customWidth="1"/>
    <col min="17" max="18" width="9.140625" style="1" customWidth="1"/>
    <col min="19" max="19" width="12.42578125" style="1" customWidth="1"/>
    <col min="20" max="20" width="22.140625" style="1" customWidth="1"/>
    <col min="21" max="45" width="9.140625" style="1"/>
    <col min="46" max="46" width="14.42578125" style="1" bestFit="1" customWidth="1"/>
    <col min="47" max="47" width="10.42578125" style="1" bestFit="1" customWidth="1"/>
    <col min="48" max="16384" width="9.140625" style="1"/>
  </cols>
  <sheetData>
    <row r="1" spans="1:47" s="2" customFormat="1" x14ac:dyDescent="0.25">
      <c r="A1" s="2" t="s">
        <v>0</v>
      </c>
      <c r="B1" s="2" t="s">
        <v>1</v>
      </c>
      <c r="C1" s="2" t="s">
        <v>2</v>
      </c>
      <c r="D1" s="2" t="s">
        <v>3</v>
      </c>
      <c r="E1" s="2" t="s">
        <v>4</v>
      </c>
      <c r="F1" s="2" t="s">
        <v>5</v>
      </c>
      <c r="G1" s="2" t="s">
        <v>6</v>
      </c>
      <c r="H1" s="2" t="s">
        <v>7</v>
      </c>
      <c r="I1" s="2" t="s">
        <v>8</v>
      </c>
      <c r="J1" s="2" t="s">
        <v>246</v>
      </c>
      <c r="K1" s="2" t="s">
        <v>239</v>
      </c>
      <c r="L1" s="2" t="s">
        <v>228</v>
      </c>
      <c r="M1" s="2" t="s">
        <v>227</v>
      </c>
      <c r="N1" s="2" t="s">
        <v>9</v>
      </c>
      <c r="O1" s="2" t="s">
        <v>10</v>
      </c>
      <c r="P1" s="2" t="s">
        <v>11</v>
      </c>
      <c r="Q1" s="2" t="s">
        <v>12</v>
      </c>
      <c r="R1" s="2" t="s">
        <v>13</v>
      </c>
      <c r="S1" s="2" t="s">
        <v>14</v>
      </c>
      <c r="T1" s="2" t="s">
        <v>15</v>
      </c>
      <c r="U1" s="2" t="s">
        <v>16</v>
      </c>
      <c r="V1" s="2" t="s">
        <v>204</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U1" s="3"/>
    </row>
    <row r="2" spans="1:47" x14ac:dyDescent="0.25">
      <c r="A2" s="1">
        <v>2009</v>
      </c>
      <c r="B2" s="1" t="s">
        <v>40</v>
      </c>
      <c r="C2" s="1" t="s">
        <v>41</v>
      </c>
      <c r="D2" s="1" t="s">
        <v>42</v>
      </c>
      <c r="F2" s="1" t="s">
        <v>43</v>
      </c>
      <c r="G2" s="1" t="s">
        <v>44</v>
      </c>
      <c r="H2" s="1">
        <v>48.611800000000002</v>
      </c>
      <c r="I2" s="1">
        <v>-123.6123</v>
      </c>
      <c r="J2" s="1" t="s">
        <v>240</v>
      </c>
      <c r="K2" s="1" t="s">
        <v>247</v>
      </c>
      <c r="M2" s="1">
        <v>8.9</v>
      </c>
      <c r="N2">
        <v>6.7</v>
      </c>
      <c r="O2">
        <v>978</v>
      </c>
      <c r="P2" s="1">
        <v>0</v>
      </c>
      <c r="Q2" s="1" t="s">
        <v>45</v>
      </c>
      <c r="R2" s="1" t="s">
        <v>46</v>
      </c>
      <c r="S2" s="1" t="s">
        <v>47</v>
      </c>
      <c r="T2" s="1" t="s">
        <v>48</v>
      </c>
      <c r="U2" s="1">
        <v>0</v>
      </c>
      <c r="V2" s="1">
        <v>1</v>
      </c>
      <c r="W2" s="1">
        <v>100</v>
      </c>
      <c r="X2" s="1">
        <v>496</v>
      </c>
      <c r="Y2" s="1">
        <v>7</v>
      </c>
      <c r="Z2" s="1">
        <v>70.857142857142861</v>
      </c>
      <c r="AA2" s="1">
        <v>83</v>
      </c>
      <c r="AB2" s="1">
        <v>128</v>
      </c>
      <c r="AC2" s="1">
        <v>402</v>
      </c>
      <c r="AD2" s="1">
        <v>387</v>
      </c>
      <c r="AE2" s="1">
        <v>0.219</v>
      </c>
      <c r="AF2" s="1">
        <v>0.05</v>
      </c>
      <c r="AG2" s="1">
        <v>0.40100000000000002</v>
      </c>
      <c r="AH2" s="1">
        <v>0.111</v>
      </c>
      <c r="AI2" s="1">
        <v>0.104</v>
      </c>
      <c r="AJ2" s="1">
        <v>6.3E-2</v>
      </c>
      <c r="AK2" s="1">
        <v>5.1999999999999998E-2</v>
      </c>
      <c r="AL2" s="1">
        <v>1</v>
      </c>
      <c r="AM2" s="1" t="s">
        <v>33</v>
      </c>
      <c r="AN2" s="1" t="s">
        <v>34</v>
      </c>
      <c r="AO2" s="1" t="s">
        <v>35</v>
      </c>
      <c r="AP2" s="1" t="s">
        <v>36</v>
      </c>
      <c r="AQ2" s="1" t="s">
        <v>37</v>
      </c>
      <c r="AR2" s="1" t="s">
        <v>38</v>
      </c>
      <c r="AS2" s="1" t="s">
        <v>39</v>
      </c>
    </row>
    <row r="3" spans="1:47" x14ac:dyDescent="0.25">
      <c r="A3" s="1">
        <v>2009</v>
      </c>
      <c r="B3" s="1" t="s">
        <v>40</v>
      </c>
      <c r="C3" s="1" t="s">
        <v>49</v>
      </c>
      <c r="D3" s="1" t="s">
        <v>42</v>
      </c>
      <c r="F3" s="1" t="s">
        <v>43</v>
      </c>
      <c r="G3" s="1" t="s">
        <v>44</v>
      </c>
      <c r="H3" s="1">
        <v>52.8</v>
      </c>
      <c r="I3" s="1">
        <v>-106.7</v>
      </c>
      <c r="J3" s="1" t="s">
        <v>240</v>
      </c>
      <c r="K3" s="1" t="s">
        <v>247</v>
      </c>
      <c r="M3" s="1">
        <v>8.9</v>
      </c>
      <c r="N3">
        <v>6.7</v>
      </c>
      <c r="O3">
        <v>978</v>
      </c>
      <c r="P3" s="1">
        <v>0</v>
      </c>
      <c r="Q3" s="1" t="s">
        <v>45</v>
      </c>
      <c r="R3" s="1" t="s">
        <v>46</v>
      </c>
      <c r="S3" s="1" t="s">
        <v>50</v>
      </c>
      <c r="T3" s="1" t="s">
        <v>51</v>
      </c>
      <c r="U3" s="1">
        <v>0</v>
      </c>
      <c r="V3" s="1">
        <v>1</v>
      </c>
      <c r="W3" s="1">
        <v>100</v>
      </c>
      <c r="X3" s="1">
        <v>488</v>
      </c>
      <c r="Y3" s="1">
        <v>5.9</v>
      </c>
      <c r="Z3" s="1">
        <v>82.711864406779654</v>
      </c>
      <c r="AA3" s="1">
        <v>71</v>
      </c>
      <c r="AB3" s="1">
        <v>371</v>
      </c>
      <c r="AC3" s="1">
        <v>304</v>
      </c>
      <c r="AD3" s="1">
        <v>254</v>
      </c>
      <c r="AE3" s="1">
        <v>0.17199999999999999</v>
      </c>
      <c r="AF3" s="1">
        <v>3.7000000000000012E-2</v>
      </c>
      <c r="AG3" s="1">
        <v>0.38500000000000001</v>
      </c>
      <c r="AH3" s="1">
        <v>0.152</v>
      </c>
      <c r="AI3" s="1">
        <v>0.1</v>
      </c>
      <c r="AJ3" s="1">
        <v>0.10100000000000001</v>
      </c>
      <c r="AK3" s="1">
        <v>5.1999999999999998E-2</v>
      </c>
      <c r="AL3" s="1">
        <v>0.999</v>
      </c>
      <c r="AM3" s="1" t="s">
        <v>33</v>
      </c>
      <c r="AN3" s="1" t="s">
        <v>34</v>
      </c>
      <c r="AO3" s="1" t="s">
        <v>35</v>
      </c>
      <c r="AP3" s="1" t="s">
        <v>36</v>
      </c>
      <c r="AQ3" s="1" t="s">
        <v>37</v>
      </c>
      <c r="AR3" s="1" t="s">
        <v>38</v>
      </c>
      <c r="AS3" s="1" t="s">
        <v>39</v>
      </c>
    </row>
    <row r="4" spans="1:47" x14ac:dyDescent="0.25">
      <c r="A4" s="1">
        <v>2009</v>
      </c>
      <c r="B4" s="1" t="s">
        <v>40</v>
      </c>
      <c r="C4" s="1" t="s">
        <v>49</v>
      </c>
      <c r="D4" s="1" t="s">
        <v>42</v>
      </c>
      <c r="F4" s="1" t="s">
        <v>43</v>
      </c>
      <c r="G4" s="1" t="s">
        <v>44</v>
      </c>
      <c r="H4" s="1">
        <v>45.9</v>
      </c>
      <c r="I4" s="1">
        <v>-77.3</v>
      </c>
      <c r="J4" s="1" t="s">
        <v>240</v>
      </c>
      <c r="K4" s="1" t="s">
        <v>247</v>
      </c>
      <c r="M4" s="1">
        <v>8.9</v>
      </c>
      <c r="N4">
        <v>6.7</v>
      </c>
      <c r="O4">
        <v>978</v>
      </c>
      <c r="P4" s="1">
        <v>0</v>
      </c>
      <c r="Q4" s="1" t="s">
        <v>45</v>
      </c>
      <c r="R4" s="1" t="s">
        <v>46</v>
      </c>
      <c r="S4" s="1" t="s">
        <v>52</v>
      </c>
      <c r="T4" s="1" t="s">
        <v>53</v>
      </c>
      <c r="U4" s="1">
        <v>0</v>
      </c>
      <c r="V4" s="1">
        <v>1</v>
      </c>
      <c r="W4" s="1">
        <v>100</v>
      </c>
      <c r="X4" s="1">
        <v>497</v>
      </c>
      <c r="Y4" s="1">
        <v>12.8</v>
      </c>
      <c r="Z4" s="1">
        <v>38.828125</v>
      </c>
      <c r="AA4" s="1">
        <v>58</v>
      </c>
      <c r="AB4" s="1">
        <v>172</v>
      </c>
      <c r="AC4" s="1">
        <v>408</v>
      </c>
      <c r="AD4" s="1">
        <v>363</v>
      </c>
      <c r="AE4" s="1">
        <v>0.23400000000000001</v>
      </c>
      <c r="AF4" s="1">
        <v>5.1999999999999998E-2</v>
      </c>
      <c r="AG4" s="1">
        <v>0.45200000000000001</v>
      </c>
      <c r="AH4" s="1">
        <v>0.109</v>
      </c>
      <c r="AI4" s="1">
        <v>8.1000000000000003E-2</v>
      </c>
      <c r="AJ4" s="1">
        <v>3.4000000000000002E-2</v>
      </c>
      <c r="AK4" s="1">
        <v>3.9E-2</v>
      </c>
      <c r="AL4" s="1">
        <v>1.0009999999999999</v>
      </c>
      <c r="AM4" s="1" t="s">
        <v>33</v>
      </c>
      <c r="AN4" s="1" t="s">
        <v>34</v>
      </c>
      <c r="AO4" s="1" t="s">
        <v>35</v>
      </c>
      <c r="AP4" s="1" t="s">
        <v>36</v>
      </c>
      <c r="AQ4" s="1" t="s">
        <v>37</v>
      </c>
      <c r="AR4" s="1" t="s">
        <v>38</v>
      </c>
      <c r="AS4" s="1" t="s">
        <v>39</v>
      </c>
    </row>
    <row r="5" spans="1:47" x14ac:dyDescent="0.25">
      <c r="A5" s="1">
        <v>2009</v>
      </c>
      <c r="B5" s="1" t="s">
        <v>40</v>
      </c>
      <c r="C5" s="1" t="s">
        <v>49</v>
      </c>
      <c r="D5" s="1" t="s">
        <v>42</v>
      </c>
      <c r="F5" s="1" t="s">
        <v>43</v>
      </c>
      <c r="G5" s="1" t="s">
        <v>44</v>
      </c>
      <c r="H5" s="1">
        <v>52.8</v>
      </c>
      <c r="I5" s="1">
        <v>-106.7</v>
      </c>
      <c r="J5" s="1" t="s">
        <v>240</v>
      </c>
      <c r="K5" s="1" t="s">
        <v>247</v>
      </c>
      <c r="M5" s="1">
        <v>8.9</v>
      </c>
      <c r="N5">
        <v>6.7</v>
      </c>
      <c r="O5">
        <v>978</v>
      </c>
      <c r="P5" s="1">
        <v>0</v>
      </c>
      <c r="Q5" s="1" t="s">
        <v>45</v>
      </c>
      <c r="R5" s="1" t="s">
        <v>46</v>
      </c>
      <c r="S5" s="1" t="s">
        <v>54</v>
      </c>
      <c r="T5" s="1" t="s">
        <v>55</v>
      </c>
      <c r="U5" s="1">
        <v>0</v>
      </c>
      <c r="V5" s="1">
        <v>1</v>
      </c>
      <c r="W5" s="1">
        <v>100</v>
      </c>
      <c r="X5" s="1">
        <v>495</v>
      </c>
      <c r="Y5" s="1">
        <v>7.3</v>
      </c>
      <c r="Z5" s="1">
        <v>67.808219178082197</v>
      </c>
      <c r="AA5" s="1">
        <v>72</v>
      </c>
      <c r="AB5" s="1">
        <v>226</v>
      </c>
      <c r="AC5" s="1">
        <v>380</v>
      </c>
      <c r="AD5" s="1">
        <v>322</v>
      </c>
      <c r="AE5" s="1">
        <v>0.20499999999999999</v>
      </c>
      <c r="AF5" s="1">
        <v>4.3999999999999997E-2</v>
      </c>
      <c r="AG5" s="1">
        <v>0.39400000000000002</v>
      </c>
      <c r="AH5" s="1">
        <v>9.9000000000000005E-2</v>
      </c>
      <c r="AI5" s="1">
        <v>0.124</v>
      </c>
      <c r="AJ5" s="1">
        <v>6.7000000000000004E-2</v>
      </c>
      <c r="AK5" s="1">
        <v>6.7000000000000004E-2</v>
      </c>
      <c r="AL5" s="1">
        <v>1</v>
      </c>
      <c r="AM5" s="1" t="s">
        <v>33</v>
      </c>
      <c r="AN5" s="1" t="s">
        <v>34</v>
      </c>
      <c r="AO5" s="1" t="s">
        <v>35</v>
      </c>
      <c r="AP5" s="1" t="s">
        <v>36</v>
      </c>
      <c r="AQ5" s="1" t="s">
        <v>37</v>
      </c>
      <c r="AR5" s="1" t="s">
        <v>38</v>
      </c>
      <c r="AS5" s="1" t="s">
        <v>39</v>
      </c>
    </row>
    <row r="6" spans="1:47" x14ac:dyDescent="0.25">
      <c r="A6" s="1">
        <v>2009</v>
      </c>
      <c r="B6" s="1" t="s">
        <v>40</v>
      </c>
      <c r="C6" s="1" t="s">
        <v>49</v>
      </c>
      <c r="D6" s="1" t="s">
        <v>42</v>
      </c>
      <c r="F6" s="1" t="s">
        <v>43</v>
      </c>
      <c r="G6" s="1" t="s">
        <v>44</v>
      </c>
      <c r="H6" s="1">
        <v>49.2</v>
      </c>
      <c r="I6" s="1">
        <v>-122.5</v>
      </c>
      <c r="J6" s="1" t="s">
        <v>240</v>
      </c>
      <c r="K6" s="1" t="s">
        <v>247</v>
      </c>
      <c r="M6" s="1">
        <v>8.9</v>
      </c>
      <c r="N6">
        <v>6.7</v>
      </c>
      <c r="O6">
        <v>978</v>
      </c>
      <c r="P6" s="1">
        <v>0</v>
      </c>
      <c r="Q6" s="1" t="s">
        <v>45</v>
      </c>
      <c r="R6" s="1" t="s">
        <v>46</v>
      </c>
      <c r="S6" s="1" t="s">
        <v>56</v>
      </c>
      <c r="T6" s="1" t="s">
        <v>57</v>
      </c>
      <c r="U6" s="1">
        <v>0</v>
      </c>
      <c r="V6" s="1">
        <v>1</v>
      </c>
      <c r="W6" s="1">
        <v>100</v>
      </c>
      <c r="X6" s="1">
        <v>497</v>
      </c>
      <c r="Y6" s="1">
        <v>6.4</v>
      </c>
      <c r="Z6" s="1">
        <v>77.65625</v>
      </c>
      <c r="AA6" s="1">
        <v>89</v>
      </c>
      <c r="AB6" s="1">
        <v>116</v>
      </c>
      <c r="AC6" s="1">
        <v>374</v>
      </c>
      <c r="AD6" s="1">
        <v>421</v>
      </c>
      <c r="AE6" s="1">
        <v>0.22600000000000001</v>
      </c>
      <c r="AF6" s="1">
        <v>4.0999999999999988E-2</v>
      </c>
      <c r="AG6" s="1">
        <v>0.36699999999999999</v>
      </c>
      <c r="AH6" s="1">
        <v>0.125</v>
      </c>
      <c r="AI6" s="1">
        <v>0.105</v>
      </c>
      <c r="AJ6" s="1">
        <v>8.3000000000000004E-2</v>
      </c>
      <c r="AK6" s="1">
        <v>5.2999999999999999E-2</v>
      </c>
      <c r="AL6" s="1">
        <v>1</v>
      </c>
      <c r="AM6" s="1" t="s">
        <v>33</v>
      </c>
      <c r="AN6" s="1" t="s">
        <v>34</v>
      </c>
      <c r="AO6" s="1" t="s">
        <v>35</v>
      </c>
      <c r="AP6" s="1" t="s">
        <v>36</v>
      </c>
      <c r="AQ6" s="1" t="s">
        <v>37</v>
      </c>
      <c r="AR6" s="1" t="s">
        <v>38</v>
      </c>
      <c r="AS6" s="1" t="s">
        <v>39</v>
      </c>
    </row>
    <row r="7" spans="1:47" x14ac:dyDescent="0.25">
      <c r="A7" s="1">
        <v>2009</v>
      </c>
      <c r="B7" s="1" t="s">
        <v>40</v>
      </c>
      <c r="C7" s="1" t="s">
        <v>49</v>
      </c>
      <c r="D7" s="1" t="s">
        <v>42</v>
      </c>
      <c r="F7" s="1" t="s">
        <v>43</v>
      </c>
      <c r="G7" s="1" t="s">
        <v>44</v>
      </c>
      <c r="H7" s="1">
        <v>45.4</v>
      </c>
      <c r="I7" s="1">
        <v>-73.900000000000006</v>
      </c>
      <c r="J7" s="1" t="s">
        <v>240</v>
      </c>
      <c r="K7" s="1" t="s">
        <v>247</v>
      </c>
      <c r="M7" s="1">
        <v>8.9</v>
      </c>
      <c r="N7">
        <v>6.7</v>
      </c>
      <c r="O7">
        <v>978</v>
      </c>
      <c r="P7" s="1">
        <v>0</v>
      </c>
      <c r="Q7" s="1" t="s">
        <v>58</v>
      </c>
      <c r="R7" s="1" t="s">
        <v>59</v>
      </c>
      <c r="S7" s="1" t="s">
        <v>60</v>
      </c>
      <c r="T7" s="1" t="s">
        <v>61</v>
      </c>
      <c r="U7" s="1">
        <v>0</v>
      </c>
      <c r="V7" s="1">
        <v>1</v>
      </c>
      <c r="W7" s="1">
        <v>100</v>
      </c>
      <c r="X7" s="1">
        <v>470</v>
      </c>
      <c r="Y7" s="1">
        <v>7.1</v>
      </c>
      <c r="Z7" s="1">
        <v>66.197183098591552</v>
      </c>
      <c r="AA7" s="1">
        <v>48</v>
      </c>
      <c r="AB7" s="1">
        <v>131</v>
      </c>
      <c r="AC7" s="1">
        <v>494</v>
      </c>
      <c r="AD7" s="1">
        <v>328</v>
      </c>
      <c r="AE7" s="1">
        <v>0.17699999999999999</v>
      </c>
      <c r="AF7" s="1">
        <v>6.2E-2</v>
      </c>
      <c r="AG7" s="1">
        <v>0.439</v>
      </c>
      <c r="AH7" s="1">
        <v>0.11799999999999999</v>
      </c>
      <c r="AI7" s="1">
        <v>9.8000000000000004E-2</v>
      </c>
      <c r="AJ7" s="1">
        <v>5.7000000000000002E-2</v>
      </c>
      <c r="AK7" s="1">
        <v>4.8000000000000001E-2</v>
      </c>
      <c r="AL7" s="1">
        <v>0.999</v>
      </c>
      <c r="AM7" s="1" t="s">
        <v>33</v>
      </c>
      <c r="AN7" s="1" t="s">
        <v>34</v>
      </c>
      <c r="AO7" s="1" t="s">
        <v>35</v>
      </c>
      <c r="AP7" s="1" t="s">
        <v>36</v>
      </c>
      <c r="AQ7" s="1" t="s">
        <v>37</v>
      </c>
      <c r="AR7" s="1" t="s">
        <v>38</v>
      </c>
      <c r="AS7" s="1" t="s">
        <v>39</v>
      </c>
    </row>
    <row r="8" spans="1:47" x14ac:dyDescent="0.25">
      <c r="A8" s="1">
        <v>2009</v>
      </c>
      <c r="B8" s="1" t="s">
        <v>40</v>
      </c>
      <c r="C8" s="1" t="s">
        <v>49</v>
      </c>
      <c r="D8" s="1" t="s">
        <v>42</v>
      </c>
      <c r="F8" s="1" t="s">
        <v>43</v>
      </c>
      <c r="G8" s="1" t="s">
        <v>44</v>
      </c>
      <c r="H8" s="1">
        <v>48.9</v>
      </c>
      <c r="I8" s="1">
        <v>-56</v>
      </c>
      <c r="J8" s="1" t="s">
        <v>240</v>
      </c>
      <c r="K8" s="1" t="s">
        <v>247</v>
      </c>
      <c r="M8" s="1">
        <v>8.9</v>
      </c>
      <c r="N8">
        <v>6.7</v>
      </c>
      <c r="O8">
        <v>978</v>
      </c>
      <c r="P8" s="1">
        <v>0</v>
      </c>
      <c r="Q8" s="1" t="s">
        <v>58</v>
      </c>
      <c r="R8" s="1" t="s">
        <v>59</v>
      </c>
      <c r="S8" s="1" t="s">
        <v>62</v>
      </c>
      <c r="T8" s="1" t="s">
        <v>63</v>
      </c>
      <c r="U8" s="1">
        <v>0</v>
      </c>
      <c r="V8" s="1">
        <v>1</v>
      </c>
      <c r="W8" s="1">
        <v>100</v>
      </c>
      <c r="X8" s="1">
        <v>480</v>
      </c>
      <c r="Y8" s="1">
        <v>7.2</v>
      </c>
      <c r="Z8" s="1">
        <v>66.666666666666671</v>
      </c>
      <c r="AA8" s="1">
        <v>49</v>
      </c>
      <c r="AB8" s="1">
        <v>380</v>
      </c>
      <c r="AC8" s="1">
        <v>327</v>
      </c>
      <c r="AD8" s="1">
        <v>244</v>
      </c>
      <c r="AE8" s="1">
        <v>0.22800000000000001</v>
      </c>
      <c r="AF8" s="1">
        <v>0.04</v>
      </c>
      <c r="AG8" s="1">
        <v>0.35599999999999998</v>
      </c>
      <c r="AH8" s="1">
        <v>0.123</v>
      </c>
      <c r="AI8" s="1">
        <v>0.11</v>
      </c>
      <c r="AJ8" s="1">
        <v>7.9000000000000001E-2</v>
      </c>
      <c r="AK8" s="1">
        <v>6.4000000000000001E-2</v>
      </c>
      <c r="AL8" s="1">
        <v>1</v>
      </c>
      <c r="AM8" s="1" t="s">
        <v>33</v>
      </c>
      <c r="AN8" s="1" t="s">
        <v>34</v>
      </c>
      <c r="AO8" s="1" t="s">
        <v>35</v>
      </c>
      <c r="AP8" s="1" t="s">
        <v>36</v>
      </c>
      <c r="AQ8" s="1" t="s">
        <v>37</v>
      </c>
      <c r="AR8" s="1" t="s">
        <v>38</v>
      </c>
      <c r="AS8" s="1" t="s">
        <v>39</v>
      </c>
    </row>
    <row r="9" spans="1:47" x14ac:dyDescent="0.25">
      <c r="A9" s="1">
        <v>2009</v>
      </c>
      <c r="B9" s="1" t="s">
        <v>40</v>
      </c>
      <c r="C9" s="1" t="s">
        <v>49</v>
      </c>
      <c r="D9" s="1" t="s">
        <v>42</v>
      </c>
      <c r="F9" s="1" t="s">
        <v>43</v>
      </c>
      <c r="G9" s="1" t="s">
        <v>44</v>
      </c>
      <c r="H9" s="1">
        <v>51</v>
      </c>
      <c r="I9" s="1">
        <v>-115</v>
      </c>
      <c r="J9" s="1" t="s">
        <v>240</v>
      </c>
      <c r="K9" s="1" t="s">
        <v>247</v>
      </c>
      <c r="M9" s="1">
        <v>8.9</v>
      </c>
      <c r="N9">
        <v>6.7</v>
      </c>
      <c r="O9">
        <v>978</v>
      </c>
      <c r="P9" s="1">
        <v>0</v>
      </c>
      <c r="Q9" s="1" t="s">
        <v>58</v>
      </c>
      <c r="R9" s="1" t="s">
        <v>59</v>
      </c>
      <c r="S9" s="1" t="s">
        <v>64</v>
      </c>
      <c r="T9" s="1" t="s">
        <v>65</v>
      </c>
      <c r="U9" s="1">
        <v>0</v>
      </c>
      <c r="V9" s="1">
        <v>1</v>
      </c>
      <c r="W9" s="1">
        <v>100</v>
      </c>
      <c r="X9" s="1">
        <v>468</v>
      </c>
      <c r="Y9" s="1">
        <v>6.7</v>
      </c>
      <c r="Z9" s="1">
        <v>69.850746268656721</v>
      </c>
      <c r="AA9" s="1">
        <v>86</v>
      </c>
      <c r="AB9" s="1">
        <v>400</v>
      </c>
      <c r="AC9" s="1">
        <v>341</v>
      </c>
      <c r="AD9" s="1">
        <v>174</v>
      </c>
      <c r="AE9" s="1">
        <v>0.21</v>
      </c>
      <c r="AF9" s="1">
        <v>3.5999999999999997E-2</v>
      </c>
      <c r="AG9" s="1">
        <v>0.38500000000000001</v>
      </c>
      <c r="AH9" s="1">
        <v>0.124</v>
      </c>
      <c r="AI9" s="1">
        <v>9.3000000000000013E-2</v>
      </c>
      <c r="AJ9" s="1">
        <v>0.08</v>
      </c>
      <c r="AK9" s="1">
        <v>7.0999999999999994E-2</v>
      </c>
      <c r="AL9" s="1">
        <v>0.99899999999999989</v>
      </c>
      <c r="AM9" s="1" t="s">
        <v>33</v>
      </c>
      <c r="AN9" s="1" t="s">
        <v>34</v>
      </c>
      <c r="AO9" s="1" t="s">
        <v>35</v>
      </c>
      <c r="AP9" s="1" t="s">
        <v>36</v>
      </c>
      <c r="AQ9" s="1" t="s">
        <v>37</v>
      </c>
      <c r="AR9" s="1" t="s">
        <v>38</v>
      </c>
      <c r="AS9" s="1" t="s">
        <v>39</v>
      </c>
    </row>
    <row r="10" spans="1:47" x14ac:dyDescent="0.25">
      <c r="A10" s="1">
        <v>2009</v>
      </c>
      <c r="B10" s="1" t="s">
        <v>40</v>
      </c>
      <c r="C10" s="1" t="s">
        <v>49</v>
      </c>
      <c r="D10" s="1" t="s">
        <v>42</v>
      </c>
      <c r="F10" s="1" t="s">
        <v>43</v>
      </c>
      <c r="G10" s="1" t="s">
        <v>44</v>
      </c>
      <c r="H10" s="1">
        <v>45.9</v>
      </c>
      <c r="I10" s="1">
        <v>-77.3</v>
      </c>
      <c r="J10" s="1" t="s">
        <v>240</v>
      </c>
      <c r="K10" s="1" t="s">
        <v>247</v>
      </c>
      <c r="M10" s="1">
        <v>8.9</v>
      </c>
      <c r="N10">
        <v>6.7</v>
      </c>
      <c r="O10">
        <v>978</v>
      </c>
      <c r="P10" s="1">
        <v>0</v>
      </c>
      <c r="Q10" s="1" t="s">
        <v>66</v>
      </c>
      <c r="R10" s="1" t="s">
        <v>66</v>
      </c>
      <c r="S10" s="1" t="s">
        <v>67</v>
      </c>
      <c r="T10" s="1" t="s">
        <v>68</v>
      </c>
      <c r="U10" s="1">
        <v>0</v>
      </c>
      <c r="V10" s="1">
        <v>1</v>
      </c>
      <c r="W10" s="1">
        <v>100</v>
      </c>
      <c r="X10" s="1">
        <v>463</v>
      </c>
      <c r="Y10" s="1">
        <v>8.8000000000000007</v>
      </c>
      <c r="Z10" s="1">
        <v>52.61363636363636</v>
      </c>
      <c r="AA10" s="1">
        <v>6</v>
      </c>
      <c r="AB10" s="1">
        <v>97</v>
      </c>
      <c r="AC10" s="1">
        <v>505</v>
      </c>
      <c r="AD10" s="1">
        <v>392</v>
      </c>
      <c r="AE10" s="1">
        <v>0.124</v>
      </c>
      <c r="AF10" s="1">
        <v>5.5E-2</v>
      </c>
      <c r="AG10" s="1">
        <v>0.46899999999999997</v>
      </c>
      <c r="AH10" s="1">
        <v>0.127</v>
      </c>
      <c r="AI10" s="1">
        <v>0.10100000000000001</v>
      </c>
      <c r="AJ10" s="1">
        <v>6.2E-2</v>
      </c>
      <c r="AK10" s="1">
        <v>6.2E-2</v>
      </c>
      <c r="AL10" s="1">
        <v>1</v>
      </c>
      <c r="AM10" s="1" t="s">
        <v>33</v>
      </c>
      <c r="AN10" s="1" t="s">
        <v>34</v>
      </c>
      <c r="AO10" s="1" t="s">
        <v>35</v>
      </c>
      <c r="AP10" s="1" t="s">
        <v>36</v>
      </c>
      <c r="AQ10" s="1" t="s">
        <v>37</v>
      </c>
      <c r="AR10" s="1" t="s">
        <v>38</v>
      </c>
      <c r="AS10" s="1" t="s">
        <v>39</v>
      </c>
    </row>
    <row r="11" spans="1:47" x14ac:dyDescent="0.25">
      <c r="A11" s="1">
        <v>2009</v>
      </c>
      <c r="B11" s="1" t="s">
        <v>40</v>
      </c>
      <c r="C11" s="1" t="s">
        <v>49</v>
      </c>
      <c r="D11" s="1" t="s">
        <v>42</v>
      </c>
      <c r="F11" s="1" t="s">
        <v>43</v>
      </c>
      <c r="G11" s="1" t="s">
        <v>44</v>
      </c>
      <c r="H11" s="1">
        <v>52.3</v>
      </c>
      <c r="I11" s="1">
        <v>-105</v>
      </c>
      <c r="J11" s="1" t="s">
        <v>240</v>
      </c>
      <c r="K11" s="1" t="s">
        <v>247</v>
      </c>
      <c r="M11" s="1">
        <v>8.9</v>
      </c>
      <c r="N11">
        <v>6.7</v>
      </c>
      <c r="O11">
        <v>978</v>
      </c>
      <c r="P11" s="1">
        <v>0</v>
      </c>
      <c r="Q11" s="1" t="s">
        <v>66</v>
      </c>
      <c r="R11" s="1" t="s">
        <v>66</v>
      </c>
      <c r="S11" s="1" t="s">
        <v>69</v>
      </c>
      <c r="T11" s="1" t="s">
        <v>70</v>
      </c>
      <c r="U11" s="1">
        <v>0</v>
      </c>
      <c r="V11" s="1">
        <v>1</v>
      </c>
      <c r="W11" s="1">
        <v>100</v>
      </c>
      <c r="X11" s="1">
        <v>438</v>
      </c>
      <c r="Y11" s="1">
        <v>7.1</v>
      </c>
      <c r="Z11" s="1">
        <v>61.690140845070417</v>
      </c>
      <c r="AA11" s="1">
        <v>31</v>
      </c>
      <c r="AB11" s="1">
        <v>145</v>
      </c>
      <c r="AC11" s="1">
        <v>663</v>
      </c>
      <c r="AD11" s="1">
        <v>161</v>
      </c>
      <c r="AE11" s="1">
        <v>9.3000000000000013E-2</v>
      </c>
      <c r="AF11" s="1">
        <v>3.5000000000000003E-2</v>
      </c>
      <c r="AG11" s="1">
        <v>0.58299999999999996</v>
      </c>
      <c r="AH11" s="1">
        <v>0.14000000000000001</v>
      </c>
      <c r="AI11" s="1">
        <v>6.9000000000000006E-2</v>
      </c>
      <c r="AJ11" s="1">
        <v>0.03</v>
      </c>
      <c r="AK11" s="1">
        <v>0.05</v>
      </c>
      <c r="AL11" s="1">
        <v>1</v>
      </c>
      <c r="AM11" s="1" t="s">
        <v>33</v>
      </c>
      <c r="AN11" s="1" t="s">
        <v>34</v>
      </c>
      <c r="AO11" s="1" t="s">
        <v>35</v>
      </c>
      <c r="AP11" s="1" t="s">
        <v>36</v>
      </c>
      <c r="AQ11" s="1" t="s">
        <v>37</v>
      </c>
      <c r="AR11" s="1" t="s">
        <v>38</v>
      </c>
      <c r="AS11" s="1" t="s">
        <v>39</v>
      </c>
    </row>
    <row r="12" spans="1:47" x14ac:dyDescent="0.25">
      <c r="A12" s="1">
        <v>2009</v>
      </c>
      <c r="B12" s="1" t="s">
        <v>40</v>
      </c>
      <c r="C12" s="1" t="s">
        <v>49</v>
      </c>
      <c r="D12" s="1" t="s">
        <v>42</v>
      </c>
      <c r="F12" s="1" t="s">
        <v>43</v>
      </c>
      <c r="G12" s="1" t="s">
        <v>44</v>
      </c>
      <c r="H12" s="1">
        <v>48.8</v>
      </c>
      <c r="I12" s="1">
        <v>-123.7</v>
      </c>
      <c r="J12" s="1" t="s">
        <v>240</v>
      </c>
      <c r="K12" s="1" t="s">
        <v>247</v>
      </c>
      <c r="M12" s="1">
        <v>8.9</v>
      </c>
      <c r="N12">
        <v>6.7</v>
      </c>
      <c r="O12">
        <v>978</v>
      </c>
      <c r="P12" s="1">
        <v>0</v>
      </c>
      <c r="Q12" s="1" t="s">
        <v>72</v>
      </c>
      <c r="R12" s="1" t="s">
        <v>72</v>
      </c>
      <c r="S12" s="1" t="s">
        <v>73</v>
      </c>
      <c r="T12" s="1" t="s">
        <v>74</v>
      </c>
      <c r="U12" s="1">
        <v>0</v>
      </c>
      <c r="V12" s="1">
        <v>1</v>
      </c>
      <c r="W12" s="1">
        <v>100</v>
      </c>
      <c r="X12" s="1">
        <v>473</v>
      </c>
      <c r="Y12" s="1">
        <v>0.4</v>
      </c>
      <c r="Z12" s="1">
        <v>1182.5</v>
      </c>
      <c r="AA12" s="1">
        <v>0</v>
      </c>
      <c r="AB12" s="1">
        <v>50</v>
      </c>
      <c r="AC12" s="1">
        <v>673</v>
      </c>
      <c r="AD12" s="1">
        <v>278</v>
      </c>
      <c r="AE12" s="1">
        <v>2.5000000000000001E-2</v>
      </c>
      <c r="AF12" s="1">
        <v>0.04</v>
      </c>
      <c r="AG12" s="1">
        <v>0.56399999999999995</v>
      </c>
      <c r="AH12" s="1">
        <v>0.14199999999999999</v>
      </c>
      <c r="AI12" s="1">
        <v>0.127</v>
      </c>
      <c r="AJ12" s="1">
        <v>6.4000000000000001E-2</v>
      </c>
      <c r="AK12" s="1">
        <v>3.9E-2</v>
      </c>
      <c r="AL12" s="1">
        <v>1.0009999999999999</v>
      </c>
      <c r="AM12" s="1" t="s">
        <v>33</v>
      </c>
      <c r="AN12" s="1" t="s">
        <v>34</v>
      </c>
      <c r="AO12" s="1" t="s">
        <v>35</v>
      </c>
      <c r="AP12" s="1" t="s">
        <v>36</v>
      </c>
      <c r="AQ12" s="1" t="s">
        <v>37</v>
      </c>
      <c r="AR12" s="1" t="s">
        <v>38</v>
      </c>
      <c r="AS12" s="1" t="s">
        <v>39</v>
      </c>
    </row>
    <row r="13" spans="1:47" x14ac:dyDescent="0.25">
      <c r="A13" s="1">
        <v>2009</v>
      </c>
      <c r="B13" s="1" t="s">
        <v>40</v>
      </c>
      <c r="C13" s="1" t="s">
        <v>49</v>
      </c>
      <c r="D13" s="1" t="s">
        <v>42</v>
      </c>
      <c r="F13" s="1" t="s">
        <v>43</v>
      </c>
      <c r="G13" s="1" t="s">
        <v>44</v>
      </c>
      <c r="H13" s="1">
        <v>48.611800000000002</v>
      </c>
      <c r="I13" s="1">
        <v>-123.6123</v>
      </c>
      <c r="J13" s="1" t="s">
        <v>240</v>
      </c>
      <c r="K13" s="1" t="s">
        <v>247</v>
      </c>
      <c r="M13" s="1">
        <v>8.9</v>
      </c>
      <c r="N13">
        <v>6.7</v>
      </c>
      <c r="O13">
        <v>978</v>
      </c>
      <c r="P13" s="1">
        <v>0</v>
      </c>
      <c r="Q13" s="1" t="s">
        <v>45</v>
      </c>
      <c r="R13" s="1" t="s">
        <v>46</v>
      </c>
      <c r="S13" s="1" t="s">
        <v>47</v>
      </c>
      <c r="T13" s="1" t="s">
        <v>48</v>
      </c>
      <c r="U13" s="1">
        <v>730</v>
      </c>
      <c r="V13" s="1">
        <v>1</v>
      </c>
      <c r="W13" s="1">
        <v>60.430942924068503</v>
      </c>
      <c r="X13" s="1">
        <v>491</v>
      </c>
      <c r="AE13" s="1">
        <v>0.251</v>
      </c>
      <c r="AF13" s="1">
        <v>4.9000000000000002E-2</v>
      </c>
      <c r="AG13" s="1">
        <v>0.38400000000000001</v>
      </c>
      <c r="AH13" s="1">
        <v>9.0999999999999998E-2</v>
      </c>
      <c r="AI13" s="1">
        <v>0.1</v>
      </c>
      <c r="AJ13" s="1">
        <v>5.8000000000000003E-2</v>
      </c>
      <c r="AK13" s="1">
        <v>6.6000000000000003E-2</v>
      </c>
      <c r="AL13" s="1">
        <v>0.99899999999999989</v>
      </c>
      <c r="AM13" s="1" t="s">
        <v>33</v>
      </c>
      <c r="AN13" s="1" t="s">
        <v>34</v>
      </c>
      <c r="AO13" s="1" t="s">
        <v>35</v>
      </c>
      <c r="AP13" s="1" t="s">
        <v>36</v>
      </c>
      <c r="AQ13" s="1" t="s">
        <v>37</v>
      </c>
      <c r="AR13" s="1" t="s">
        <v>38</v>
      </c>
      <c r="AS13" s="1" t="s">
        <v>39</v>
      </c>
    </row>
    <row r="14" spans="1:47" x14ac:dyDescent="0.25">
      <c r="A14" s="1">
        <v>2009</v>
      </c>
      <c r="B14" s="1" t="s">
        <v>40</v>
      </c>
      <c r="C14" s="1" t="s">
        <v>49</v>
      </c>
      <c r="D14" s="1" t="s">
        <v>42</v>
      </c>
      <c r="F14" s="1" t="s">
        <v>43</v>
      </c>
      <c r="G14" s="1" t="s">
        <v>44</v>
      </c>
      <c r="H14" s="1">
        <v>52.8</v>
      </c>
      <c r="I14" s="1">
        <v>-106.7</v>
      </c>
      <c r="J14" s="1" t="s">
        <v>240</v>
      </c>
      <c r="K14" s="1" t="s">
        <v>247</v>
      </c>
      <c r="M14" s="1">
        <v>8.9</v>
      </c>
      <c r="N14">
        <v>6.7</v>
      </c>
      <c r="O14">
        <v>978</v>
      </c>
      <c r="P14" s="1">
        <v>0</v>
      </c>
      <c r="Q14" s="1" t="s">
        <v>45</v>
      </c>
      <c r="R14" s="1" t="s">
        <v>46</v>
      </c>
      <c r="S14" s="1" t="s">
        <v>50</v>
      </c>
      <c r="T14" s="1" t="s">
        <v>51</v>
      </c>
      <c r="U14" s="1">
        <v>730</v>
      </c>
      <c r="V14" s="1">
        <v>1</v>
      </c>
      <c r="W14" s="1">
        <v>66.704828519592397</v>
      </c>
      <c r="X14" s="1">
        <v>484.5</v>
      </c>
      <c r="AA14" s="1">
        <v>15</v>
      </c>
      <c r="AB14" s="1">
        <v>162</v>
      </c>
      <c r="AC14" s="1">
        <v>301</v>
      </c>
      <c r="AD14" s="1">
        <v>521</v>
      </c>
      <c r="AE14" s="1">
        <v>0.215</v>
      </c>
      <c r="AF14" s="1">
        <v>3.7000000000000012E-2</v>
      </c>
      <c r="AG14" s="1">
        <v>0.379</v>
      </c>
      <c r="AH14" s="1">
        <v>0.125</v>
      </c>
      <c r="AI14" s="1">
        <v>8.8000000000000009E-2</v>
      </c>
      <c r="AJ14" s="1">
        <v>8.1000000000000003E-2</v>
      </c>
      <c r="AK14" s="1">
        <v>7.4999999999999997E-2</v>
      </c>
      <c r="AL14" s="1">
        <v>0.99999999999999989</v>
      </c>
      <c r="AM14" s="1" t="s">
        <v>33</v>
      </c>
      <c r="AN14" s="1" t="s">
        <v>34</v>
      </c>
      <c r="AO14" s="1" t="s">
        <v>35</v>
      </c>
      <c r="AP14" s="1" t="s">
        <v>36</v>
      </c>
      <c r="AQ14" s="1" t="s">
        <v>37</v>
      </c>
      <c r="AR14" s="1" t="s">
        <v>38</v>
      </c>
      <c r="AS14" s="1" t="s">
        <v>39</v>
      </c>
    </row>
    <row r="15" spans="1:47" x14ac:dyDescent="0.25">
      <c r="A15" s="1">
        <v>2009</v>
      </c>
      <c r="B15" s="1" t="s">
        <v>40</v>
      </c>
      <c r="C15" s="1" t="s">
        <v>49</v>
      </c>
      <c r="D15" s="1" t="s">
        <v>42</v>
      </c>
      <c r="F15" s="1" t="s">
        <v>43</v>
      </c>
      <c r="G15" s="1" t="s">
        <v>44</v>
      </c>
      <c r="H15" s="1">
        <v>45.9</v>
      </c>
      <c r="I15" s="1">
        <v>-77.3</v>
      </c>
      <c r="J15" s="1" t="s">
        <v>240</v>
      </c>
      <c r="K15" s="1" t="s">
        <v>247</v>
      </c>
      <c r="M15" s="1">
        <v>8.9</v>
      </c>
      <c r="N15">
        <v>6.7</v>
      </c>
      <c r="O15">
        <v>978</v>
      </c>
      <c r="P15" s="1">
        <v>0</v>
      </c>
      <c r="Q15" s="1" t="s">
        <v>45</v>
      </c>
      <c r="R15" s="1" t="s">
        <v>46</v>
      </c>
      <c r="S15" s="1" t="s">
        <v>52</v>
      </c>
      <c r="T15" s="1" t="s">
        <v>53</v>
      </c>
      <c r="U15" s="1">
        <v>730</v>
      </c>
      <c r="V15" s="1">
        <v>1</v>
      </c>
      <c r="W15" s="1">
        <v>63.067248797981499</v>
      </c>
      <c r="X15" s="1">
        <v>508.5</v>
      </c>
      <c r="AA15" s="1">
        <v>42</v>
      </c>
      <c r="AB15" s="1">
        <v>169</v>
      </c>
      <c r="AC15" s="1">
        <v>321</v>
      </c>
      <c r="AD15" s="1">
        <v>467</v>
      </c>
      <c r="AE15" s="1">
        <v>0.249</v>
      </c>
      <c r="AF15" s="1">
        <v>5.8999999999999997E-2</v>
      </c>
      <c r="AG15" s="1">
        <v>0.33500000000000002</v>
      </c>
      <c r="AH15" s="1">
        <v>8.1000000000000003E-2</v>
      </c>
      <c r="AI15" s="1">
        <v>0.13200000000000001</v>
      </c>
      <c r="AJ15" s="1">
        <v>6.8000000000000005E-2</v>
      </c>
      <c r="AK15" s="1">
        <v>7.5999999999999998E-2</v>
      </c>
      <c r="AL15" s="1">
        <v>0.99999999999999989</v>
      </c>
      <c r="AM15" s="1" t="s">
        <v>33</v>
      </c>
      <c r="AN15" s="1" t="s">
        <v>34</v>
      </c>
      <c r="AO15" s="1" t="s">
        <v>35</v>
      </c>
      <c r="AP15" s="1" t="s">
        <v>36</v>
      </c>
      <c r="AQ15" s="1" t="s">
        <v>37</v>
      </c>
      <c r="AR15" s="1" t="s">
        <v>38</v>
      </c>
      <c r="AS15" s="1" t="s">
        <v>39</v>
      </c>
    </row>
    <row r="16" spans="1:47" x14ac:dyDescent="0.25">
      <c r="A16" s="1">
        <v>2009</v>
      </c>
      <c r="B16" s="1" t="s">
        <v>40</v>
      </c>
      <c r="C16" s="1" t="s">
        <v>49</v>
      </c>
      <c r="D16" s="1" t="s">
        <v>42</v>
      </c>
      <c r="F16" s="1" t="s">
        <v>43</v>
      </c>
      <c r="G16" s="1" t="s">
        <v>44</v>
      </c>
      <c r="H16" s="1">
        <v>52.8</v>
      </c>
      <c r="I16" s="1">
        <v>-106.7</v>
      </c>
      <c r="J16" s="1" t="s">
        <v>240</v>
      </c>
      <c r="K16" s="1" t="s">
        <v>247</v>
      </c>
      <c r="M16" s="1">
        <v>8.9</v>
      </c>
      <c r="N16">
        <v>6.7</v>
      </c>
      <c r="O16">
        <v>978</v>
      </c>
      <c r="P16" s="1">
        <v>0</v>
      </c>
      <c r="Q16" s="1" t="s">
        <v>45</v>
      </c>
      <c r="R16" s="1" t="s">
        <v>46</v>
      </c>
      <c r="S16" s="1" t="s">
        <v>54</v>
      </c>
      <c r="T16" s="1" t="s">
        <v>55</v>
      </c>
      <c r="U16" s="1">
        <v>730</v>
      </c>
      <c r="V16" s="1">
        <v>1</v>
      </c>
      <c r="W16" s="1">
        <v>55.222081480101401</v>
      </c>
      <c r="X16" s="1">
        <v>516</v>
      </c>
      <c r="AA16" s="1">
        <v>24</v>
      </c>
      <c r="AB16" s="1">
        <v>208</v>
      </c>
      <c r="AC16" s="1">
        <v>347</v>
      </c>
      <c r="AD16" s="1">
        <v>422</v>
      </c>
      <c r="AE16" s="1">
        <v>0.245</v>
      </c>
      <c r="AF16" s="1">
        <v>4.2000000000000003E-2</v>
      </c>
      <c r="AG16" s="1">
        <v>0.39400000000000002</v>
      </c>
      <c r="AH16" s="1">
        <v>8.8000000000000009E-2</v>
      </c>
      <c r="AI16" s="1">
        <v>0.114</v>
      </c>
      <c r="AJ16" s="1">
        <v>5.8999999999999997E-2</v>
      </c>
      <c r="AK16" s="1">
        <v>5.8999999999999997E-2</v>
      </c>
      <c r="AL16" s="1">
        <v>1.0009999999999999</v>
      </c>
      <c r="AM16" s="1" t="s">
        <v>33</v>
      </c>
      <c r="AN16" s="1" t="s">
        <v>34</v>
      </c>
      <c r="AO16" s="1" t="s">
        <v>35</v>
      </c>
      <c r="AP16" s="1" t="s">
        <v>36</v>
      </c>
      <c r="AQ16" s="1" t="s">
        <v>37</v>
      </c>
      <c r="AR16" s="1" t="s">
        <v>38</v>
      </c>
      <c r="AS16" s="1" t="s">
        <v>39</v>
      </c>
    </row>
    <row r="17" spans="1:45" x14ac:dyDescent="0.25">
      <c r="A17" s="1">
        <v>2009</v>
      </c>
      <c r="B17" s="1" t="s">
        <v>40</v>
      </c>
      <c r="C17" s="1" t="s">
        <v>49</v>
      </c>
      <c r="D17" s="1" t="s">
        <v>42</v>
      </c>
      <c r="F17" s="1" t="s">
        <v>43</v>
      </c>
      <c r="G17" s="1" t="s">
        <v>44</v>
      </c>
      <c r="H17" s="1">
        <v>49.2</v>
      </c>
      <c r="I17" s="1">
        <v>-122.5</v>
      </c>
      <c r="J17" s="1" t="s">
        <v>240</v>
      </c>
      <c r="K17" s="1" t="s">
        <v>247</v>
      </c>
      <c r="M17" s="1">
        <v>8.9</v>
      </c>
      <c r="N17">
        <v>6.7</v>
      </c>
      <c r="O17">
        <v>978</v>
      </c>
      <c r="P17" s="1">
        <v>0</v>
      </c>
      <c r="Q17" s="1" t="s">
        <v>45</v>
      </c>
      <c r="R17" s="1" t="s">
        <v>46</v>
      </c>
      <c r="S17" s="1" t="s">
        <v>56</v>
      </c>
      <c r="T17" s="1" t="s">
        <v>57</v>
      </c>
      <c r="U17" s="1">
        <v>730</v>
      </c>
      <c r="V17" s="1">
        <v>1</v>
      </c>
      <c r="W17" s="1">
        <v>75.456775503298999</v>
      </c>
      <c r="X17" s="1">
        <v>504</v>
      </c>
      <c r="AA17" s="1">
        <v>39</v>
      </c>
      <c r="AB17" s="1">
        <v>139</v>
      </c>
      <c r="AC17" s="1">
        <v>323</v>
      </c>
      <c r="AD17" s="1">
        <v>499</v>
      </c>
      <c r="AE17" s="1">
        <v>0.29099999999999998</v>
      </c>
      <c r="AF17" s="1">
        <v>5.0999999999999997E-2</v>
      </c>
      <c r="AG17" s="1">
        <v>0.35199999999999998</v>
      </c>
      <c r="AH17" s="1">
        <v>0.09</v>
      </c>
      <c r="AI17" s="1">
        <v>0.09</v>
      </c>
      <c r="AJ17" s="1">
        <v>6.3E-2</v>
      </c>
      <c r="AK17" s="1">
        <v>6.4000000000000001E-2</v>
      </c>
      <c r="AL17" s="1">
        <v>1.0009999999999999</v>
      </c>
      <c r="AM17" s="1" t="s">
        <v>33</v>
      </c>
      <c r="AN17" s="1" t="s">
        <v>34</v>
      </c>
      <c r="AO17" s="1" t="s">
        <v>35</v>
      </c>
      <c r="AP17" s="1" t="s">
        <v>36</v>
      </c>
      <c r="AQ17" s="1" t="s">
        <v>37</v>
      </c>
      <c r="AR17" s="1" t="s">
        <v>38</v>
      </c>
      <c r="AS17" s="1" t="s">
        <v>39</v>
      </c>
    </row>
    <row r="18" spans="1:45" x14ac:dyDescent="0.25">
      <c r="A18" s="1">
        <v>2009</v>
      </c>
      <c r="B18" s="1" t="s">
        <v>40</v>
      </c>
      <c r="C18" s="1" t="s">
        <v>49</v>
      </c>
      <c r="D18" s="1" t="s">
        <v>42</v>
      </c>
      <c r="F18" s="1" t="s">
        <v>43</v>
      </c>
      <c r="G18" s="1" t="s">
        <v>44</v>
      </c>
      <c r="H18" s="1">
        <v>45.4</v>
      </c>
      <c r="I18" s="1">
        <v>-73.900000000000006</v>
      </c>
      <c r="J18" s="1" t="s">
        <v>240</v>
      </c>
      <c r="K18" s="1" t="s">
        <v>247</v>
      </c>
      <c r="M18" s="1">
        <v>8.9</v>
      </c>
      <c r="N18">
        <v>6.7</v>
      </c>
      <c r="O18">
        <v>978</v>
      </c>
      <c r="P18" s="1">
        <v>0</v>
      </c>
      <c r="Q18" s="1" t="s">
        <v>58</v>
      </c>
      <c r="R18" s="1" t="s">
        <v>59</v>
      </c>
      <c r="S18" s="1" t="s">
        <v>60</v>
      </c>
      <c r="T18" s="1" t="s">
        <v>61</v>
      </c>
      <c r="U18" s="1">
        <v>730</v>
      </c>
      <c r="V18" s="1">
        <v>1</v>
      </c>
      <c r="W18" s="1">
        <v>59.974078226505398</v>
      </c>
      <c r="X18" s="1">
        <v>472.5</v>
      </c>
      <c r="AA18" s="1">
        <v>13</v>
      </c>
      <c r="AB18" s="1">
        <v>85</v>
      </c>
      <c r="AC18" s="1">
        <v>450</v>
      </c>
      <c r="AD18" s="1">
        <v>452</v>
      </c>
      <c r="AE18" s="1">
        <v>0.19</v>
      </c>
      <c r="AF18" s="1">
        <v>6.6000000000000003E-2</v>
      </c>
      <c r="AG18" s="1">
        <v>0.37</v>
      </c>
      <c r="AH18" s="1">
        <v>0.108</v>
      </c>
      <c r="AI18" s="1">
        <v>0.11600000000000001</v>
      </c>
      <c r="AJ18" s="1">
        <v>7.0999999999999994E-2</v>
      </c>
      <c r="AK18" s="1">
        <v>0.08</v>
      </c>
      <c r="AL18" s="1">
        <v>1.0009999999999999</v>
      </c>
      <c r="AM18" s="1" t="s">
        <v>33</v>
      </c>
      <c r="AN18" s="1" t="s">
        <v>34</v>
      </c>
      <c r="AO18" s="1" t="s">
        <v>35</v>
      </c>
      <c r="AP18" s="1" t="s">
        <v>36</v>
      </c>
      <c r="AQ18" s="1" t="s">
        <v>37</v>
      </c>
      <c r="AR18" s="1" t="s">
        <v>38</v>
      </c>
      <c r="AS18" s="1" t="s">
        <v>39</v>
      </c>
    </row>
    <row r="19" spans="1:45" x14ac:dyDescent="0.25">
      <c r="A19" s="1">
        <v>2009</v>
      </c>
      <c r="B19" s="1" t="s">
        <v>40</v>
      </c>
      <c r="C19" s="1" t="s">
        <v>49</v>
      </c>
      <c r="D19" s="1" t="s">
        <v>42</v>
      </c>
      <c r="F19" s="1" t="s">
        <v>43</v>
      </c>
      <c r="G19" s="1" t="s">
        <v>44</v>
      </c>
      <c r="H19" s="1">
        <v>48.9</v>
      </c>
      <c r="I19" s="1">
        <v>-56</v>
      </c>
      <c r="J19" s="1" t="s">
        <v>240</v>
      </c>
      <c r="K19" s="1" t="s">
        <v>247</v>
      </c>
      <c r="M19" s="1">
        <v>8.9</v>
      </c>
      <c r="N19">
        <v>6.7</v>
      </c>
      <c r="O19">
        <v>978</v>
      </c>
      <c r="P19" s="1">
        <v>0</v>
      </c>
      <c r="Q19" s="1" t="s">
        <v>58</v>
      </c>
      <c r="R19" s="1" t="s">
        <v>59</v>
      </c>
      <c r="S19" s="1" t="s">
        <v>62</v>
      </c>
      <c r="T19" s="1" t="s">
        <v>63</v>
      </c>
      <c r="U19" s="1">
        <v>730</v>
      </c>
      <c r="V19" s="1">
        <v>1</v>
      </c>
      <c r="W19" s="1">
        <v>37.244499574596702</v>
      </c>
      <c r="X19" s="1">
        <v>507</v>
      </c>
      <c r="AA19" s="1">
        <v>13</v>
      </c>
      <c r="AB19" s="1">
        <v>154</v>
      </c>
      <c r="AC19" s="1">
        <v>347</v>
      </c>
      <c r="AD19" s="1">
        <v>487</v>
      </c>
      <c r="AE19" s="1">
        <v>0.23</v>
      </c>
      <c r="AF19" s="1">
        <v>0.06</v>
      </c>
      <c r="AG19" s="1">
        <v>0.33300000000000002</v>
      </c>
      <c r="AH19" s="1">
        <v>9.9000000000000005E-2</v>
      </c>
      <c r="AI19" s="1">
        <v>0.123</v>
      </c>
      <c r="AJ19" s="1">
        <v>6.9000000000000006E-2</v>
      </c>
      <c r="AK19" s="1">
        <v>8.5000000000000006E-2</v>
      </c>
      <c r="AL19" s="1">
        <v>0.99899999999999989</v>
      </c>
      <c r="AM19" s="1" t="s">
        <v>33</v>
      </c>
      <c r="AN19" s="1" t="s">
        <v>34</v>
      </c>
      <c r="AO19" s="1" t="s">
        <v>35</v>
      </c>
      <c r="AP19" s="1" t="s">
        <v>36</v>
      </c>
      <c r="AQ19" s="1" t="s">
        <v>37</v>
      </c>
      <c r="AR19" s="1" t="s">
        <v>38</v>
      </c>
      <c r="AS19" s="1" t="s">
        <v>39</v>
      </c>
    </row>
    <row r="20" spans="1:45" x14ac:dyDescent="0.25">
      <c r="A20" s="1">
        <v>2009</v>
      </c>
      <c r="B20" s="1" t="s">
        <v>40</v>
      </c>
      <c r="C20" s="1" t="s">
        <v>49</v>
      </c>
      <c r="D20" s="1" t="s">
        <v>42</v>
      </c>
      <c r="F20" s="1" t="s">
        <v>43</v>
      </c>
      <c r="G20" s="1" t="s">
        <v>44</v>
      </c>
      <c r="H20" s="1">
        <v>51</v>
      </c>
      <c r="I20" s="1">
        <v>-115</v>
      </c>
      <c r="J20" s="1" t="s">
        <v>240</v>
      </c>
      <c r="K20" s="1" t="s">
        <v>247</v>
      </c>
      <c r="M20" s="1">
        <v>8.9</v>
      </c>
      <c r="N20">
        <v>6.7</v>
      </c>
      <c r="O20">
        <v>978</v>
      </c>
      <c r="P20" s="1">
        <v>0</v>
      </c>
      <c r="Q20" s="1" t="s">
        <v>58</v>
      </c>
      <c r="R20" s="1" t="s">
        <v>59</v>
      </c>
      <c r="S20" s="1" t="s">
        <v>64</v>
      </c>
      <c r="T20" s="1" t="s">
        <v>65</v>
      </c>
      <c r="U20" s="1">
        <v>730</v>
      </c>
      <c r="V20" s="1">
        <v>1</v>
      </c>
      <c r="W20" s="1">
        <v>50.349650349650403</v>
      </c>
      <c r="X20" s="1">
        <v>473.5</v>
      </c>
      <c r="AA20" s="1">
        <v>32</v>
      </c>
      <c r="AB20" s="1">
        <v>188</v>
      </c>
      <c r="AC20" s="1">
        <v>322</v>
      </c>
      <c r="AD20" s="1">
        <v>459</v>
      </c>
      <c r="AE20" s="1">
        <v>0.27800000000000002</v>
      </c>
      <c r="AF20" s="1">
        <v>6.5000000000000002E-2</v>
      </c>
      <c r="AG20" s="1">
        <v>0.30499999999999999</v>
      </c>
      <c r="AH20" s="1">
        <v>9.6000000000000002E-2</v>
      </c>
      <c r="AI20" s="1">
        <v>0.10199999999999999</v>
      </c>
      <c r="AJ20" s="1">
        <v>6.5000000000000002E-2</v>
      </c>
      <c r="AK20" s="1">
        <v>8.6999999999999994E-2</v>
      </c>
      <c r="AL20" s="1">
        <v>0.998</v>
      </c>
      <c r="AM20" s="1" t="s">
        <v>33</v>
      </c>
      <c r="AN20" s="1" t="s">
        <v>34</v>
      </c>
      <c r="AO20" s="1" t="s">
        <v>35</v>
      </c>
      <c r="AP20" s="1" t="s">
        <v>36</v>
      </c>
      <c r="AQ20" s="1" t="s">
        <v>37</v>
      </c>
      <c r="AR20" s="1" t="s">
        <v>38</v>
      </c>
      <c r="AS20" s="1" t="s">
        <v>39</v>
      </c>
    </row>
    <row r="21" spans="1:45" x14ac:dyDescent="0.25">
      <c r="A21" s="1">
        <v>2009</v>
      </c>
      <c r="B21" s="1" t="s">
        <v>40</v>
      </c>
      <c r="C21" s="1" t="s">
        <v>49</v>
      </c>
      <c r="D21" s="1" t="s">
        <v>42</v>
      </c>
      <c r="F21" s="1" t="s">
        <v>43</v>
      </c>
      <c r="G21" s="1" t="s">
        <v>44</v>
      </c>
      <c r="H21" s="1">
        <v>45.9</v>
      </c>
      <c r="I21" s="1">
        <v>-77.3</v>
      </c>
      <c r="J21" s="1" t="s">
        <v>240</v>
      </c>
      <c r="K21" s="1" t="s">
        <v>247</v>
      </c>
      <c r="M21" s="1">
        <v>8.9</v>
      </c>
      <c r="N21">
        <v>6.7</v>
      </c>
      <c r="O21">
        <v>978</v>
      </c>
      <c r="P21" s="1">
        <v>0</v>
      </c>
      <c r="Q21" s="1" t="s">
        <v>66</v>
      </c>
      <c r="R21" s="1" t="s">
        <v>66</v>
      </c>
      <c r="S21" s="1" t="s">
        <v>67</v>
      </c>
      <c r="T21" s="1" t="s">
        <v>68</v>
      </c>
      <c r="U21" s="1">
        <v>730</v>
      </c>
      <c r="V21" s="1">
        <v>1</v>
      </c>
      <c r="W21" s="1">
        <v>55.929486414923304</v>
      </c>
      <c r="X21" s="1">
        <v>447</v>
      </c>
      <c r="AA21" s="1">
        <v>0</v>
      </c>
      <c r="AB21" s="1">
        <v>169</v>
      </c>
      <c r="AC21" s="1">
        <v>382</v>
      </c>
      <c r="AD21" s="1">
        <v>449</v>
      </c>
      <c r="AE21" s="1">
        <v>0.14399999999999999</v>
      </c>
      <c r="AF21" s="1">
        <v>6.5000000000000002E-2</v>
      </c>
      <c r="AG21" s="1">
        <v>0.37200000000000011</v>
      </c>
      <c r="AH21" s="1">
        <v>0.11799999999999999</v>
      </c>
      <c r="AI21" s="1">
        <v>0.13100000000000001</v>
      </c>
      <c r="AJ21" s="1">
        <v>0.08</v>
      </c>
      <c r="AK21" s="1">
        <v>0.09</v>
      </c>
      <c r="AL21" s="1">
        <v>1</v>
      </c>
      <c r="AM21" s="1" t="s">
        <v>33</v>
      </c>
      <c r="AN21" s="1" t="s">
        <v>34</v>
      </c>
      <c r="AO21" s="1" t="s">
        <v>35</v>
      </c>
      <c r="AP21" s="1" t="s">
        <v>36</v>
      </c>
      <c r="AQ21" s="1" t="s">
        <v>37</v>
      </c>
      <c r="AR21" s="1" t="s">
        <v>38</v>
      </c>
      <c r="AS21" s="1" t="s">
        <v>39</v>
      </c>
    </row>
    <row r="22" spans="1:45" x14ac:dyDescent="0.25">
      <c r="A22" s="1">
        <v>2009</v>
      </c>
      <c r="B22" s="1" t="s">
        <v>40</v>
      </c>
      <c r="C22" s="1" t="s">
        <v>49</v>
      </c>
      <c r="D22" s="1" t="s">
        <v>42</v>
      </c>
      <c r="F22" s="1" t="s">
        <v>43</v>
      </c>
      <c r="G22" s="1" t="s">
        <v>44</v>
      </c>
      <c r="H22" s="1">
        <v>52.3</v>
      </c>
      <c r="I22" s="1">
        <v>-105</v>
      </c>
      <c r="J22" s="1" t="s">
        <v>240</v>
      </c>
      <c r="K22" s="1" t="s">
        <v>247</v>
      </c>
      <c r="M22" s="1">
        <v>8.9</v>
      </c>
      <c r="N22">
        <v>6.7</v>
      </c>
      <c r="O22">
        <v>978</v>
      </c>
      <c r="P22" s="1">
        <v>0</v>
      </c>
      <c r="Q22" s="1" t="s">
        <v>66</v>
      </c>
      <c r="R22" s="1" t="s">
        <v>66</v>
      </c>
      <c r="S22" s="1" t="s">
        <v>69</v>
      </c>
      <c r="T22" s="1" t="s">
        <v>70</v>
      </c>
      <c r="U22" s="1">
        <v>730</v>
      </c>
      <c r="V22" s="1">
        <v>1</v>
      </c>
      <c r="W22" s="1">
        <v>30.769230769230798</v>
      </c>
      <c r="X22" s="1">
        <v>408</v>
      </c>
      <c r="AA22" s="1">
        <v>6</v>
      </c>
      <c r="AB22" s="1">
        <v>174</v>
      </c>
      <c r="AC22" s="1">
        <v>335</v>
      </c>
      <c r="AD22" s="1">
        <v>485</v>
      </c>
      <c r="AE22" s="1">
        <v>0.20200000000000001</v>
      </c>
      <c r="AF22" s="1">
        <v>5.4000000000000013E-2</v>
      </c>
      <c r="AG22" s="1">
        <v>0.43700000000000011</v>
      </c>
      <c r="AH22" s="1">
        <v>0.107</v>
      </c>
      <c r="AI22" s="1">
        <v>9.0999999999999998E-2</v>
      </c>
      <c r="AJ22" s="1">
        <v>3.4000000000000002E-2</v>
      </c>
      <c r="AK22" s="1">
        <v>7.4999999999999997E-2</v>
      </c>
      <c r="AL22" s="1">
        <v>1</v>
      </c>
      <c r="AM22" s="1" t="s">
        <v>33</v>
      </c>
      <c r="AN22" s="1" t="s">
        <v>34</v>
      </c>
      <c r="AO22" s="1" t="s">
        <v>35</v>
      </c>
      <c r="AP22" s="1" t="s">
        <v>36</v>
      </c>
      <c r="AQ22" s="1" t="s">
        <v>37</v>
      </c>
      <c r="AR22" s="1" t="s">
        <v>38</v>
      </c>
      <c r="AS22" s="1" t="s">
        <v>39</v>
      </c>
    </row>
    <row r="23" spans="1:45" x14ac:dyDescent="0.25">
      <c r="A23" s="1">
        <v>2009</v>
      </c>
      <c r="B23" s="1" t="s">
        <v>40</v>
      </c>
      <c r="C23" s="1" t="s">
        <v>49</v>
      </c>
      <c r="D23" s="1" t="s">
        <v>42</v>
      </c>
      <c r="F23" s="1" t="s">
        <v>43</v>
      </c>
      <c r="G23" s="1" t="s">
        <v>44</v>
      </c>
      <c r="H23" s="1">
        <v>48.8</v>
      </c>
      <c r="I23" s="1">
        <v>-123.7</v>
      </c>
      <c r="J23" s="1" t="s">
        <v>240</v>
      </c>
      <c r="K23" s="1" t="s">
        <v>247</v>
      </c>
      <c r="M23" s="1">
        <v>8.9</v>
      </c>
      <c r="N23">
        <v>6.7</v>
      </c>
      <c r="O23">
        <v>978</v>
      </c>
      <c r="P23" s="1">
        <v>0</v>
      </c>
      <c r="Q23" s="1" t="s">
        <v>72</v>
      </c>
      <c r="R23" s="1" t="s">
        <v>72</v>
      </c>
      <c r="S23" s="1" t="s">
        <v>73</v>
      </c>
      <c r="T23" s="1" t="s">
        <v>74</v>
      </c>
      <c r="U23" s="1">
        <v>730</v>
      </c>
      <c r="V23" s="1">
        <v>1</v>
      </c>
      <c r="W23" s="1">
        <v>93.584122516161401</v>
      </c>
      <c r="X23" s="1">
        <v>485</v>
      </c>
      <c r="AA23" s="1">
        <v>0</v>
      </c>
      <c r="AB23" s="1">
        <v>53</v>
      </c>
      <c r="AC23" s="1">
        <v>681</v>
      </c>
      <c r="AD23" s="1">
        <v>266</v>
      </c>
      <c r="AE23" s="1">
        <v>4.5999999999999999E-2</v>
      </c>
      <c r="AF23" s="1">
        <v>5.4000000000000013E-2</v>
      </c>
      <c r="AG23" s="1">
        <v>0.61</v>
      </c>
      <c r="AH23" s="1">
        <v>0.107</v>
      </c>
      <c r="AI23" s="1">
        <v>9.6000000000000002E-2</v>
      </c>
      <c r="AJ23" s="1">
        <v>5.5E-2</v>
      </c>
      <c r="AK23" s="1">
        <v>3.2000000000000001E-2</v>
      </c>
      <c r="AL23" s="1">
        <v>1</v>
      </c>
      <c r="AM23" s="1" t="s">
        <v>33</v>
      </c>
      <c r="AN23" s="1" t="s">
        <v>34</v>
      </c>
      <c r="AO23" s="1" t="s">
        <v>35</v>
      </c>
      <c r="AP23" s="1" t="s">
        <v>36</v>
      </c>
      <c r="AQ23" s="1" t="s">
        <v>37</v>
      </c>
      <c r="AR23" s="1" t="s">
        <v>38</v>
      </c>
      <c r="AS23" s="1" t="s">
        <v>39</v>
      </c>
    </row>
    <row r="24" spans="1:45" x14ac:dyDescent="0.25">
      <c r="A24" s="1">
        <v>2009</v>
      </c>
      <c r="B24" s="1" t="s">
        <v>40</v>
      </c>
      <c r="C24" s="1" t="s">
        <v>49</v>
      </c>
      <c r="D24" s="1" t="s">
        <v>42</v>
      </c>
      <c r="F24" s="1" t="s">
        <v>43</v>
      </c>
      <c r="G24" s="1" t="s">
        <v>44</v>
      </c>
      <c r="H24" s="1">
        <v>48.611800000000002</v>
      </c>
      <c r="I24" s="1">
        <v>-123.6123</v>
      </c>
      <c r="J24" s="1" t="s">
        <v>240</v>
      </c>
      <c r="K24" s="1" t="s">
        <v>247</v>
      </c>
      <c r="M24" s="1">
        <v>8.9</v>
      </c>
      <c r="N24">
        <v>6.7</v>
      </c>
      <c r="O24">
        <v>978</v>
      </c>
      <c r="P24" s="1">
        <v>0</v>
      </c>
      <c r="Q24" s="1" t="s">
        <v>72</v>
      </c>
      <c r="R24" s="1" t="s">
        <v>46</v>
      </c>
      <c r="S24" s="1" t="s">
        <v>47</v>
      </c>
      <c r="T24" s="1" t="s">
        <v>48</v>
      </c>
      <c r="U24" s="1">
        <v>2190</v>
      </c>
      <c r="V24" s="1">
        <v>1</v>
      </c>
      <c r="W24" s="1">
        <v>19.383702151804801</v>
      </c>
      <c r="X24" s="1">
        <v>486</v>
      </c>
      <c r="Y24" s="1">
        <v>17.3</v>
      </c>
      <c r="Z24" s="1">
        <v>33</v>
      </c>
      <c r="AE24" s="1">
        <v>0.193</v>
      </c>
      <c r="AF24" s="1">
        <v>6.7000000000000004E-2</v>
      </c>
      <c r="AG24" s="1">
        <v>0.38</v>
      </c>
      <c r="AH24" s="1">
        <v>9.3000000000000013E-2</v>
      </c>
      <c r="AI24" s="1">
        <v>0.13100000000000001</v>
      </c>
      <c r="AJ24" s="1">
        <v>6.0999999999999999E-2</v>
      </c>
      <c r="AK24" s="1">
        <v>7.4999999999999997E-2</v>
      </c>
      <c r="AL24" s="1">
        <v>1</v>
      </c>
      <c r="AM24" s="1" t="s">
        <v>33</v>
      </c>
      <c r="AN24" s="1" t="s">
        <v>34</v>
      </c>
      <c r="AO24" s="1" t="s">
        <v>35</v>
      </c>
      <c r="AP24" s="1" t="s">
        <v>36</v>
      </c>
      <c r="AQ24" s="1" t="s">
        <v>37</v>
      </c>
      <c r="AR24" s="1" t="s">
        <v>38</v>
      </c>
      <c r="AS24" s="1" t="s">
        <v>39</v>
      </c>
    </row>
    <row r="25" spans="1:45" x14ac:dyDescent="0.25">
      <c r="A25" s="1">
        <v>2009</v>
      </c>
      <c r="B25" s="1" t="s">
        <v>40</v>
      </c>
      <c r="C25" s="1" t="s">
        <v>49</v>
      </c>
      <c r="D25" s="1" t="s">
        <v>42</v>
      </c>
      <c r="F25" s="1" t="s">
        <v>43</v>
      </c>
      <c r="G25" s="1" t="s">
        <v>44</v>
      </c>
      <c r="H25" s="1">
        <v>52.8</v>
      </c>
      <c r="I25" s="1">
        <v>-106.7</v>
      </c>
      <c r="J25" s="1" t="s">
        <v>240</v>
      </c>
      <c r="K25" s="1" t="s">
        <v>247</v>
      </c>
      <c r="M25" s="1">
        <v>8.9</v>
      </c>
      <c r="N25">
        <v>6.7</v>
      </c>
      <c r="O25">
        <v>978</v>
      </c>
      <c r="P25" s="1">
        <v>0</v>
      </c>
      <c r="Q25" s="1" t="s">
        <v>45</v>
      </c>
      <c r="R25" s="1" t="s">
        <v>46</v>
      </c>
      <c r="S25" s="1" t="s">
        <v>50</v>
      </c>
      <c r="T25" s="1" t="s">
        <v>51</v>
      </c>
      <c r="U25" s="1">
        <v>2190</v>
      </c>
      <c r="V25" s="1">
        <v>1</v>
      </c>
      <c r="W25" s="1">
        <v>30.799969664972998</v>
      </c>
      <c r="X25" s="1">
        <v>481</v>
      </c>
      <c r="Y25" s="1">
        <v>16.399999999999999</v>
      </c>
      <c r="Z25" s="1">
        <v>34</v>
      </c>
      <c r="AA25" s="1">
        <v>20</v>
      </c>
      <c r="AB25" s="1">
        <v>129</v>
      </c>
      <c r="AC25" s="1">
        <v>318</v>
      </c>
      <c r="AD25" s="1">
        <v>533</v>
      </c>
      <c r="AE25" s="1">
        <v>0.20399999999999999</v>
      </c>
      <c r="AF25" s="1">
        <v>6.4000000000000001E-2</v>
      </c>
      <c r="AG25" s="1">
        <v>0.33100000000000002</v>
      </c>
      <c r="AH25" s="1">
        <v>0.11600000000000001</v>
      </c>
      <c r="AI25" s="1">
        <v>0.127</v>
      </c>
      <c r="AJ25" s="1">
        <v>7.8E-2</v>
      </c>
      <c r="AK25" s="1">
        <v>7.9000000000000001E-2</v>
      </c>
      <c r="AL25" s="1">
        <v>0.99899999999999989</v>
      </c>
      <c r="AM25" s="1" t="s">
        <v>33</v>
      </c>
      <c r="AN25" s="1" t="s">
        <v>34</v>
      </c>
      <c r="AO25" s="1" t="s">
        <v>35</v>
      </c>
      <c r="AP25" s="1" t="s">
        <v>36</v>
      </c>
      <c r="AQ25" s="1" t="s">
        <v>37</v>
      </c>
      <c r="AR25" s="1" t="s">
        <v>38</v>
      </c>
      <c r="AS25" s="1" t="s">
        <v>39</v>
      </c>
    </row>
    <row r="26" spans="1:45" x14ac:dyDescent="0.25">
      <c r="A26" s="1">
        <v>2009</v>
      </c>
      <c r="B26" s="1" t="s">
        <v>40</v>
      </c>
      <c r="C26" s="1" t="s">
        <v>49</v>
      </c>
      <c r="D26" s="1" t="s">
        <v>42</v>
      </c>
      <c r="F26" s="1" t="s">
        <v>43</v>
      </c>
      <c r="G26" s="1" t="s">
        <v>44</v>
      </c>
      <c r="H26" s="1">
        <v>45.9</v>
      </c>
      <c r="I26" s="1">
        <v>-77.3</v>
      </c>
      <c r="J26" s="1" t="s">
        <v>240</v>
      </c>
      <c r="K26" s="1" t="s">
        <v>247</v>
      </c>
      <c r="M26" s="1">
        <v>8.9</v>
      </c>
      <c r="N26">
        <v>6.7</v>
      </c>
      <c r="O26">
        <v>978</v>
      </c>
      <c r="P26" s="1">
        <v>0</v>
      </c>
      <c r="Q26" s="1" t="s">
        <v>45</v>
      </c>
      <c r="R26" s="1" t="s">
        <v>46</v>
      </c>
      <c r="S26" s="1" t="s">
        <v>52</v>
      </c>
      <c r="T26" s="1" t="s">
        <v>53</v>
      </c>
      <c r="U26" s="1">
        <v>2190</v>
      </c>
      <c r="V26" s="1">
        <v>1</v>
      </c>
      <c r="W26" s="1">
        <v>23.843333315235199</v>
      </c>
      <c r="X26" s="1">
        <v>520</v>
      </c>
      <c r="Y26" s="1">
        <v>24.1</v>
      </c>
      <c r="Z26" s="1">
        <v>25</v>
      </c>
      <c r="AE26" s="1">
        <v>0.252</v>
      </c>
      <c r="AF26" s="1">
        <v>7.4999999999999997E-2</v>
      </c>
      <c r="AG26" s="1">
        <v>0.32</v>
      </c>
      <c r="AH26" s="1">
        <v>9.3000000000000013E-2</v>
      </c>
      <c r="AI26" s="1">
        <v>0.114</v>
      </c>
      <c r="AJ26" s="1">
        <v>6.7000000000000004E-2</v>
      </c>
      <c r="AK26" s="1">
        <v>0.08</v>
      </c>
      <c r="AL26" s="1">
        <v>1.0009999999999999</v>
      </c>
      <c r="AM26" s="1" t="s">
        <v>33</v>
      </c>
      <c r="AN26" s="1" t="s">
        <v>34</v>
      </c>
      <c r="AO26" s="1" t="s">
        <v>35</v>
      </c>
      <c r="AP26" s="1" t="s">
        <v>36</v>
      </c>
      <c r="AQ26" s="1" t="s">
        <v>37</v>
      </c>
      <c r="AR26" s="1" t="s">
        <v>38</v>
      </c>
      <c r="AS26" s="1" t="s">
        <v>39</v>
      </c>
    </row>
    <row r="27" spans="1:45" x14ac:dyDescent="0.25">
      <c r="A27" s="1">
        <v>2009</v>
      </c>
      <c r="B27" s="1" t="s">
        <v>40</v>
      </c>
      <c r="C27" s="1" t="s">
        <v>49</v>
      </c>
      <c r="D27" s="1" t="s">
        <v>42</v>
      </c>
      <c r="F27" s="1" t="s">
        <v>43</v>
      </c>
      <c r="G27" s="1" t="s">
        <v>44</v>
      </c>
      <c r="H27" s="1">
        <v>52.8</v>
      </c>
      <c r="I27" s="1">
        <v>-106.7</v>
      </c>
      <c r="J27" s="1" t="s">
        <v>240</v>
      </c>
      <c r="K27" s="1" t="s">
        <v>247</v>
      </c>
      <c r="M27" s="1">
        <v>8.9</v>
      </c>
      <c r="N27">
        <v>6.7</v>
      </c>
      <c r="O27">
        <v>978</v>
      </c>
      <c r="P27" s="1">
        <v>0</v>
      </c>
      <c r="Q27" s="1" t="s">
        <v>45</v>
      </c>
      <c r="R27" s="1" t="s">
        <v>46</v>
      </c>
      <c r="S27" s="1" t="s">
        <v>54</v>
      </c>
      <c r="T27" s="1" t="s">
        <v>55</v>
      </c>
      <c r="U27" s="1">
        <v>2190</v>
      </c>
      <c r="V27" s="1">
        <v>1</v>
      </c>
      <c r="W27" s="1">
        <v>19.0929677428229</v>
      </c>
      <c r="X27" s="1">
        <v>537</v>
      </c>
      <c r="Y27" s="1">
        <v>20.6</v>
      </c>
      <c r="Z27" s="1">
        <v>30</v>
      </c>
      <c r="AE27" s="1">
        <v>0.252</v>
      </c>
      <c r="AF27" s="1">
        <v>6.3E-2</v>
      </c>
      <c r="AG27" s="1">
        <v>0.31</v>
      </c>
      <c r="AH27" s="1">
        <v>8.1000000000000003E-2</v>
      </c>
      <c r="AI27" s="1">
        <v>0.13900000000000001</v>
      </c>
      <c r="AJ27" s="1">
        <v>6.8000000000000005E-2</v>
      </c>
      <c r="AK27" s="1">
        <v>8.6999999999999994E-2</v>
      </c>
      <c r="AL27" s="1">
        <v>1</v>
      </c>
      <c r="AM27" s="1" t="s">
        <v>33</v>
      </c>
      <c r="AN27" s="1" t="s">
        <v>34</v>
      </c>
      <c r="AO27" s="1" t="s">
        <v>35</v>
      </c>
      <c r="AP27" s="1" t="s">
        <v>36</v>
      </c>
      <c r="AQ27" s="1" t="s">
        <v>37</v>
      </c>
      <c r="AR27" s="1" t="s">
        <v>38</v>
      </c>
      <c r="AS27" s="1" t="s">
        <v>39</v>
      </c>
    </row>
    <row r="28" spans="1:45" x14ac:dyDescent="0.25">
      <c r="A28" s="1">
        <v>2009</v>
      </c>
      <c r="B28" s="1" t="s">
        <v>40</v>
      </c>
      <c r="C28" s="1" t="s">
        <v>49</v>
      </c>
      <c r="D28" s="1" t="s">
        <v>42</v>
      </c>
      <c r="F28" s="1" t="s">
        <v>43</v>
      </c>
      <c r="G28" s="1" t="s">
        <v>44</v>
      </c>
      <c r="H28" s="1">
        <v>49.2</v>
      </c>
      <c r="I28" s="1">
        <v>-122.5</v>
      </c>
      <c r="J28" s="1" t="s">
        <v>240</v>
      </c>
      <c r="K28" s="1" t="s">
        <v>247</v>
      </c>
      <c r="M28" s="1">
        <v>8.9</v>
      </c>
      <c r="N28">
        <v>6.7</v>
      </c>
      <c r="O28">
        <v>978</v>
      </c>
      <c r="P28" s="1">
        <v>0</v>
      </c>
      <c r="Q28" s="1" t="s">
        <v>45</v>
      </c>
      <c r="R28" s="1" t="s">
        <v>46</v>
      </c>
      <c r="S28" s="1" t="s">
        <v>56</v>
      </c>
      <c r="T28" s="1" t="s">
        <v>57</v>
      </c>
      <c r="U28" s="1">
        <v>2190</v>
      </c>
      <c r="V28" s="1">
        <v>1</v>
      </c>
      <c r="W28" s="1">
        <v>36.003301851019998</v>
      </c>
      <c r="X28" s="1">
        <v>511</v>
      </c>
      <c r="Y28" s="1">
        <v>15.2</v>
      </c>
      <c r="Z28" s="1">
        <v>39</v>
      </c>
      <c r="AA28" s="1">
        <v>56</v>
      </c>
      <c r="AB28" s="1">
        <v>109</v>
      </c>
      <c r="AC28" s="1">
        <v>332</v>
      </c>
      <c r="AD28" s="1">
        <v>504</v>
      </c>
      <c r="AE28" s="1">
        <v>0.28499999999999998</v>
      </c>
      <c r="AF28" s="1">
        <v>5.7000000000000002E-2</v>
      </c>
      <c r="AG28" s="1">
        <v>0.29899999999999999</v>
      </c>
      <c r="AH28" s="1">
        <v>0.105</v>
      </c>
      <c r="AI28" s="1">
        <v>0.109</v>
      </c>
      <c r="AJ28" s="1">
        <v>7.0000000000000007E-2</v>
      </c>
      <c r="AK28" s="1">
        <v>7.4999999999999997E-2</v>
      </c>
      <c r="AL28" s="1">
        <v>1</v>
      </c>
      <c r="AM28" s="1" t="s">
        <v>33</v>
      </c>
      <c r="AN28" s="1" t="s">
        <v>34</v>
      </c>
      <c r="AO28" s="1" t="s">
        <v>35</v>
      </c>
      <c r="AP28" s="1" t="s">
        <v>36</v>
      </c>
      <c r="AQ28" s="1" t="s">
        <v>37</v>
      </c>
      <c r="AR28" s="1" t="s">
        <v>38</v>
      </c>
      <c r="AS28" s="1" t="s">
        <v>39</v>
      </c>
    </row>
    <row r="29" spans="1:45" x14ac:dyDescent="0.25">
      <c r="A29" s="1">
        <v>2009</v>
      </c>
      <c r="B29" s="1" t="s">
        <v>40</v>
      </c>
      <c r="C29" s="1" t="s">
        <v>49</v>
      </c>
      <c r="D29" s="1" t="s">
        <v>42</v>
      </c>
      <c r="F29" s="1" t="s">
        <v>43</v>
      </c>
      <c r="G29" s="1" t="s">
        <v>44</v>
      </c>
      <c r="H29" s="1">
        <v>45.4</v>
      </c>
      <c r="I29" s="1">
        <v>-73.900000000000006</v>
      </c>
      <c r="J29" s="1" t="s">
        <v>240</v>
      </c>
      <c r="K29" s="1" t="s">
        <v>247</v>
      </c>
      <c r="M29" s="1">
        <v>8.9</v>
      </c>
      <c r="N29">
        <v>6.7</v>
      </c>
      <c r="O29">
        <v>978</v>
      </c>
      <c r="P29" s="1">
        <v>0</v>
      </c>
      <c r="Q29" s="1" t="s">
        <v>58</v>
      </c>
      <c r="R29" s="1" t="s">
        <v>59</v>
      </c>
      <c r="S29" s="1" t="s">
        <v>60</v>
      </c>
      <c r="T29" s="1" t="s">
        <v>61</v>
      </c>
      <c r="U29" s="1">
        <v>2190</v>
      </c>
      <c r="V29" s="1">
        <v>1</v>
      </c>
      <c r="W29" s="1">
        <v>23.985750976042201</v>
      </c>
      <c r="X29" s="1">
        <v>475</v>
      </c>
      <c r="Y29" s="1">
        <v>21.4</v>
      </c>
      <c r="Z29" s="1">
        <v>26</v>
      </c>
      <c r="AE29" s="1">
        <v>0.20699999999999999</v>
      </c>
      <c r="AF29" s="1">
        <v>6.8000000000000005E-2</v>
      </c>
      <c r="AG29" s="1">
        <v>0.39</v>
      </c>
      <c r="AH29" s="1">
        <v>0.106</v>
      </c>
      <c r="AI29" s="1">
        <v>0.11799999999999999</v>
      </c>
      <c r="AJ29" s="1">
        <v>5.2999999999999999E-2</v>
      </c>
      <c r="AK29" s="1">
        <v>5.8999999999999997E-2</v>
      </c>
      <c r="AL29" s="1">
        <v>1.0009999999999999</v>
      </c>
      <c r="AM29" s="1" t="s">
        <v>33</v>
      </c>
      <c r="AN29" s="1" t="s">
        <v>34</v>
      </c>
      <c r="AO29" s="1" t="s">
        <v>35</v>
      </c>
      <c r="AP29" s="1" t="s">
        <v>36</v>
      </c>
      <c r="AQ29" s="1" t="s">
        <v>37</v>
      </c>
      <c r="AR29" s="1" t="s">
        <v>38</v>
      </c>
      <c r="AS29" s="1" t="s">
        <v>39</v>
      </c>
    </row>
    <row r="30" spans="1:45" x14ac:dyDescent="0.25">
      <c r="A30" s="1">
        <v>2009</v>
      </c>
      <c r="B30" s="1" t="s">
        <v>40</v>
      </c>
      <c r="C30" s="1" t="s">
        <v>49</v>
      </c>
      <c r="D30" s="1" t="s">
        <v>42</v>
      </c>
      <c r="F30" s="1" t="s">
        <v>43</v>
      </c>
      <c r="G30" s="1" t="s">
        <v>44</v>
      </c>
      <c r="H30" s="1">
        <v>48.9</v>
      </c>
      <c r="I30" s="1">
        <v>-56</v>
      </c>
      <c r="J30" s="1" t="s">
        <v>240</v>
      </c>
      <c r="K30" s="1" t="s">
        <v>247</v>
      </c>
      <c r="M30" s="1">
        <v>8.9</v>
      </c>
      <c r="N30">
        <v>6.7</v>
      </c>
      <c r="O30">
        <v>978</v>
      </c>
      <c r="P30" s="1">
        <v>0</v>
      </c>
      <c r="Q30" s="1" t="s">
        <v>58</v>
      </c>
      <c r="R30" s="1" t="s">
        <v>59</v>
      </c>
      <c r="S30" s="1" t="s">
        <v>62</v>
      </c>
      <c r="T30" s="1" t="s">
        <v>63</v>
      </c>
      <c r="U30" s="1">
        <v>2190</v>
      </c>
      <c r="V30" s="1">
        <v>1</v>
      </c>
      <c r="W30" s="1">
        <v>14.922194922194899</v>
      </c>
      <c r="X30" s="1">
        <v>534</v>
      </c>
      <c r="Y30" s="1">
        <v>23.7</v>
      </c>
      <c r="Z30" s="1">
        <v>26</v>
      </c>
      <c r="AE30" s="1">
        <v>0.22700000000000001</v>
      </c>
      <c r="AF30" s="1">
        <v>7.400000000000001E-2</v>
      </c>
      <c r="AG30" s="1">
        <v>0.28199999999999997</v>
      </c>
      <c r="AH30" s="1">
        <v>0.109</v>
      </c>
      <c r="AI30" s="1">
        <v>0.11799999999999999</v>
      </c>
      <c r="AJ30" s="1">
        <v>8.5999999999999993E-2</v>
      </c>
      <c r="AK30" s="1">
        <v>0.10299999999999999</v>
      </c>
      <c r="AL30" s="1">
        <v>0.99899999999999989</v>
      </c>
      <c r="AM30" s="1" t="s">
        <v>33</v>
      </c>
      <c r="AN30" s="1" t="s">
        <v>34</v>
      </c>
      <c r="AO30" s="1" t="s">
        <v>35</v>
      </c>
      <c r="AP30" s="1" t="s">
        <v>36</v>
      </c>
      <c r="AQ30" s="1" t="s">
        <v>37</v>
      </c>
      <c r="AR30" s="1" t="s">
        <v>38</v>
      </c>
      <c r="AS30" s="1" t="s">
        <v>39</v>
      </c>
    </row>
    <row r="31" spans="1:45" x14ac:dyDescent="0.25">
      <c r="A31" s="1">
        <v>2009</v>
      </c>
      <c r="B31" s="1" t="s">
        <v>40</v>
      </c>
      <c r="C31" s="1" t="s">
        <v>49</v>
      </c>
      <c r="D31" s="1" t="s">
        <v>42</v>
      </c>
      <c r="F31" s="1" t="s">
        <v>43</v>
      </c>
      <c r="G31" s="1" t="s">
        <v>44</v>
      </c>
      <c r="H31" s="1">
        <v>51</v>
      </c>
      <c r="I31" s="1">
        <v>-115</v>
      </c>
      <c r="J31" s="1" t="s">
        <v>240</v>
      </c>
      <c r="K31" s="1" t="s">
        <v>247</v>
      </c>
      <c r="M31" s="1">
        <v>8.9</v>
      </c>
      <c r="N31">
        <v>6.7</v>
      </c>
      <c r="O31">
        <v>978</v>
      </c>
      <c r="P31" s="1">
        <v>0</v>
      </c>
      <c r="Q31" s="1" t="s">
        <v>58</v>
      </c>
      <c r="R31" s="1" t="s">
        <v>59</v>
      </c>
      <c r="S31" s="1" t="s">
        <v>64</v>
      </c>
      <c r="T31" s="1" t="s">
        <v>65</v>
      </c>
      <c r="U31" s="1">
        <v>2190</v>
      </c>
      <c r="V31" s="1">
        <v>1</v>
      </c>
      <c r="W31" s="1">
        <v>16.783216783216801</v>
      </c>
      <c r="X31" s="1">
        <v>479</v>
      </c>
      <c r="Y31" s="1">
        <v>21.4</v>
      </c>
      <c r="Z31" s="1">
        <v>26</v>
      </c>
      <c r="AE31" s="1">
        <v>0.217</v>
      </c>
      <c r="AF31" s="1">
        <v>7.0000000000000007E-2</v>
      </c>
      <c r="AG31" s="1">
        <v>0.317</v>
      </c>
      <c r="AH31" s="1">
        <v>9.3000000000000013E-2</v>
      </c>
      <c r="AI31" s="1">
        <v>0.14299999999999999</v>
      </c>
      <c r="AJ31" s="1">
        <v>7.0000000000000007E-2</v>
      </c>
      <c r="AK31" s="1">
        <v>9.1999999999999998E-2</v>
      </c>
      <c r="AL31" s="1">
        <v>1.002</v>
      </c>
      <c r="AM31" s="1" t="s">
        <v>33</v>
      </c>
      <c r="AN31" s="1" t="s">
        <v>34</v>
      </c>
      <c r="AO31" s="1" t="s">
        <v>35</v>
      </c>
      <c r="AP31" s="1" t="s">
        <v>36</v>
      </c>
      <c r="AQ31" s="1" t="s">
        <v>37</v>
      </c>
      <c r="AR31" s="1" t="s">
        <v>38</v>
      </c>
      <c r="AS31" s="1" t="s">
        <v>39</v>
      </c>
    </row>
    <row r="32" spans="1:45" x14ac:dyDescent="0.25">
      <c r="A32" s="1">
        <v>2009</v>
      </c>
      <c r="B32" s="1" t="s">
        <v>40</v>
      </c>
      <c r="C32" s="1" t="s">
        <v>49</v>
      </c>
      <c r="D32" s="1" t="s">
        <v>42</v>
      </c>
      <c r="F32" s="1" t="s">
        <v>43</v>
      </c>
      <c r="G32" s="1" t="s">
        <v>44</v>
      </c>
      <c r="H32" s="1">
        <v>45.9</v>
      </c>
      <c r="I32" s="1">
        <v>-77.3</v>
      </c>
      <c r="J32" s="1" t="s">
        <v>240</v>
      </c>
      <c r="K32" s="1" t="s">
        <v>247</v>
      </c>
      <c r="M32" s="1">
        <v>8.9</v>
      </c>
      <c r="N32">
        <v>6.7</v>
      </c>
      <c r="O32">
        <v>978</v>
      </c>
      <c r="P32" s="1">
        <v>0</v>
      </c>
      <c r="Q32" s="1" t="s">
        <v>66</v>
      </c>
      <c r="R32" s="1" t="s">
        <v>66</v>
      </c>
      <c r="S32" s="1" t="s">
        <v>67</v>
      </c>
      <c r="T32" s="1" t="s">
        <v>68</v>
      </c>
      <c r="U32" s="1">
        <v>2190</v>
      </c>
      <c r="V32" s="1">
        <v>1</v>
      </c>
      <c r="W32" s="1">
        <v>20.4999880728036</v>
      </c>
      <c r="X32" s="1">
        <v>431</v>
      </c>
      <c r="Y32" s="1">
        <v>19.899999999999999</v>
      </c>
      <c r="Z32" s="1">
        <v>25</v>
      </c>
      <c r="AE32" s="1">
        <v>0.17599999999999999</v>
      </c>
      <c r="AF32" s="1">
        <v>6.8000000000000005E-2</v>
      </c>
      <c r="AG32" s="1">
        <v>0.377</v>
      </c>
      <c r="AH32" s="1">
        <v>0.10299999999999999</v>
      </c>
      <c r="AI32" s="1">
        <v>0.13200000000000001</v>
      </c>
      <c r="AJ32" s="1">
        <v>6.7000000000000004E-2</v>
      </c>
      <c r="AK32" s="1">
        <v>7.5999999999999998E-2</v>
      </c>
      <c r="AL32" s="1">
        <v>0.999</v>
      </c>
      <c r="AM32" s="1" t="s">
        <v>33</v>
      </c>
      <c r="AN32" s="1" t="s">
        <v>34</v>
      </c>
      <c r="AO32" s="1" t="s">
        <v>35</v>
      </c>
      <c r="AP32" s="1" t="s">
        <v>36</v>
      </c>
      <c r="AQ32" s="1" t="s">
        <v>37</v>
      </c>
      <c r="AR32" s="1" t="s">
        <v>38</v>
      </c>
      <c r="AS32" s="1" t="s">
        <v>39</v>
      </c>
    </row>
    <row r="33" spans="1:45" x14ac:dyDescent="0.25">
      <c r="A33" s="1">
        <v>2009</v>
      </c>
      <c r="B33" s="1" t="s">
        <v>40</v>
      </c>
      <c r="C33" s="1" t="s">
        <v>49</v>
      </c>
      <c r="D33" s="1" t="s">
        <v>42</v>
      </c>
      <c r="F33" s="1" t="s">
        <v>43</v>
      </c>
      <c r="G33" s="1" t="s">
        <v>44</v>
      </c>
      <c r="H33" s="1">
        <v>52.3</v>
      </c>
      <c r="I33" s="1">
        <v>-105</v>
      </c>
      <c r="J33" s="1" t="s">
        <v>240</v>
      </c>
      <c r="K33" s="1" t="s">
        <v>247</v>
      </c>
      <c r="M33" s="1">
        <v>8.9</v>
      </c>
      <c r="N33">
        <v>6.7</v>
      </c>
      <c r="O33">
        <v>978</v>
      </c>
      <c r="P33" s="1">
        <v>0</v>
      </c>
      <c r="Q33" s="1" t="s">
        <v>66</v>
      </c>
      <c r="R33" s="1" t="s">
        <v>66</v>
      </c>
      <c r="S33" s="1" t="s">
        <v>69</v>
      </c>
      <c r="T33" s="1" t="s">
        <v>70</v>
      </c>
      <c r="U33" s="1">
        <v>2190</v>
      </c>
      <c r="V33" s="1">
        <v>1</v>
      </c>
      <c r="W33" s="1">
        <v>16.200466200466199</v>
      </c>
      <c r="X33" s="1">
        <v>378</v>
      </c>
      <c r="Y33" s="1">
        <v>19.3</v>
      </c>
      <c r="Z33" s="1">
        <v>23</v>
      </c>
      <c r="AE33" s="1">
        <v>0.20799999999999999</v>
      </c>
      <c r="AF33" s="1">
        <v>5.5E-2</v>
      </c>
      <c r="AG33" s="1">
        <v>0.36399999999999999</v>
      </c>
      <c r="AH33" s="1">
        <v>0.113</v>
      </c>
      <c r="AI33" s="1">
        <v>0.107</v>
      </c>
      <c r="AJ33" s="1">
        <v>6.4000000000000001E-2</v>
      </c>
      <c r="AK33" s="1">
        <v>0.09</v>
      </c>
      <c r="AL33" s="1">
        <v>1.0009999999999999</v>
      </c>
      <c r="AM33" s="1" t="s">
        <v>33</v>
      </c>
      <c r="AN33" s="1" t="s">
        <v>34</v>
      </c>
      <c r="AO33" s="1" t="s">
        <v>35</v>
      </c>
      <c r="AP33" s="1" t="s">
        <v>36</v>
      </c>
      <c r="AQ33" s="1" t="s">
        <v>37</v>
      </c>
      <c r="AR33" s="1" t="s">
        <v>38</v>
      </c>
      <c r="AS33" s="1" t="s">
        <v>39</v>
      </c>
    </row>
    <row r="34" spans="1:45" x14ac:dyDescent="0.25">
      <c r="A34" s="1">
        <v>2009</v>
      </c>
      <c r="B34" s="1" t="s">
        <v>40</v>
      </c>
      <c r="C34" s="1" t="s">
        <v>49</v>
      </c>
      <c r="D34" s="1" t="s">
        <v>42</v>
      </c>
      <c r="F34" s="1" t="s">
        <v>43</v>
      </c>
      <c r="G34" s="1" t="s">
        <v>44</v>
      </c>
      <c r="H34" s="1">
        <v>48.8</v>
      </c>
      <c r="I34" s="1">
        <v>-123.7</v>
      </c>
      <c r="J34" s="1" t="s">
        <v>240</v>
      </c>
      <c r="K34" s="1" t="s">
        <v>247</v>
      </c>
      <c r="M34" s="1">
        <v>8.9</v>
      </c>
      <c r="N34">
        <v>6.7</v>
      </c>
      <c r="O34">
        <v>978</v>
      </c>
      <c r="P34" s="1">
        <v>0</v>
      </c>
      <c r="Q34" s="1" t="s">
        <v>72</v>
      </c>
      <c r="R34" s="1" t="s">
        <v>72</v>
      </c>
      <c r="S34" s="1" t="s">
        <v>73</v>
      </c>
      <c r="T34" s="1" t="s">
        <v>74</v>
      </c>
      <c r="U34" s="1">
        <v>2190</v>
      </c>
      <c r="V34" s="1">
        <v>1</v>
      </c>
      <c r="W34" s="1">
        <v>36.682172021977898</v>
      </c>
      <c r="X34" s="1">
        <v>497</v>
      </c>
      <c r="Y34" s="1">
        <v>6</v>
      </c>
      <c r="Z34" s="1">
        <v>97</v>
      </c>
      <c r="AA34" s="1">
        <v>4</v>
      </c>
      <c r="AB34" s="1">
        <v>156</v>
      </c>
      <c r="AC34" s="1">
        <v>551</v>
      </c>
      <c r="AD34" s="1">
        <v>289</v>
      </c>
      <c r="AE34" s="1">
        <v>5.7000000000000002E-2</v>
      </c>
      <c r="AF34" s="1">
        <v>5.8999999999999997E-2</v>
      </c>
      <c r="AG34" s="1">
        <v>0.52600000000000002</v>
      </c>
      <c r="AH34" s="1">
        <v>0.11799999999999999</v>
      </c>
      <c r="AI34" s="1">
        <v>0.126</v>
      </c>
      <c r="AJ34" s="1">
        <v>6.4000000000000001E-2</v>
      </c>
      <c r="AK34" s="1">
        <v>0.05</v>
      </c>
      <c r="AL34" s="1">
        <v>1</v>
      </c>
      <c r="AM34" s="1" t="s">
        <v>33</v>
      </c>
      <c r="AN34" s="1" t="s">
        <v>34</v>
      </c>
      <c r="AO34" s="1" t="s">
        <v>35</v>
      </c>
      <c r="AP34" s="1" t="s">
        <v>36</v>
      </c>
      <c r="AQ34" s="1" t="s">
        <v>37</v>
      </c>
      <c r="AR34" s="1" t="s">
        <v>38</v>
      </c>
      <c r="AS34" s="1" t="s">
        <v>39</v>
      </c>
    </row>
    <row r="35" spans="1:45" x14ac:dyDescent="0.25">
      <c r="A35" s="1">
        <v>2000</v>
      </c>
      <c r="B35" s="1" t="s">
        <v>75</v>
      </c>
      <c r="C35" s="1" t="s">
        <v>76</v>
      </c>
      <c r="D35" s="1" t="s">
        <v>77</v>
      </c>
      <c r="F35" s="1" t="s">
        <v>43</v>
      </c>
      <c r="G35" s="1" t="s">
        <v>44</v>
      </c>
      <c r="H35" s="1">
        <v>40.409999999999997</v>
      </c>
      <c r="I35" s="1">
        <v>-3.6970000000000001</v>
      </c>
      <c r="J35" s="1" t="s">
        <v>236</v>
      </c>
      <c r="K35" s="1" t="s">
        <v>236</v>
      </c>
      <c r="M35" s="1">
        <v>28</v>
      </c>
      <c r="N35" s="1">
        <v>14.5</v>
      </c>
      <c r="O35" s="1">
        <v>415</v>
      </c>
      <c r="P35" s="1">
        <v>0</v>
      </c>
      <c r="Q35" s="1" t="s">
        <v>45</v>
      </c>
      <c r="R35" s="1" t="s">
        <v>78</v>
      </c>
      <c r="S35" s="1" t="s">
        <v>78</v>
      </c>
      <c r="T35" s="1" t="s">
        <v>79</v>
      </c>
      <c r="U35" s="1">
        <v>0</v>
      </c>
      <c r="V35" s="1">
        <v>2000</v>
      </c>
      <c r="W35" s="1">
        <v>100</v>
      </c>
      <c r="X35" s="1">
        <v>485</v>
      </c>
      <c r="Y35" s="1">
        <v>13</v>
      </c>
      <c r="Z35" s="1">
        <v>37.307692307692307</v>
      </c>
      <c r="AA35" s="1">
        <v>160</v>
      </c>
      <c r="AB35" s="1">
        <v>180</v>
      </c>
      <c r="AC35" s="1">
        <v>378</v>
      </c>
      <c r="AD35" s="1">
        <v>252</v>
      </c>
      <c r="AE35" s="1">
        <v>0.253</v>
      </c>
      <c r="AH35" s="1">
        <v>0.504</v>
      </c>
      <c r="AJ35" s="1">
        <v>0.14000000000000001</v>
      </c>
      <c r="AK35" s="1">
        <v>0.105</v>
      </c>
      <c r="AL35" s="1">
        <v>1.002</v>
      </c>
      <c r="AM35" s="1" t="s">
        <v>33</v>
      </c>
      <c r="AP35" s="1" t="s">
        <v>80</v>
      </c>
      <c r="AR35" s="1" t="s">
        <v>81</v>
      </c>
      <c r="AS35" s="1" t="s">
        <v>39</v>
      </c>
    </row>
    <row r="36" spans="1:45" x14ac:dyDescent="0.25">
      <c r="A36" s="1">
        <v>2000</v>
      </c>
      <c r="B36" s="1" t="s">
        <v>75</v>
      </c>
      <c r="C36" s="1" t="s">
        <v>76</v>
      </c>
      <c r="D36" s="1" t="s">
        <v>77</v>
      </c>
      <c r="F36" s="1" t="s">
        <v>43</v>
      </c>
      <c r="G36" s="1" t="s">
        <v>44</v>
      </c>
      <c r="H36" s="1">
        <v>40.409999999999997</v>
      </c>
      <c r="I36" s="1">
        <v>-3.6970000000000001</v>
      </c>
      <c r="J36" s="1" t="s">
        <v>236</v>
      </c>
      <c r="K36" s="1" t="s">
        <v>236</v>
      </c>
      <c r="M36" s="1">
        <v>28</v>
      </c>
      <c r="N36" s="1">
        <v>14.5</v>
      </c>
      <c r="O36" s="1">
        <v>415</v>
      </c>
      <c r="P36" s="1">
        <v>0</v>
      </c>
      <c r="Q36" s="1" t="s">
        <v>45</v>
      </c>
      <c r="R36" s="1" t="s">
        <v>78</v>
      </c>
      <c r="S36" s="1" t="s">
        <v>78</v>
      </c>
      <c r="T36" s="1" t="s">
        <v>79</v>
      </c>
      <c r="U36" s="1">
        <v>98</v>
      </c>
      <c r="V36" s="1">
        <v>2000</v>
      </c>
      <c r="W36" s="1">
        <v>79</v>
      </c>
      <c r="X36" s="1">
        <v>478</v>
      </c>
      <c r="Y36" s="1">
        <v>17</v>
      </c>
      <c r="Z36" s="1">
        <v>28.117647058823529</v>
      </c>
      <c r="AA36" s="1">
        <v>45</v>
      </c>
      <c r="AB36" s="1">
        <v>100</v>
      </c>
      <c r="AC36" s="1">
        <v>429</v>
      </c>
      <c r="AD36" s="1">
        <v>388</v>
      </c>
      <c r="AE36" s="1">
        <v>0.185</v>
      </c>
      <c r="AH36" s="1">
        <v>0.57899999999999996</v>
      </c>
      <c r="AJ36" s="1">
        <v>0.17299999999999999</v>
      </c>
      <c r="AK36" s="1">
        <v>6.5000000000000002E-2</v>
      </c>
      <c r="AL36" s="1">
        <v>1.002</v>
      </c>
      <c r="AM36" s="1" t="s">
        <v>33</v>
      </c>
      <c r="AP36" s="1" t="s">
        <v>80</v>
      </c>
      <c r="AR36" s="1" t="s">
        <v>81</v>
      </c>
      <c r="AS36" s="1" t="s">
        <v>39</v>
      </c>
    </row>
    <row r="37" spans="1:45" x14ac:dyDescent="0.25">
      <c r="A37" s="1">
        <v>2000</v>
      </c>
      <c r="B37" s="1" t="s">
        <v>75</v>
      </c>
      <c r="C37" s="1" t="s">
        <v>76</v>
      </c>
      <c r="D37" s="1" t="s">
        <v>77</v>
      </c>
      <c r="F37" s="1" t="s">
        <v>43</v>
      </c>
      <c r="G37" s="1" t="s">
        <v>44</v>
      </c>
      <c r="H37" s="1">
        <v>40.409999999999997</v>
      </c>
      <c r="I37" s="1">
        <v>-3.6970000000000001</v>
      </c>
      <c r="J37" s="1" t="s">
        <v>236</v>
      </c>
      <c r="K37" s="1" t="s">
        <v>236</v>
      </c>
      <c r="M37" s="1">
        <v>28</v>
      </c>
      <c r="N37" s="1">
        <v>14.5</v>
      </c>
      <c r="O37" s="1">
        <v>415</v>
      </c>
      <c r="P37" s="1">
        <v>0</v>
      </c>
      <c r="Q37" s="1" t="s">
        <v>45</v>
      </c>
      <c r="R37" s="1" t="s">
        <v>78</v>
      </c>
      <c r="S37" s="1" t="s">
        <v>78</v>
      </c>
      <c r="T37" s="1" t="s">
        <v>79</v>
      </c>
      <c r="U37" s="1">
        <v>168</v>
      </c>
      <c r="V37" s="1">
        <v>2000</v>
      </c>
      <c r="W37" s="1">
        <v>71.400000000000006</v>
      </c>
      <c r="X37" s="1">
        <v>475</v>
      </c>
      <c r="Y37" s="1">
        <v>19</v>
      </c>
      <c r="Z37" s="1">
        <v>25</v>
      </c>
      <c r="AA37" s="1">
        <v>20</v>
      </c>
      <c r="AB37" s="1">
        <v>95</v>
      </c>
      <c r="AC37" s="1">
        <v>430</v>
      </c>
      <c r="AD37" s="1">
        <v>413</v>
      </c>
      <c r="AE37" s="1">
        <v>0.14499999999999999</v>
      </c>
      <c r="AH37" s="1">
        <v>0.62</v>
      </c>
      <c r="AJ37" s="1">
        <v>0.16700000000000001</v>
      </c>
      <c r="AK37" s="1">
        <v>6.9000000000000006E-2</v>
      </c>
      <c r="AL37" s="1">
        <v>1.0009999999999999</v>
      </c>
      <c r="AM37" s="1" t="s">
        <v>33</v>
      </c>
      <c r="AP37" s="1" t="s">
        <v>80</v>
      </c>
      <c r="AR37" s="1" t="s">
        <v>81</v>
      </c>
      <c r="AS37" s="1" t="s">
        <v>39</v>
      </c>
    </row>
    <row r="38" spans="1:45" x14ac:dyDescent="0.25">
      <c r="A38" s="1">
        <v>2000</v>
      </c>
      <c r="B38" s="1" t="s">
        <v>75</v>
      </c>
      <c r="C38" s="1" t="s">
        <v>76</v>
      </c>
      <c r="D38" s="1" t="s">
        <v>77</v>
      </c>
      <c r="F38" s="1" t="s">
        <v>43</v>
      </c>
      <c r="G38" s="1" t="s">
        <v>44</v>
      </c>
      <c r="H38" s="1">
        <v>40.409999999999997</v>
      </c>
      <c r="I38" s="1">
        <v>-3.6970000000000001</v>
      </c>
      <c r="J38" s="1" t="s">
        <v>236</v>
      </c>
      <c r="K38" s="1" t="s">
        <v>236</v>
      </c>
      <c r="M38" s="1">
        <v>28</v>
      </c>
      <c r="N38" s="1">
        <v>14.5</v>
      </c>
      <c r="O38" s="1">
        <v>415</v>
      </c>
      <c r="P38" s="1">
        <v>0</v>
      </c>
      <c r="Q38" s="1" t="s">
        <v>45</v>
      </c>
      <c r="R38" s="1" t="s">
        <v>78</v>
      </c>
      <c r="S38" s="1" t="s">
        <v>78</v>
      </c>
      <c r="T38" s="1" t="s">
        <v>82</v>
      </c>
      <c r="U38" s="1">
        <v>0</v>
      </c>
      <c r="V38" s="1">
        <v>2000</v>
      </c>
      <c r="W38" s="1">
        <v>100</v>
      </c>
      <c r="X38" s="1">
        <v>484</v>
      </c>
      <c r="Y38" s="1">
        <v>11</v>
      </c>
      <c r="Z38" s="1">
        <v>44</v>
      </c>
      <c r="AA38" s="1">
        <v>150</v>
      </c>
      <c r="AB38" s="1">
        <v>160</v>
      </c>
      <c r="AC38" s="1">
        <v>378</v>
      </c>
      <c r="AD38" s="1">
        <v>265</v>
      </c>
      <c r="AE38" s="1">
        <v>0.17699999999999999</v>
      </c>
      <c r="AH38" s="1">
        <v>0.60299999999999998</v>
      </c>
      <c r="AJ38" s="1">
        <v>0.17</v>
      </c>
      <c r="AK38" s="1">
        <v>5.0999999999999997E-2</v>
      </c>
      <c r="AL38" s="1">
        <v>1.0009999999999999</v>
      </c>
      <c r="AM38" s="1" t="s">
        <v>33</v>
      </c>
      <c r="AP38" s="1" t="s">
        <v>80</v>
      </c>
      <c r="AR38" s="1" t="s">
        <v>81</v>
      </c>
      <c r="AS38" s="1" t="s">
        <v>39</v>
      </c>
    </row>
    <row r="39" spans="1:45" x14ac:dyDescent="0.25">
      <c r="A39" s="1">
        <v>2000</v>
      </c>
      <c r="B39" s="1" t="s">
        <v>75</v>
      </c>
      <c r="C39" s="1" t="s">
        <v>76</v>
      </c>
      <c r="D39" s="1" t="s">
        <v>77</v>
      </c>
      <c r="F39" s="1" t="s">
        <v>43</v>
      </c>
      <c r="G39" s="1" t="s">
        <v>44</v>
      </c>
      <c r="H39" s="1">
        <v>40.409999999999997</v>
      </c>
      <c r="I39" s="1">
        <v>-3.6970000000000001</v>
      </c>
      <c r="J39" s="1" t="s">
        <v>236</v>
      </c>
      <c r="K39" s="1" t="s">
        <v>236</v>
      </c>
      <c r="M39" s="1">
        <v>28</v>
      </c>
      <c r="N39" s="1">
        <v>14.5</v>
      </c>
      <c r="O39" s="1">
        <v>415</v>
      </c>
      <c r="P39" s="1">
        <v>0</v>
      </c>
      <c r="Q39" s="1" t="s">
        <v>45</v>
      </c>
      <c r="R39" s="1" t="s">
        <v>78</v>
      </c>
      <c r="S39" s="1" t="s">
        <v>78</v>
      </c>
      <c r="T39" s="1" t="s">
        <v>82</v>
      </c>
      <c r="U39" s="1">
        <v>98</v>
      </c>
      <c r="V39" s="1">
        <v>2000</v>
      </c>
      <c r="W39" s="1">
        <v>67.900000000000006</v>
      </c>
      <c r="X39" s="1">
        <v>468</v>
      </c>
      <c r="Y39" s="1">
        <v>19</v>
      </c>
      <c r="Z39" s="1">
        <v>24.631578947368421</v>
      </c>
      <c r="AA39" s="1">
        <v>60</v>
      </c>
      <c r="AB39" s="1">
        <v>100</v>
      </c>
      <c r="AC39" s="1">
        <v>415</v>
      </c>
      <c r="AD39" s="1">
        <v>355</v>
      </c>
      <c r="AE39" s="1">
        <v>0.24299999999999999</v>
      </c>
      <c r="AH39" s="1">
        <v>0.53700000000000003</v>
      </c>
      <c r="AJ39" s="1">
        <v>0.14599999999999999</v>
      </c>
      <c r="AK39" s="1">
        <v>7.5999999999999998E-2</v>
      </c>
      <c r="AL39" s="1">
        <v>1.002</v>
      </c>
      <c r="AM39" s="1" t="s">
        <v>33</v>
      </c>
      <c r="AP39" s="1" t="s">
        <v>80</v>
      </c>
      <c r="AR39" s="1" t="s">
        <v>81</v>
      </c>
      <c r="AS39" s="1" t="s">
        <v>39</v>
      </c>
    </row>
    <row r="40" spans="1:45" x14ac:dyDescent="0.25">
      <c r="A40" s="1">
        <v>2000</v>
      </c>
      <c r="B40" s="1" t="s">
        <v>75</v>
      </c>
      <c r="C40" s="1" t="s">
        <v>76</v>
      </c>
      <c r="D40" s="1" t="s">
        <v>77</v>
      </c>
      <c r="F40" s="1" t="s">
        <v>43</v>
      </c>
      <c r="G40" s="1" t="s">
        <v>44</v>
      </c>
      <c r="H40" s="1">
        <v>40.409999999999997</v>
      </c>
      <c r="I40" s="1">
        <v>-3.6970000000000001</v>
      </c>
      <c r="J40" s="1" t="s">
        <v>236</v>
      </c>
      <c r="K40" s="1" t="s">
        <v>236</v>
      </c>
      <c r="M40" s="1">
        <v>28</v>
      </c>
      <c r="N40" s="1">
        <v>14.5</v>
      </c>
      <c r="O40" s="1">
        <v>415</v>
      </c>
      <c r="P40" s="1">
        <v>0</v>
      </c>
      <c r="Q40" s="1" t="s">
        <v>45</v>
      </c>
      <c r="R40" s="1" t="s">
        <v>78</v>
      </c>
      <c r="S40" s="1" t="s">
        <v>78</v>
      </c>
      <c r="T40" s="1" t="s">
        <v>82</v>
      </c>
      <c r="U40" s="1">
        <v>168</v>
      </c>
      <c r="V40" s="1">
        <v>2000</v>
      </c>
      <c r="W40" s="1">
        <v>52.8</v>
      </c>
      <c r="X40" s="1">
        <v>433</v>
      </c>
      <c r="Y40" s="1">
        <v>28</v>
      </c>
      <c r="Z40" s="1">
        <v>15.46428571428571</v>
      </c>
      <c r="AA40" s="1">
        <v>30</v>
      </c>
      <c r="AB40" s="1">
        <v>95</v>
      </c>
      <c r="AC40" s="1">
        <v>387</v>
      </c>
      <c r="AD40" s="1">
        <v>397</v>
      </c>
      <c r="AE40" s="1">
        <v>0.17699999999999999</v>
      </c>
      <c r="AH40" s="1">
        <v>0.62</v>
      </c>
      <c r="AJ40" s="1">
        <v>0.13300000000000001</v>
      </c>
      <c r="AK40" s="1">
        <v>7.2000000000000008E-2</v>
      </c>
      <c r="AL40" s="1">
        <v>1.002</v>
      </c>
      <c r="AM40" s="1" t="s">
        <v>33</v>
      </c>
      <c r="AP40" s="1" t="s">
        <v>80</v>
      </c>
      <c r="AR40" s="1" t="s">
        <v>81</v>
      </c>
      <c r="AS40" s="1" t="s">
        <v>39</v>
      </c>
    </row>
    <row r="41" spans="1:45" x14ac:dyDescent="0.25">
      <c r="A41" s="1">
        <v>2000</v>
      </c>
      <c r="B41" s="1" t="s">
        <v>75</v>
      </c>
      <c r="C41" s="1" t="s">
        <v>76</v>
      </c>
      <c r="D41" s="1" t="s">
        <v>77</v>
      </c>
      <c r="F41" s="1" t="s">
        <v>43</v>
      </c>
      <c r="G41" s="1" t="s">
        <v>44</v>
      </c>
      <c r="H41" s="1">
        <v>40.409999999999997</v>
      </c>
      <c r="I41" s="1">
        <v>-3.6970000000000001</v>
      </c>
      <c r="J41" s="1" t="s">
        <v>236</v>
      </c>
      <c r="K41" s="1" t="s">
        <v>236</v>
      </c>
      <c r="M41" s="1">
        <v>28</v>
      </c>
      <c r="N41" s="1">
        <v>14.5</v>
      </c>
      <c r="O41" s="1">
        <v>415</v>
      </c>
      <c r="P41" s="1">
        <v>0</v>
      </c>
      <c r="Q41" s="1" t="s">
        <v>45</v>
      </c>
      <c r="R41" s="1" t="s">
        <v>78</v>
      </c>
      <c r="S41" s="1" t="s">
        <v>78</v>
      </c>
      <c r="T41" s="1" t="s">
        <v>83</v>
      </c>
      <c r="U41" s="1">
        <v>0</v>
      </c>
      <c r="V41" s="1">
        <v>2000</v>
      </c>
      <c r="W41" s="1">
        <v>100</v>
      </c>
      <c r="X41" s="1">
        <v>452</v>
      </c>
      <c r="Y41" s="1">
        <v>12</v>
      </c>
      <c r="Z41" s="1">
        <v>37.666666666666657</v>
      </c>
      <c r="AA41" s="1">
        <v>135</v>
      </c>
      <c r="AB41" s="1">
        <v>200</v>
      </c>
      <c r="AC41" s="1">
        <v>338</v>
      </c>
      <c r="AD41" s="1">
        <v>242</v>
      </c>
      <c r="AE41" s="1">
        <v>0.16200000000000001</v>
      </c>
      <c r="AH41" s="1">
        <v>0.60299999999999998</v>
      </c>
      <c r="AJ41" s="1">
        <v>0.17299999999999999</v>
      </c>
      <c r="AK41" s="1">
        <v>6.4000000000000001E-2</v>
      </c>
      <c r="AL41" s="1">
        <v>1.002</v>
      </c>
      <c r="AM41" s="1" t="s">
        <v>33</v>
      </c>
      <c r="AP41" s="1" t="s">
        <v>80</v>
      </c>
      <c r="AR41" s="1" t="s">
        <v>81</v>
      </c>
      <c r="AS41" s="1" t="s">
        <v>39</v>
      </c>
    </row>
    <row r="42" spans="1:45" x14ac:dyDescent="0.25">
      <c r="A42" s="1">
        <v>2000</v>
      </c>
      <c r="B42" s="1" t="s">
        <v>75</v>
      </c>
      <c r="C42" s="1" t="s">
        <v>76</v>
      </c>
      <c r="D42" s="1" t="s">
        <v>77</v>
      </c>
      <c r="F42" s="1" t="s">
        <v>43</v>
      </c>
      <c r="G42" s="1" t="s">
        <v>44</v>
      </c>
      <c r="H42" s="1">
        <v>40.409999999999997</v>
      </c>
      <c r="I42" s="1">
        <v>-3.6970000000000001</v>
      </c>
      <c r="J42" s="1" t="s">
        <v>236</v>
      </c>
      <c r="K42" s="1" t="s">
        <v>236</v>
      </c>
      <c r="M42" s="1">
        <v>28</v>
      </c>
      <c r="N42" s="1">
        <v>14.5</v>
      </c>
      <c r="O42" s="1">
        <v>415</v>
      </c>
      <c r="P42" s="1">
        <v>0</v>
      </c>
      <c r="Q42" s="1" t="s">
        <v>45</v>
      </c>
      <c r="R42" s="1" t="s">
        <v>78</v>
      </c>
      <c r="S42" s="1" t="s">
        <v>78</v>
      </c>
      <c r="T42" s="1" t="s">
        <v>83</v>
      </c>
      <c r="U42" s="1">
        <v>98</v>
      </c>
      <c r="V42" s="1">
        <v>2000</v>
      </c>
      <c r="W42" s="1">
        <v>61.599999999999994</v>
      </c>
      <c r="X42" s="1">
        <v>426</v>
      </c>
      <c r="Y42" s="1">
        <v>18</v>
      </c>
      <c r="Z42" s="1">
        <v>23.666666666666671</v>
      </c>
      <c r="AA42" s="1">
        <v>55</v>
      </c>
      <c r="AB42" s="1">
        <v>95</v>
      </c>
      <c r="AC42" s="1">
        <v>322</v>
      </c>
      <c r="AD42" s="1">
        <v>389</v>
      </c>
      <c r="AE42" s="1">
        <v>0.23899999999999999</v>
      </c>
      <c r="AH42" s="1">
        <v>0.55700000000000005</v>
      </c>
      <c r="AJ42" s="1">
        <v>0.14099999999999999</v>
      </c>
      <c r="AK42" s="1">
        <v>6.5000000000000002E-2</v>
      </c>
      <c r="AL42" s="1">
        <v>1.002</v>
      </c>
      <c r="AM42" s="1" t="s">
        <v>33</v>
      </c>
      <c r="AP42" s="1" t="s">
        <v>80</v>
      </c>
      <c r="AR42" s="1" t="s">
        <v>81</v>
      </c>
      <c r="AS42" s="1" t="s">
        <v>39</v>
      </c>
    </row>
    <row r="43" spans="1:45" x14ac:dyDescent="0.25">
      <c r="A43" s="1">
        <v>2000</v>
      </c>
      <c r="B43" s="1" t="s">
        <v>75</v>
      </c>
      <c r="C43" s="1" t="s">
        <v>76</v>
      </c>
      <c r="D43" s="1" t="s">
        <v>77</v>
      </c>
      <c r="F43" s="1" t="s">
        <v>43</v>
      </c>
      <c r="G43" s="1" t="s">
        <v>44</v>
      </c>
      <c r="H43" s="1">
        <v>40.409999999999997</v>
      </c>
      <c r="I43" s="1">
        <v>-3.6970000000000001</v>
      </c>
      <c r="J43" s="1" t="s">
        <v>236</v>
      </c>
      <c r="K43" s="1" t="s">
        <v>236</v>
      </c>
      <c r="M43" s="1">
        <v>28</v>
      </c>
      <c r="N43" s="1">
        <v>14.5</v>
      </c>
      <c r="O43" s="1">
        <v>415</v>
      </c>
      <c r="P43" s="1">
        <v>0</v>
      </c>
      <c r="Q43" s="1" t="s">
        <v>45</v>
      </c>
      <c r="R43" s="1" t="s">
        <v>78</v>
      </c>
      <c r="S43" s="1" t="s">
        <v>78</v>
      </c>
      <c r="T43" s="1" t="s">
        <v>83</v>
      </c>
      <c r="U43" s="1">
        <v>168</v>
      </c>
      <c r="V43" s="1">
        <v>2000</v>
      </c>
      <c r="W43" s="1">
        <v>54.599999999999994</v>
      </c>
      <c r="X43" s="1">
        <v>431</v>
      </c>
      <c r="Y43" s="1">
        <v>24</v>
      </c>
      <c r="Z43" s="1">
        <v>17.958333333333329</v>
      </c>
      <c r="AA43" s="1">
        <v>20</v>
      </c>
      <c r="AB43" s="1">
        <v>90</v>
      </c>
      <c r="AC43" s="1">
        <v>323</v>
      </c>
      <c r="AD43" s="1">
        <v>411</v>
      </c>
      <c r="AE43" s="1">
        <v>0.20200000000000001</v>
      </c>
      <c r="AH43" s="1">
        <v>0.57299999999999995</v>
      </c>
      <c r="AJ43" s="1">
        <v>0.16400000000000001</v>
      </c>
      <c r="AK43" s="1">
        <v>6.4000000000000001E-2</v>
      </c>
      <c r="AL43" s="1">
        <v>1.0029999999999999</v>
      </c>
      <c r="AM43" s="1" t="s">
        <v>33</v>
      </c>
      <c r="AP43" s="1" t="s">
        <v>80</v>
      </c>
      <c r="AR43" s="1" t="s">
        <v>81</v>
      </c>
      <c r="AS43" s="1" t="s">
        <v>39</v>
      </c>
    </row>
    <row r="44" spans="1:45" x14ac:dyDescent="0.25">
      <c r="A44" s="1">
        <v>2000</v>
      </c>
      <c r="B44" s="1" t="s">
        <v>75</v>
      </c>
      <c r="C44" s="1" t="s">
        <v>76</v>
      </c>
      <c r="D44" s="1" t="s">
        <v>77</v>
      </c>
      <c r="F44" s="1" t="s">
        <v>43</v>
      </c>
      <c r="G44" s="1" t="s">
        <v>44</v>
      </c>
      <c r="H44" s="1">
        <v>40.409999999999997</v>
      </c>
      <c r="I44" s="1">
        <v>-3.6970000000000001</v>
      </c>
      <c r="J44" s="1" t="s">
        <v>236</v>
      </c>
      <c r="K44" s="1" t="s">
        <v>236</v>
      </c>
      <c r="M44" s="1">
        <v>28</v>
      </c>
      <c r="N44" s="1">
        <v>14.5</v>
      </c>
      <c r="O44" s="1">
        <v>415</v>
      </c>
      <c r="P44" s="1">
        <v>0</v>
      </c>
      <c r="Q44" s="1" t="s">
        <v>58</v>
      </c>
      <c r="R44" s="1" t="s">
        <v>78</v>
      </c>
      <c r="S44" s="1" t="s">
        <v>78</v>
      </c>
      <c r="T44" s="1" t="s">
        <v>84</v>
      </c>
      <c r="U44" s="1">
        <v>0</v>
      </c>
      <c r="V44" s="1">
        <v>2000</v>
      </c>
      <c r="W44" s="1">
        <v>100</v>
      </c>
      <c r="X44" s="1">
        <v>492</v>
      </c>
      <c r="Y44" s="1">
        <v>23</v>
      </c>
      <c r="Z44" s="1">
        <v>21.39130434782609</v>
      </c>
      <c r="AA44" s="1">
        <v>160</v>
      </c>
      <c r="AB44" s="1">
        <v>215</v>
      </c>
      <c r="AC44" s="1">
        <v>386</v>
      </c>
      <c r="AD44" s="1">
        <v>188</v>
      </c>
      <c r="AE44" s="1">
        <v>0.34200000000000003</v>
      </c>
      <c r="AH44" s="1">
        <v>0.48599999999999999</v>
      </c>
      <c r="AJ44" s="1">
        <v>9.1999999999999998E-2</v>
      </c>
      <c r="AK44" s="1">
        <v>8.199999999999999E-2</v>
      </c>
      <c r="AL44" s="1">
        <v>1.002</v>
      </c>
      <c r="AM44" s="1" t="s">
        <v>33</v>
      </c>
      <c r="AP44" s="1" t="s">
        <v>80</v>
      </c>
      <c r="AR44" s="1" t="s">
        <v>81</v>
      </c>
      <c r="AS44" s="1" t="s">
        <v>39</v>
      </c>
    </row>
    <row r="45" spans="1:45" x14ac:dyDescent="0.25">
      <c r="A45" s="1">
        <v>2000</v>
      </c>
      <c r="B45" s="1" t="s">
        <v>75</v>
      </c>
      <c r="C45" s="1" t="s">
        <v>76</v>
      </c>
      <c r="D45" s="1" t="s">
        <v>77</v>
      </c>
      <c r="F45" s="1" t="s">
        <v>43</v>
      </c>
      <c r="G45" s="1" t="s">
        <v>44</v>
      </c>
      <c r="H45" s="1">
        <v>40.409999999999997</v>
      </c>
      <c r="I45" s="1">
        <v>-3.6970000000000001</v>
      </c>
      <c r="J45" s="1" t="s">
        <v>236</v>
      </c>
      <c r="K45" s="1" t="s">
        <v>236</v>
      </c>
      <c r="M45" s="1">
        <v>28</v>
      </c>
      <c r="N45" s="1">
        <v>14.5</v>
      </c>
      <c r="O45" s="1">
        <v>415</v>
      </c>
      <c r="P45" s="1">
        <v>0</v>
      </c>
      <c r="Q45" s="1" t="s">
        <v>58</v>
      </c>
      <c r="R45" s="1" t="s">
        <v>78</v>
      </c>
      <c r="S45" s="1" t="s">
        <v>78</v>
      </c>
      <c r="T45" s="1" t="s">
        <v>84</v>
      </c>
      <c r="U45" s="1">
        <v>98</v>
      </c>
      <c r="V45" s="1">
        <v>2000</v>
      </c>
      <c r="W45" s="1">
        <v>39.099999999999994</v>
      </c>
      <c r="X45" s="1">
        <v>462</v>
      </c>
      <c r="Y45" s="1">
        <v>26</v>
      </c>
      <c r="Z45" s="1">
        <v>17.76923076923077</v>
      </c>
      <c r="AA45" s="1">
        <v>130</v>
      </c>
      <c r="AB45" s="1">
        <v>190</v>
      </c>
      <c r="AC45" s="1">
        <v>241</v>
      </c>
      <c r="AD45" s="1">
        <v>311</v>
      </c>
      <c r="AE45" s="1">
        <v>0.46500000000000002</v>
      </c>
      <c r="AH45" s="1">
        <v>0.33</v>
      </c>
      <c r="AJ45" s="1">
        <v>0.126</v>
      </c>
      <c r="AK45" s="1">
        <v>8.199999999999999E-2</v>
      </c>
      <c r="AL45" s="1">
        <v>1.0029999999999999</v>
      </c>
      <c r="AM45" s="1" t="s">
        <v>33</v>
      </c>
      <c r="AP45" s="1" t="s">
        <v>80</v>
      </c>
      <c r="AR45" s="1" t="s">
        <v>81</v>
      </c>
      <c r="AS45" s="1" t="s">
        <v>39</v>
      </c>
    </row>
    <row r="46" spans="1:45" x14ac:dyDescent="0.25">
      <c r="A46" s="1">
        <v>2000</v>
      </c>
      <c r="B46" s="1" t="s">
        <v>75</v>
      </c>
      <c r="C46" s="1" t="s">
        <v>76</v>
      </c>
      <c r="D46" s="1" t="s">
        <v>77</v>
      </c>
      <c r="F46" s="1" t="s">
        <v>43</v>
      </c>
      <c r="G46" s="1" t="s">
        <v>44</v>
      </c>
      <c r="H46" s="1">
        <v>40.409999999999997</v>
      </c>
      <c r="I46" s="1">
        <v>-3.6970000000000001</v>
      </c>
      <c r="J46" s="1" t="s">
        <v>236</v>
      </c>
      <c r="K46" s="1" t="s">
        <v>236</v>
      </c>
      <c r="M46" s="1">
        <v>28</v>
      </c>
      <c r="N46" s="1">
        <v>14.5</v>
      </c>
      <c r="O46" s="1">
        <v>415</v>
      </c>
      <c r="P46" s="1">
        <v>0</v>
      </c>
      <c r="Q46" s="1" t="s">
        <v>58</v>
      </c>
      <c r="R46" s="1" t="s">
        <v>78</v>
      </c>
      <c r="S46" s="1" t="s">
        <v>78</v>
      </c>
      <c r="T46" s="1" t="s">
        <v>84</v>
      </c>
      <c r="U46" s="1">
        <v>168</v>
      </c>
      <c r="V46" s="1">
        <v>2000</v>
      </c>
      <c r="W46" s="1">
        <v>33.799999999999997</v>
      </c>
      <c r="X46" s="1">
        <v>453</v>
      </c>
      <c r="Y46" s="1">
        <v>25</v>
      </c>
      <c r="Z46" s="1">
        <v>18.12</v>
      </c>
      <c r="AA46" s="1">
        <v>90</v>
      </c>
      <c r="AB46" s="1">
        <v>205</v>
      </c>
      <c r="AC46" s="1">
        <v>222</v>
      </c>
      <c r="AD46" s="1">
        <v>335</v>
      </c>
      <c r="AE46" s="1">
        <v>0.52800000000000002</v>
      </c>
      <c r="AH46" s="1">
        <v>0.30199999999999999</v>
      </c>
      <c r="AJ46" s="1">
        <v>8.6999999999999994E-2</v>
      </c>
      <c r="AK46" s="1">
        <v>8.5000000000000006E-2</v>
      </c>
      <c r="AL46" s="1">
        <v>1.002</v>
      </c>
      <c r="AM46" s="1" t="s">
        <v>33</v>
      </c>
      <c r="AP46" s="1" t="s">
        <v>80</v>
      </c>
      <c r="AR46" s="1" t="s">
        <v>81</v>
      </c>
      <c r="AS46" s="1" t="s">
        <v>39</v>
      </c>
    </row>
    <row r="47" spans="1:45" x14ac:dyDescent="0.25">
      <c r="A47" s="1">
        <v>2000</v>
      </c>
      <c r="B47" s="1" t="s">
        <v>75</v>
      </c>
      <c r="C47" s="1" t="s">
        <v>76</v>
      </c>
      <c r="D47" s="1" t="s">
        <v>77</v>
      </c>
      <c r="F47" s="1" t="s">
        <v>43</v>
      </c>
      <c r="G47" s="1" t="s">
        <v>44</v>
      </c>
      <c r="H47" s="1">
        <v>40.409999999999997</v>
      </c>
      <c r="I47" s="1">
        <v>-3.6970000000000001</v>
      </c>
      <c r="J47" s="1" t="s">
        <v>236</v>
      </c>
      <c r="K47" s="1" t="s">
        <v>236</v>
      </c>
      <c r="M47" s="1">
        <v>28</v>
      </c>
      <c r="N47" s="1">
        <v>14.5</v>
      </c>
      <c r="O47" s="1">
        <v>415</v>
      </c>
      <c r="P47" s="1">
        <v>0</v>
      </c>
      <c r="Q47" s="1" t="s">
        <v>58</v>
      </c>
      <c r="R47" s="1" t="s">
        <v>78</v>
      </c>
      <c r="S47" s="1" t="s">
        <v>78</v>
      </c>
      <c r="T47" s="1" t="s">
        <v>85</v>
      </c>
      <c r="U47" s="1">
        <v>0</v>
      </c>
      <c r="V47" s="1">
        <v>2000</v>
      </c>
      <c r="W47" s="1">
        <v>100</v>
      </c>
      <c r="X47" s="1">
        <v>410</v>
      </c>
      <c r="Y47" s="1">
        <v>8</v>
      </c>
      <c r="Z47" s="1">
        <v>51.25</v>
      </c>
      <c r="AA47" s="1">
        <v>110</v>
      </c>
      <c r="AB47" s="1">
        <v>170</v>
      </c>
      <c r="AC47" s="1">
        <v>431</v>
      </c>
      <c r="AD47" s="1">
        <v>179</v>
      </c>
      <c r="AE47" s="1">
        <v>0.14299999999999999</v>
      </c>
      <c r="AH47" s="1">
        <v>0.59699999999999998</v>
      </c>
      <c r="AJ47" s="1">
        <v>0.154</v>
      </c>
      <c r="AK47" s="1">
        <v>0.108</v>
      </c>
      <c r="AL47" s="1">
        <v>1.002</v>
      </c>
      <c r="AM47" s="1" t="s">
        <v>33</v>
      </c>
      <c r="AP47" s="1" t="s">
        <v>80</v>
      </c>
      <c r="AR47" s="1" t="s">
        <v>81</v>
      </c>
      <c r="AS47" s="1" t="s">
        <v>39</v>
      </c>
    </row>
    <row r="48" spans="1:45" x14ac:dyDescent="0.25">
      <c r="A48" s="1">
        <v>2000</v>
      </c>
      <c r="B48" s="1" t="s">
        <v>75</v>
      </c>
      <c r="C48" s="1" t="s">
        <v>76</v>
      </c>
      <c r="D48" s="1" t="s">
        <v>77</v>
      </c>
      <c r="F48" s="1" t="s">
        <v>43</v>
      </c>
      <c r="G48" s="1" t="s">
        <v>44</v>
      </c>
      <c r="H48" s="1">
        <v>40.409999999999997</v>
      </c>
      <c r="I48" s="1">
        <v>-3.6970000000000001</v>
      </c>
      <c r="J48" s="1" t="s">
        <v>236</v>
      </c>
      <c r="K48" s="1" t="s">
        <v>236</v>
      </c>
      <c r="M48" s="1">
        <v>28</v>
      </c>
      <c r="N48" s="1">
        <v>14.5</v>
      </c>
      <c r="O48" s="1">
        <v>415</v>
      </c>
      <c r="P48" s="1">
        <v>0</v>
      </c>
      <c r="Q48" s="1" t="s">
        <v>58</v>
      </c>
      <c r="R48" s="1" t="s">
        <v>78</v>
      </c>
      <c r="S48" s="1" t="s">
        <v>78</v>
      </c>
      <c r="T48" s="1" t="s">
        <v>85</v>
      </c>
      <c r="U48" s="1">
        <v>98</v>
      </c>
      <c r="V48" s="1">
        <v>2000</v>
      </c>
      <c r="W48" s="1">
        <v>61.8</v>
      </c>
      <c r="X48" s="1">
        <v>382</v>
      </c>
      <c r="Y48" s="1">
        <v>14</v>
      </c>
      <c r="Z48" s="1">
        <v>27.285714285714281</v>
      </c>
      <c r="AA48" s="1">
        <v>45</v>
      </c>
      <c r="AB48" s="1">
        <v>130</v>
      </c>
      <c r="AC48" s="1">
        <v>459</v>
      </c>
      <c r="AD48" s="1">
        <v>188</v>
      </c>
      <c r="AE48" s="1">
        <v>0.189</v>
      </c>
      <c r="AH48" s="1">
        <v>0.55500000000000005</v>
      </c>
      <c r="AJ48" s="1">
        <v>0.159</v>
      </c>
      <c r="AK48" s="1">
        <v>9.8000000000000004E-2</v>
      </c>
      <c r="AL48" s="1">
        <v>1.0009999999999999</v>
      </c>
      <c r="AM48" s="1" t="s">
        <v>33</v>
      </c>
      <c r="AP48" s="1" t="s">
        <v>80</v>
      </c>
      <c r="AR48" s="1" t="s">
        <v>81</v>
      </c>
      <c r="AS48" s="1" t="s">
        <v>39</v>
      </c>
    </row>
    <row r="49" spans="1:45" x14ac:dyDescent="0.25">
      <c r="A49" s="1">
        <v>2000</v>
      </c>
      <c r="B49" s="1" t="s">
        <v>75</v>
      </c>
      <c r="C49" s="1" t="s">
        <v>76</v>
      </c>
      <c r="D49" s="1" t="s">
        <v>77</v>
      </c>
      <c r="F49" s="1" t="s">
        <v>43</v>
      </c>
      <c r="G49" s="1" t="s">
        <v>44</v>
      </c>
      <c r="H49" s="1">
        <v>40.409999999999997</v>
      </c>
      <c r="I49" s="1">
        <v>-3.6970000000000001</v>
      </c>
      <c r="J49" s="1" t="s">
        <v>236</v>
      </c>
      <c r="K49" s="1" t="s">
        <v>236</v>
      </c>
      <c r="M49" s="1">
        <v>28</v>
      </c>
      <c r="N49" s="1">
        <v>14.5</v>
      </c>
      <c r="O49" s="1">
        <v>415</v>
      </c>
      <c r="P49" s="1">
        <v>0</v>
      </c>
      <c r="Q49" s="1" t="s">
        <v>58</v>
      </c>
      <c r="R49" s="1" t="s">
        <v>78</v>
      </c>
      <c r="S49" s="1" t="s">
        <v>78</v>
      </c>
      <c r="T49" s="1" t="s">
        <v>85</v>
      </c>
      <c r="U49" s="1">
        <v>168</v>
      </c>
      <c r="V49" s="1">
        <v>2000</v>
      </c>
      <c r="W49" s="1">
        <v>57.3</v>
      </c>
      <c r="X49" s="1">
        <v>372</v>
      </c>
      <c r="Y49" s="1">
        <v>18</v>
      </c>
      <c r="Z49" s="1">
        <v>20.666666666666671</v>
      </c>
      <c r="AA49" s="1">
        <v>20</v>
      </c>
      <c r="AB49" s="1">
        <v>90</v>
      </c>
      <c r="AC49" s="1">
        <v>371</v>
      </c>
      <c r="AD49" s="1">
        <v>322</v>
      </c>
      <c r="AE49" s="1">
        <v>0.23799999999999999</v>
      </c>
      <c r="AH49" s="1">
        <v>0.51600000000000001</v>
      </c>
      <c r="AJ49" s="1">
        <v>0.15</v>
      </c>
      <c r="AK49" s="1">
        <v>9.8000000000000004E-2</v>
      </c>
      <c r="AL49" s="1">
        <v>1.002</v>
      </c>
      <c r="AM49" s="1" t="s">
        <v>33</v>
      </c>
      <c r="AP49" s="1" t="s">
        <v>80</v>
      </c>
      <c r="AR49" s="1" t="s">
        <v>81</v>
      </c>
      <c r="AS49" s="1" t="s">
        <v>39</v>
      </c>
    </row>
    <row r="50" spans="1:45" x14ac:dyDescent="0.25">
      <c r="A50" s="1">
        <v>2000</v>
      </c>
      <c r="B50" s="1" t="s">
        <v>75</v>
      </c>
      <c r="C50" s="1" t="s">
        <v>76</v>
      </c>
      <c r="D50" s="1" t="s">
        <v>77</v>
      </c>
      <c r="F50" s="1" t="s">
        <v>43</v>
      </c>
      <c r="G50" s="1" t="s">
        <v>44</v>
      </c>
      <c r="H50" s="1">
        <v>40.409999999999997</v>
      </c>
      <c r="I50" s="1">
        <v>-3.6970000000000001</v>
      </c>
      <c r="J50" s="1" t="s">
        <v>236</v>
      </c>
      <c r="K50" s="1" t="s">
        <v>236</v>
      </c>
      <c r="M50" s="1">
        <v>28</v>
      </c>
      <c r="N50" s="1">
        <v>14.5</v>
      </c>
      <c r="O50" s="1">
        <v>415</v>
      </c>
      <c r="P50" s="1">
        <v>0</v>
      </c>
      <c r="Q50" s="1" t="s">
        <v>58</v>
      </c>
      <c r="R50" s="1" t="s">
        <v>78</v>
      </c>
      <c r="S50" s="1" t="s">
        <v>78</v>
      </c>
      <c r="T50" s="1" t="s">
        <v>86</v>
      </c>
      <c r="U50" s="1">
        <v>0</v>
      </c>
      <c r="V50" s="1">
        <v>2000</v>
      </c>
      <c r="W50" s="1">
        <v>100</v>
      </c>
      <c r="X50" s="1">
        <v>472</v>
      </c>
      <c r="Y50" s="1">
        <v>15</v>
      </c>
      <c r="Z50" s="1">
        <v>31.466666666666669</v>
      </c>
      <c r="AA50" s="1">
        <v>115</v>
      </c>
      <c r="AB50" s="1">
        <v>195</v>
      </c>
      <c r="AC50" s="1">
        <v>448</v>
      </c>
      <c r="AD50" s="1">
        <v>208</v>
      </c>
      <c r="AE50" s="1">
        <v>0.17799999999999999</v>
      </c>
      <c r="AH50" s="1">
        <v>0.58399999999999996</v>
      </c>
      <c r="AJ50" s="1">
        <v>0.16300000000000001</v>
      </c>
      <c r="AK50" s="1">
        <v>7.8E-2</v>
      </c>
      <c r="AL50" s="1">
        <v>1.0029999999999999</v>
      </c>
      <c r="AM50" s="1" t="s">
        <v>33</v>
      </c>
      <c r="AP50" s="1" t="s">
        <v>80</v>
      </c>
      <c r="AR50" s="1" t="s">
        <v>81</v>
      </c>
      <c r="AS50" s="1" t="s">
        <v>39</v>
      </c>
    </row>
    <row r="51" spans="1:45" x14ac:dyDescent="0.25">
      <c r="A51" s="1">
        <v>2000</v>
      </c>
      <c r="B51" s="1" t="s">
        <v>75</v>
      </c>
      <c r="C51" s="1" t="s">
        <v>76</v>
      </c>
      <c r="D51" s="1" t="s">
        <v>77</v>
      </c>
      <c r="F51" s="1" t="s">
        <v>43</v>
      </c>
      <c r="G51" s="1" t="s">
        <v>44</v>
      </c>
      <c r="H51" s="1">
        <v>40.409999999999997</v>
      </c>
      <c r="I51" s="1">
        <v>-3.6970000000000001</v>
      </c>
      <c r="J51" s="1" t="s">
        <v>236</v>
      </c>
      <c r="K51" s="1" t="s">
        <v>236</v>
      </c>
      <c r="M51" s="1">
        <v>28</v>
      </c>
      <c r="N51" s="1">
        <v>14.5</v>
      </c>
      <c r="O51" s="1">
        <v>415</v>
      </c>
      <c r="P51" s="1">
        <v>0</v>
      </c>
      <c r="Q51" s="1" t="s">
        <v>58</v>
      </c>
      <c r="R51" s="1" t="s">
        <v>78</v>
      </c>
      <c r="S51" s="1" t="s">
        <v>78</v>
      </c>
      <c r="T51" s="1" t="s">
        <v>86</v>
      </c>
      <c r="U51" s="1">
        <v>98</v>
      </c>
      <c r="V51" s="1">
        <v>2000</v>
      </c>
      <c r="W51" s="1">
        <v>60.699999999999996</v>
      </c>
      <c r="X51" s="1">
        <v>457</v>
      </c>
      <c r="Y51" s="1">
        <v>23</v>
      </c>
      <c r="Z51" s="1">
        <v>19.869565217391301</v>
      </c>
      <c r="AA51" s="1">
        <v>15</v>
      </c>
      <c r="AB51" s="1">
        <v>80</v>
      </c>
      <c r="AC51" s="1">
        <v>425</v>
      </c>
      <c r="AD51" s="1">
        <v>424</v>
      </c>
      <c r="AE51" s="1">
        <v>0.19500000000000001</v>
      </c>
      <c r="AH51" s="1">
        <v>0.53500000000000003</v>
      </c>
      <c r="AJ51" s="1">
        <v>0.18</v>
      </c>
      <c r="AK51" s="1">
        <v>9.3000000000000013E-2</v>
      </c>
      <c r="AL51" s="1">
        <v>1.0029999999999999</v>
      </c>
      <c r="AM51" s="1" t="s">
        <v>33</v>
      </c>
      <c r="AP51" s="1" t="s">
        <v>80</v>
      </c>
      <c r="AR51" s="1" t="s">
        <v>81</v>
      </c>
      <c r="AS51" s="1" t="s">
        <v>39</v>
      </c>
    </row>
    <row r="52" spans="1:45" x14ac:dyDescent="0.25">
      <c r="A52" s="1">
        <v>2000</v>
      </c>
      <c r="B52" s="1" t="s">
        <v>75</v>
      </c>
      <c r="C52" s="1" t="s">
        <v>76</v>
      </c>
      <c r="D52" s="1" t="s">
        <v>77</v>
      </c>
      <c r="F52" s="1" t="s">
        <v>43</v>
      </c>
      <c r="G52" s="1" t="s">
        <v>44</v>
      </c>
      <c r="H52" s="1">
        <v>40.409999999999997</v>
      </c>
      <c r="I52" s="1">
        <v>-3.6970000000000001</v>
      </c>
      <c r="J52" s="1" t="s">
        <v>236</v>
      </c>
      <c r="K52" s="1" t="s">
        <v>236</v>
      </c>
      <c r="M52" s="1">
        <v>28</v>
      </c>
      <c r="N52" s="1">
        <v>14.5</v>
      </c>
      <c r="O52" s="1">
        <v>415</v>
      </c>
      <c r="P52" s="1">
        <v>0</v>
      </c>
      <c r="Q52" s="1" t="s">
        <v>58</v>
      </c>
      <c r="R52" s="1" t="s">
        <v>78</v>
      </c>
      <c r="S52" s="1" t="s">
        <v>78</v>
      </c>
      <c r="T52" s="1" t="s">
        <v>86</v>
      </c>
      <c r="U52" s="1">
        <v>168</v>
      </c>
      <c r="V52" s="1">
        <v>2000</v>
      </c>
      <c r="W52" s="1">
        <v>51.5</v>
      </c>
      <c r="X52" s="1">
        <v>454</v>
      </c>
      <c r="Y52" s="1">
        <v>25</v>
      </c>
      <c r="Z52" s="1">
        <v>18.16</v>
      </c>
      <c r="AA52" s="1">
        <v>20</v>
      </c>
      <c r="AB52" s="1">
        <v>110</v>
      </c>
      <c r="AC52" s="1">
        <v>349</v>
      </c>
      <c r="AD52" s="1">
        <v>455</v>
      </c>
      <c r="AE52" s="1">
        <v>0.19400000000000001</v>
      </c>
      <c r="AH52" s="1">
        <v>0.56700000000000006</v>
      </c>
      <c r="AJ52" s="1">
        <v>0.154</v>
      </c>
      <c r="AK52" s="1">
        <v>8.5999999999999993E-2</v>
      </c>
      <c r="AL52" s="1">
        <v>1.0009999999999999</v>
      </c>
      <c r="AM52" s="1" t="s">
        <v>33</v>
      </c>
      <c r="AP52" s="1" t="s">
        <v>80</v>
      </c>
      <c r="AR52" s="1" t="s">
        <v>81</v>
      </c>
      <c r="AS52" s="1" t="s">
        <v>39</v>
      </c>
    </row>
    <row r="53" spans="1:45" x14ac:dyDescent="0.25">
      <c r="A53" s="1">
        <v>2000</v>
      </c>
      <c r="B53" s="1" t="s">
        <v>75</v>
      </c>
      <c r="C53" s="1" t="s">
        <v>76</v>
      </c>
      <c r="D53" s="1" t="s">
        <v>77</v>
      </c>
      <c r="F53" s="1" t="s">
        <v>43</v>
      </c>
      <c r="G53" s="1" t="s">
        <v>44</v>
      </c>
      <c r="H53" s="1">
        <v>40.409999999999997</v>
      </c>
      <c r="I53" s="1">
        <v>-3.6970000000000001</v>
      </c>
      <c r="J53" s="1" t="s">
        <v>236</v>
      </c>
      <c r="K53" s="1" t="s">
        <v>236</v>
      </c>
      <c r="M53" s="1">
        <v>28</v>
      </c>
      <c r="N53" s="1">
        <v>14.5</v>
      </c>
      <c r="O53" s="1">
        <v>415</v>
      </c>
      <c r="P53" s="1">
        <v>0</v>
      </c>
      <c r="Q53" s="1" t="s">
        <v>58</v>
      </c>
      <c r="R53" s="1" t="s">
        <v>87</v>
      </c>
      <c r="S53" s="1" t="s">
        <v>87</v>
      </c>
      <c r="T53" s="1" t="s">
        <v>88</v>
      </c>
      <c r="U53" s="1">
        <v>0</v>
      </c>
      <c r="V53" s="1">
        <v>2000</v>
      </c>
      <c r="W53" s="1">
        <v>100</v>
      </c>
      <c r="X53" s="1">
        <v>544</v>
      </c>
      <c r="Y53" s="1">
        <v>7</v>
      </c>
      <c r="Z53" s="1">
        <v>77.714285714285708</v>
      </c>
      <c r="AA53" s="1">
        <v>160</v>
      </c>
      <c r="AB53" s="1">
        <v>170</v>
      </c>
      <c r="AC53" s="1">
        <v>338</v>
      </c>
      <c r="AD53" s="1">
        <v>309</v>
      </c>
      <c r="AE53" s="1">
        <v>0.311</v>
      </c>
      <c r="AH53" s="1">
        <v>0.45300000000000001</v>
      </c>
      <c r="AJ53" s="1">
        <v>0.17799999999999999</v>
      </c>
      <c r="AK53" s="1">
        <v>0.06</v>
      </c>
      <c r="AL53" s="1">
        <v>1.002</v>
      </c>
      <c r="AM53" s="1" t="s">
        <v>33</v>
      </c>
      <c r="AP53" s="1" t="s">
        <v>80</v>
      </c>
      <c r="AR53" s="1" t="s">
        <v>81</v>
      </c>
      <c r="AS53" s="1" t="s">
        <v>39</v>
      </c>
    </row>
    <row r="54" spans="1:45" x14ac:dyDescent="0.25">
      <c r="A54" s="1">
        <v>2000</v>
      </c>
      <c r="B54" s="1" t="s">
        <v>75</v>
      </c>
      <c r="C54" s="1" t="s">
        <v>76</v>
      </c>
      <c r="D54" s="1" t="s">
        <v>77</v>
      </c>
      <c r="F54" s="1" t="s">
        <v>43</v>
      </c>
      <c r="G54" s="1" t="s">
        <v>44</v>
      </c>
      <c r="H54" s="1">
        <v>40.409999999999997</v>
      </c>
      <c r="I54" s="1">
        <v>-3.6970000000000001</v>
      </c>
      <c r="J54" s="1" t="s">
        <v>236</v>
      </c>
      <c r="K54" s="1" t="s">
        <v>236</v>
      </c>
      <c r="M54" s="1">
        <v>28</v>
      </c>
      <c r="N54" s="1">
        <v>14.5</v>
      </c>
      <c r="O54" s="1">
        <v>415</v>
      </c>
      <c r="P54" s="1">
        <v>0</v>
      </c>
      <c r="Q54" s="1" t="s">
        <v>58</v>
      </c>
      <c r="R54" s="1" t="s">
        <v>87</v>
      </c>
      <c r="S54" s="1" t="s">
        <v>87</v>
      </c>
      <c r="T54" s="1" t="s">
        <v>88</v>
      </c>
      <c r="U54" s="1">
        <v>98</v>
      </c>
      <c r="V54" s="1">
        <v>2000</v>
      </c>
      <c r="W54" s="1">
        <v>79.400000000000006</v>
      </c>
      <c r="X54" s="1">
        <v>513</v>
      </c>
      <c r="Y54" s="1">
        <v>6</v>
      </c>
      <c r="Z54" s="1">
        <v>85.5</v>
      </c>
      <c r="AA54" s="1">
        <v>120</v>
      </c>
      <c r="AB54" s="1">
        <v>50</v>
      </c>
      <c r="AC54" s="1">
        <v>340</v>
      </c>
      <c r="AD54" s="1">
        <v>463</v>
      </c>
      <c r="AE54" s="1">
        <v>0.34899999999999998</v>
      </c>
      <c r="AH54" s="1">
        <v>0.45400000000000001</v>
      </c>
      <c r="AJ54" s="1">
        <v>0.15</v>
      </c>
      <c r="AK54" s="1">
        <v>4.9000000000000002E-2</v>
      </c>
      <c r="AL54" s="1">
        <v>1.002</v>
      </c>
      <c r="AM54" s="1" t="s">
        <v>33</v>
      </c>
      <c r="AP54" s="1" t="s">
        <v>80</v>
      </c>
      <c r="AR54" s="1" t="s">
        <v>81</v>
      </c>
      <c r="AS54" s="1" t="s">
        <v>39</v>
      </c>
    </row>
    <row r="55" spans="1:45" x14ac:dyDescent="0.25">
      <c r="A55" s="1">
        <v>2000</v>
      </c>
      <c r="B55" s="1" t="s">
        <v>75</v>
      </c>
      <c r="C55" s="1" t="s">
        <v>76</v>
      </c>
      <c r="D55" s="1" t="s">
        <v>77</v>
      </c>
      <c r="F55" s="1" t="s">
        <v>43</v>
      </c>
      <c r="G55" s="1" t="s">
        <v>44</v>
      </c>
      <c r="H55" s="1">
        <v>40.409999999999997</v>
      </c>
      <c r="I55" s="1">
        <v>-3.6970000000000001</v>
      </c>
      <c r="J55" s="1" t="s">
        <v>236</v>
      </c>
      <c r="K55" s="1" t="s">
        <v>236</v>
      </c>
      <c r="M55" s="1">
        <v>28</v>
      </c>
      <c r="N55" s="1">
        <v>14.5</v>
      </c>
      <c r="O55" s="1">
        <v>415</v>
      </c>
      <c r="P55" s="1">
        <v>0</v>
      </c>
      <c r="Q55" s="1" t="s">
        <v>58</v>
      </c>
      <c r="R55" s="1" t="s">
        <v>87</v>
      </c>
      <c r="S55" s="1" t="s">
        <v>87</v>
      </c>
      <c r="T55" s="1" t="s">
        <v>88</v>
      </c>
      <c r="U55" s="1">
        <v>168</v>
      </c>
      <c r="V55" s="1">
        <v>2000</v>
      </c>
      <c r="W55" s="1">
        <v>79.3</v>
      </c>
      <c r="X55" s="1">
        <v>542</v>
      </c>
      <c r="Y55" s="1">
        <v>8</v>
      </c>
      <c r="Z55" s="1">
        <v>67.75</v>
      </c>
      <c r="AA55" s="1">
        <v>110</v>
      </c>
      <c r="AB55" s="1">
        <v>60</v>
      </c>
      <c r="AC55" s="1">
        <v>343</v>
      </c>
      <c r="AD55" s="1">
        <v>458</v>
      </c>
      <c r="AE55" s="1">
        <v>0.33600000000000002</v>
      </c>
      <c r="AH55" s="1">
        <v>0.45600000000000002</v>
      </c>
      <c r="AJ55" s="1">
        <v>0.159</v>
      </c>
      <c r="AK55" s="1">
        <v>5.0999999999999997E-2</v>
      </c>
      <c r="AL55" s="1">
        <v>1.002</v>
      </c>
      <c r="AM55" s="1" t="s">
        <v>33</v>
      </c>
      <c r="AP55" s="1" t="s">
        <v>80</v>
      </c>
      <c r="AR55" s="1" t="s">
        <v>81</v>
      </c>
      <c r="AS55" s="1" t="s">
        <v>39</v>
      </c>
    </row>
    <row r="56" spans="1:45" x14ac:dyDescent="0.25">
      <c r="A56" s="1">
        <v>2000</v>
      </c>
      <c r="B56" s="1" t="s">
        <v>75</v>
      </c>
      <c r="C56" s="1" t="s">
        <v>76</v>
      </c>
      <c r="D56" s="1" t="s">
        <v>77</v>
      </c>
      <c r="F56" s="1" t="s">
        <v>43</v>
      </c>
      <c r="G56" s="1" t="s">
        <v>44</v>
      </c>
      <c r="H56" s="1">
        <v>40.409999999999997</v>
      </c>
      <c r="I56" s="1">
        <v>-3.6970000000000001</v>
      </c>
      <c r="J56" s="1" t="s">
        <v>236</v>
      </c>
      <c r="K56" s="1" t="s">
        <v>236</v>
      </c>
      <c r="M56" s="1">
        <v>28</v>
      </c>
      <c r="N56" s="1">
        <v>14.5</v>
      </c>
      <c r="O56" s="1">
        <v>415</v>
      </c>
      <c r="P56" s="1">
        <v>0</v>
      </c>
      <c r="Q56" s="1" t="s">
        <v>58</v>
      </c>
      <c r="R56" s="1" t="s">
        <v>87</v>
      </c>
      <c r="S56" s="1" t="s">
        <v>87</v>
      </c>
      <c r="T56" s="1" t="s">
        <v>89</v>
      </c>
      <c r="U56" s="1">
        <v>0</v>
      </c>
      <c r="V56" s="1">
        <v>2000</v>
      </c>
      <c r="W56" s="1">
        <v>100</v>
      </c>
      <c r="X56" s="1">
        <v>502</v>
      </c>
      <c r="Y56" s="1">
        <v>9</v>
      </c>
      <c r="Z56" s="1">
        <v>55.777777777777779</v>
      </c>
      <c r="AA56" s="1">
        <v>220</v>
      </c>
      <c r="AB56" s="1">
        <v>175</v>
      </c>
      <c r="AC56" s="1">
        <v>266</v>
      </c>
      <c r="AD56" s="1">
        <v>287</v>
      </c>
      <c r="AE56" s="1">
        <v>0.28199999999999997</v>
      </c>
      <c r="AH56" s="1">
        <v>0.51200000000000001</v>
      </c>
      <c r="AJ56" s="1">
        <v>0.155</v>
      </c>
      <c r="AK56" s="1">
        <v>5.1999999999999998E-2</v>
      </c>
      <c r="AL56" s="1">
        <v>1.0009999999999999</v>
      </c>
      <c r="AM56" s="1" t="s">
        <v>33</v>
      </c>
      <c r="AP56" s="1" t="s">
        <v>80</v>
      </c>
      <c r="AR56" s="1" t="s">
        <v>81</v>
      </c>
      <c r="AS56" s="1" t="s">
        <v>39</v>
      </c>
    </row>
    <row r="57" spans="1:45" x14ac:dyDescent="0.25">
      <c r="A57" s="1">
        <v>2000</v>
      </c>
      <c r="B57" s="1" t="s">
        <v>75</v>
      </c>
      <c r="C57" s="1" t="s">
        <v>76</v>
      </c>
      <c r="D57" s="1" t="s">
        <v>77</v>
      </c>
      <c r="F57" s="1" t="s">
        <v>43</v>
      </c>
      <c r="G57" s="1" t="s">
        <v>44</v>
      </c>
      <c r="H57" s="1">
        <v>40.409999999999997</v>
      </c>
      <c r="I57" s="1">
        <v>-3.6970000000000001</v>
      </c>
      <c r="J57" s="1" t="s">
        <v>236</v>
      </c>
      <c r="K57" s="1" t="s">
        <v>236</v>
      </c>
      <c r="M57" s="1">
        <v>28</v>
      </c>
      <c r="N57" s="1">
        <v>14.5</v>
      </c>
      <c r="O57" s="1">
        <v>415</v>
      </c>
      <c r="P57" s="1">
        <v>0</v>
      </c>
      <c r="Q57" s="1" t="s">
        <v>58</v>
      </c>
      <c r="R57" s="1" t="s">
        <v>87</v>
      </c>
      <c r="S57" s="1" t="s">
        <v>87</v>
      </c>
      <c r="T57" s="1" t="s">
        <v>89</v>
      </c>
      <c r="U57" s="1">
        <v>98</v>
      </c>
      <c r="V57" s="1">
        <v>2000</v>
      </c>
      <c r="W57" s="1">
        <v>75.099999999999994</v>
      </c>
      <c r="X57" s="1">
        <v>498</v>
      </c>
      <c r="Y57" s="1">
        <v>14</v>
      </c>
      <c r="Z57" s="1">
        <v>35.571428571428569</v>
      </c>
      <c r="AA57" s="1">
        <v>100</v>
      </c>
      <c r="AB57" s="1">
        <v>100</v>
      </c>
      <c r="AC57" s="1">
        <v>311</v>
      </c>
      <c r="AD57" s="1">
        <v>419</v>
      </c>
      <c r="AE57" s="1">
        <v>0.32</v>
      </c>
      <c r="AH57" s="1">
        <v>0.47899999999999998</v>
      </c>
      <c r="AJ57" s="1">
        <v>0.14000000000000001</v>
      </c>
      <c r="AK57" s="1">
        <v>6.3E-2</v>
      </c>
      <c r="AL57" s="1">
        <v>1.002</v>
      </c>
      <c r="AM57" s="1" t="s">
        <v>33</v>
      </c>
      <c r="AP57" s="1" t="s">
        <v>80</v>
      </c>
      <c r="AR57" s="1" t="s">
        <v>81</v>
      </c>
      <c r="AS57" s="1" t="s">
        <v>39</v>
      </c>
    </row>
    <row r="58" spans="1:45" x14ac:dyDescent="0.25">
      <c r="A58" s="1">
        <v>2000</v>
      </c>
      <c r="B58" s="1" t="s">
        <v>75</v>
      </c>
      <c r="C58" s="1" t="s">
        <v>76</v>
      </c>
      <c r="D58" s="1" t="s">
        <v>77</v>
      </c>
      <c r="F58" s="1" t="s">
        <v>43</v>
      </c>
      <c r="G58" s="1" t="s">
        <v>44</v>
      </c>
      <c r="H58" s="1">
        <v>40.409999999999997</v>
      </c>
      <c r="I58" s="1">
        <v>-3.6970000000000001</v>
      </c>
      <c r="J58" s="1" t="s">
        <v>236</v>
      </c>
      <c r="K58" s="1" t="s">
        <v>236</v>
      </c>
      <c r="M58" s="1">
        <v>28</v>
      </c>
      <c r="N58" s="1">
        <v>14.5</v>
      </c>
      <c r="O58" s="1">
        <v>415</v>
      </c>
      <c r="P58" s="1">
        <v>0</v>
      </c>
      <c r="Q58" s="1" t="s">
        <v>58</v>
      </c>
      <c r="R58" s="1" t="s">
        <v>87</v>
      </c>
      <c r="S58" s="1" t="s">
        <v>87</v>
      </c>
      <c r="T58" s="1" t="s">
        <v>89</v>
      </c>
      <c r="U58" s="1">
        <v>168</v>
      </c>
      <c r="V58" s="1">
        <v>2000</v>
      </c>
      <c r="W58" s="1">
        <v>64.199999999999989</v>
      </c>
      <c r="X58" s="1">
        <v>473</v>
      </c>
      <c r="Y58" s="1">
        <v>22</v>
      </c>
      <c r="Z58" s="1">
        <v>21.5</v>
      </c>
      <c r="AA58" s="1">
        <v>59</v>
      </c>
      <c r="AB58" s="1">
        <v>79</v>
      </c>
      <c r="AC58" s="1">
        <v>362</v>
      </c>
      <c r="AD58" s="1">
        <v>418</v>
      </c>
      <c r="AE58" s="1">
        <v>0.24199999999999999</v>
      </c>
      <c r="AH58" s="1">
        <v>0.54200000000000004</v>
      </c>
      <c r="AJ58" s="1">
        <v>0.154</v>
      </c>
      <c r="AK58" s="1">
        <v>6.5000000000000002E-2</v>
      </c>
      <c r="AL58" s="1">
        <v>1.0029999999999999</v>
      </c>
      <c r="AM58" s="1" t="s">
        <v>33</v>
      </c>
      <c r="AP58" s="1" t="s">
        <v>80</v>
      </c>
      <c r="AR58" s="1" t="s">
        <v>81</v>
      </c>
      <c r="AS58" s="1" t="s">
        <v>39</v>
      </c>
    </row>
    <row r="59" spans="1:45" x14ac:dyDescent="0.25">
      <c r="A59" s="1">
        <v>2000</v>
      </c>
      <c r="B59" s="1" t="s">
        <v>75</v>
      </c>
      <c r="C59" s="1" t="s">
        <v>76</v>
      </c>
      <c r="D59" s="1" t="s">
        <v>77</v>
      </c>
      <c r="F59" s="1" t="s">
        <v>43</v>
      </c>
      <c r="G59" s="1" t="s">
        <v>44</v>
      </c>
      <c r="H59" s="1">
        <v>40.409999999999997</v>
      </c>
      <c r="I59" s="1">
        <v>-3.6970000000000001</v>
      </c>
      <c r="J59" s="1" t="s">
        <v>236</v>
      </c>
      <c r="K59" s="1" t="s">
        <v>236</v>
      </c>
      <c r="M59" s="1">
        <v>28</v>
      </c>
      <c r="N59" s="1">
        <v>14.5</v>
      </c>
      <c r="O59" s="1">
        <v>415</v>
      </c>
      <c r="P59" s="1">
        <v>0</v>
      </c>
      <c r="Q59" s="1" t="s">
        <v>58</v>
      </c>
      <c r="R59" s="1" t="s">
        <v>87</v>
      </c>
      <c r="S59" s="1" t="s">
        <v>87</v>
      </c>
      <c r="T59" s="1" t="s">
        <v>90</v>
      </c>
      <c r="U59" s="1">
        <v>0</v>
      </c>
      <c r="V59" s="1">
        <v>2000</v>
      </c>
      <c r="W59" s="1">
        <v>100</v>
      </c>
      <c r="X59" s="1">
        <v>493</v>
      </c>
      <c r="Y59" s="1">
        <v>28</v>
      </c>
      <c r="Z59" s="1">
        <v>17.607142857142861</v>
      </c>
      <c r="AA59" s="1">
        <v>230</v>
      </c>
      <c r="AB59" s="1">
        <v>250</v>
      </c>
      <c r="AC59" s="1">
        <v>262</v>
      </c>
      <c r="AD59" s="1">
        <v>224</v>
      </c>
      <c r="AE59" s="1">
        <v>0.157</v>
      </c>
      <c r="AH59" s="1">
        <v>0.57200000000000006</v>
      </c>
      <c r="AJ59" s="1">
        <v>0.23100000000000001</v>
      </c>
      <c r="AK59" s="1">
        <v>4.3999999999999997E-2</v>
      </c>
      <c r="AL59" s="1">
        <v>1.004</v>
      </c>
      <c r="AM59" s="1" t="s">
        <v>33</v>
      </c>
      <c r="AP59" s="1" t="s">
        <v>80</v>
      </c>
      <c r="AR59" s="1" t="s">
        <v>81</v>
      </c>
      <c r="AS59" s="1" t="s">
        <v>39</v>
      </c>
    </row>
    <row r="60" spans="1:45" x14ac:dyDescent="0.25">
      <c r="A60" s="1">
        <v>2000</v>
      </c>
      <c r="B60" s="1" t="s">
        <v>75</v>
      </c>
      <c r="C60" s="1" t="s">
        <v>76</v>
      </c>
      <c r="D60" s="1" t="s">
        <v>77</v>
      </c>
      <c r="F60" s="1" t="s">
        <v>43</v>
      </c>
      <c r="G60" s="1" t="s">
        <v>44</v>
      </c>
      <c r="H60" s="1">
        <v>40.409999999999997</v>
      </c>
      <c r="I60" s="1">
        <v>-3.6970000000000001</v>
      </c>
      <c r="J60" s="1" t="s">
        <v>236</v>
      </c>
      <c r="K60" s="1" t="s">
        <v>236</v>
      </c>
      <c r="M60" s="1">
        <v>28</v>
      </c>
      <c r="N60" s="1">
        <v>14.5</v>
      </c>
      <c r="O60" s="1">
        <v>415</v>
      </c>
      <c r="P60" s="1">
        <v>0</v>
      </c>
      <c r="Q60" s="1" t="s">
        <v>58</v>
      </c>
      <c r="R60" s="1" t="s">
        <v>87</v>
      </c>
      <c r="S60" s="1" t="s">
        <v>87</v>
      </c>
      <c r="T60" s="1" t="s">
        <v>90</v>
      </c>
      <c r="U60" s="1">
        <v>98</v>
      </c>
      <c r="V60" s="1">
        <v>2000</v>
      </c>
      <c r="W60" s="1">
        <v>87.4</v>
      </c>
      <c r="X60" s="1">
        <v>499</v>
      </c>
      <c r="Y60" s="1">
        <v>9</v>
      </c>
      <c r="Z60" s="1">
        <v>55.444444444444443</v>
      </c>
      <c r="AA60" s="1">
        <v>170</v>
      </c>
      <c r="AB60" s="1">
        <v>305</v>
      </c>
      <c r="AC60" s="1">
        <v>219</v>
      </c>
      <c r="AD60" s="1">
        <v>267</v>
      </c>
      <c r="AE60" s="1">
        <v>0.20300000000000001</v>
      </c>
      <c r="AH60" s="1">
        <v>0.52400000000000002</v>
      </c>
      <c r="AJ60" s="1">
        <v>0.22500000000000001</v>
      </c>
      <c r="AK60" s="1">
        <v>5.0999999999999997E-2</v>
      </c>
      <c r="AL60" s="1">
        <v>1.0029999999999999</v>
      </c>
      <c r="AM60" s="1" t="s">
        <v>33</v>
      </c>
      <c r="AP60" s="1" t="s">
        <v>80</v>
      </c>
      <c r="AR60" s="1" t="s">
        <v>81</v>
      </c>
      <c r="AS60" s="1" t="s">
        <v>39</v>
      </c>
    </row>
    <row r="61" spans="1:45" x14ac:dyDescent="0.25">
      <c r="A61" s="1">
        <v>2000</v>
      </c>
      <c r="B61" s="1" t="s">
        <v>75</v>
      </c>
      <c r="C61" s="1" t="s">
        <v>76</v>
      </c>
      <c r="D61" s="1" t="s">
        <v>77</v>
      </c>
      <c r="F61" s="1" t="s">
        <v>43</v>
      </c>
      <c r="G61" s="1" t="s">
        <v>44</v>
      </c>
      <c r="H61" s="1">
        <v>40.409999999999997</v>
      </c>
      <c r="I61" s="1">
        <v>-3.6970000000000001</v>
      </c>
      <c r="J61" s="1" t="s">
        <v>236</v>
      </c>
      <c r="K61" s="1" t="s">
        <v>236</v>
      </c>
      <c r="M61" s="1">
        <v>28</v>
      </c>
      <c r="N61" s="1">
        <v>14.5</v>
      </c>
      <c r="O61" s="1">
        <v>415</v>
      </c>
      <c r="P61" s="1">
        <v>0</v>
      </c>
      <c r="Q61" s="1" t="s">
        <v>58</v>
      </c>
      <c r="R61" s="1" t="s">
        <v>87</v>
      </c>
      <c r="S61" s="1" t="s">
        <v>87</v>
      </c>
      <c r="T61" s="1" t="s">
        <v>90</v>
      </c>
      <c r="U61" s="1">
        <v>168</v>
      </c>
      <c r="V61" s="1">
        <v>2000</v>
      </c>
      <c r="W61" s="1">
        <v>63.199999999999996</v>
      </c>
      <c r="X61" s="1">
        <v>490</v>
      </c>
      <c r="Y61" s="1">
        <v>7</v>
      </c>
      <c r="Z61" s="1">
        <v>70</v>
      </c>
      <c r="AA61" s="1">
        <v>115</v>
      </c>
      <c r="AB61" s="1">
        <v>195</v>
      </c>
      <c r="AC61" s="1">
        <v>244</v>
      </c>
      <c r="AD61" s="1">
        <v>392</v>
      </c>
      <c r="AE61" s="1">
        <v>0.23200000000000001</v>
      </c>
      <c r="AH61" s="1">
        <v>0.496</v>
      </c>
      <c r="AJ61" s="1">
        <v>0.22500000000000001</v>
      </c>
      <c r="AK61" s="1">
        <v>5.0999999999999997E-2</v>
      </c>
      <c r="AL61" s="1">
        <v>1.004</v>
      </c>
      <c r="AM61" s="1" t="s">
        <v>33</v>
      </c>
      <c r="AP61" s="1" t="s">
        <v>80</v>
      </c>
      <c r="AR61" s="1" t="s">
        <v>81</v>
      </c>
      <c r="AS61" s="1" t="s">
        <v>39</v>
      </c>
    </row>
    <row r="62" spans="1:45" x14ac:dyDescent="0.25">
      <c r="A62" s="1">
        <v>2000</v>
      </c>
      <c r="B62" s="1" t="s">
        <v>75</v>
      </c>
      <c r="C62" s="1" t="s">
        <v>76</v>
      </c>
      <c r="D62" s="1" t="s">
        <v>77</v>
      </c>
      <c r="F62" s="1" t="s">
        <v>43</v>
      </c>
      <c r="G62" s="1" t="s">
        <v>44</v>
      </c>
      <c r="H62" s="1">
        <v>40.409999999999997</v>
      </c>
      <c r="I62" s="1">
        <v>-3.6970000000000001</v>
      </c>
      <c r="J62" s="1" t="s">
        <v>236</v>
      </c>
      <c r="K62" s="1" t="s">
        <v>236</v>
      </c>
      <c r="M62" s="1">
        <v>28</v>
      </c>
      <c r="N62" s="1">
        <v>14.5</v>
      </c>
      <c r="O62" s="1">
        <v>415</v>
      </c>
      <c r="P62" s="1">
        <v>0</v>
      </c>
      <c r="Q62" s="1" t="s">
        <v>58</v>
      </c>
      <c r="R62" s="1" t="s">
        <v>87</v>
      </c>
      <c r="S62" s="1" t="s">
        <v>87</v>
      </c>
      <c r="T62" s="1" t="s">
        <v>91</v>
      </c>
      <c r="U62" s="1">
        <v>0</v>
      </c>
      <c r="V62" s="1">
        <v>2000</v>
      </c>
      <c r="W62" s="1">
        <v>100</v>
      </c>
      <c r="X62" s="1">
        <v>469</v>
      </c>
      <c r="Y62" s="1">
        <v>16</v>
      </c>
      <c r="Z62" s="1">
        <v>29.3125</v>
      </c>
      <c r="AA62" s="1">
        <v>215</v>
      </c>
      <c r="AB62" s="1">
        <v>245</v>
      </c>
      <c r="AC62" s="1">
        <v>310</v>
      </c>
      <c r="AD62" s="1">
        <v>171</v>
      </c>
      <c r="AE62" s="1">
        <v>0.23599999999999999</v>
      </c>
      <c r="AH62" s="1">
        <v>0.54200000000000004</v>
      </c>
      <c r="AJ62" s="1">
        <v>0.14399999999999999</v>
      </c>
      <c r="AK62" s="1">
        <v>0.08</v>
      </c>
      <c r="AL62" s="1">
        <v>1.002</v>
      </c>
      <c r="AM62" s="1" t="s">
        <v>33</v>
      </c>
      <c r="AP62" s="1" t="s">
        <v>80</v>
      </c>
      <c r="AR62" s="1" t="s">
        <v>81</v>
      </c>
      <c r="AS62" s="1" t="s">
        <v>39</v>
      </c>
    </row>
    <row r="63" spans="1:45" x14ac:dyDescent="0.25">
      <c r="A63" s="1">
        <v>2000</v>
      </c>
      <c r="B63" s="1" t="s">
        <v>75</v>
      </c>
      <c r="C63" s="1" t="s">
        <v>76</v>
      </c>
      <c r="D63" s="1" t="s">
        <v>77</v>
      </c>
      <c r="F63" s="1" t="s">
        <v>43</v>
      </c>
      <c r="G63" s="1" t="s">
        <v>44</v>
      </c>
      <c r="H63" s="1">
        <v>40.409999999999997</v>
      </c>
      <c r="I63" s="1">
        <v>-3.6970000000000001</v>
      </c>
      <c r="J63" s="1" t="s">
        <v>236</v>
      </c>
      <c r="K63" s="1" t="s">
        <v>236</v>
      </c>
      <c r="M63" s="1">
        <v>28</v>
      </c>
      <c r="N63" s="1">
        <v>14.5</v>
      </c>
      <c r="O63" s="1">
        <v>415</v>
      </c>
      <c r="P63" s="1">
        <v>0</v>
      </c>
      <c r="Q63" s="1" t="s">
        <v>58</v>
      </c>
      <c r="R63" s="1" t="s">
        <v>87</v>
      </c>
      <c r="S63" s="1" t="s">
        <v>87</v>
      </c>
      <c r="T63" s="1" t="s">
        <v>91</v>
      </c>
      <c r="U63" s="1">
        <v>98</v>
      </c>
      <c r="V63" s="1">
        <v>2000</v>
      </c>
      <c r="W63" s="1">
        <v>73.8</v>
      </c>
      <c r="X63" s="1">
        <v>480</v>
      </c>
      <c r="Y63" s="1">
        <v>24</v>
      </c>
      <c r="Z63" s="1">
        <v>20</v>
      </c>
      <c r="AA63" s="1">
        <v>135</v>
      </c>
      <c r="AB63" s="1">
        <v>140</v>
      </c>
      <c r="AC63" s="1">
        <v>353</v>
      </c>
      <c r="AD63" s="1">
        <v>300</v>
      </c>
      <c r="AE63" s="1">
        <v>0.27300000000000002</v>
      </c>
      <c r="AH63" s="1">
        <v>0.51200000000000001</v>
      </c>
      <c r="AJ63" s="1">
        <v>0.14299999999999999</v>
      </c>
      <c r="AK63" s="1">
        <v>7.400000000000001E-2</v>
      </c>
      <c r="AL63" s="1">
        <v>1.002</v>
      </c>
      <c r="AM63" s="1" t="s">
        <v>33</v>
      </c>
      <c r="AP63" s="1" t="s">
        <v>80</v>
      </c>
      <c r="AR63" s="1" t="s">
        <v>81</v>
      </c>
      <c r="AS63" s="1" t="s">
        <v>39</v>
      </c>
    </row>
    <row r="64" spans="1:45" x14ac:dyDescent="0.25">
      <c r="A64" s="1">
        <v>2000</v>
      </c>
      <c r="B64" s="1" t="s">
        <v>75</v>
      </c>
      <c r="C64" s="1" t="s">
        <v>76</v>
      </c>
      <c r="D64" s="1" t="s">
        <v>77</v>
      </c>
      <c r="F64" s="1" t="s">
        <v>43</v>
      </c>
      <c r="G64" s="1" t="s">
        <v>44</v>
      </c>
      <c r="H64" s="1">
        <v>40.409999999999997</v>
      </c>
      <c r="I64" s="1">
        <v>-3.6970000000000001</v>
      </c>
      <c r="J64" s="1" t="s">
        <v>236</v>
      </c>
      <c r="K64" s="1" t="s">
        <v>236</v>
      </c>
      <c r="M64" s="1">
        <v>28</v>
      </c>
      <c r="N64" s="1">
        <v>14.5</v>
      </c>
      <c r="O64" s="1">
        <v>415</v>
      </c>
      <c r="P64" s="1">
        <v>0</v>
      </c>
      <c r="Q64" s="1" t="s">
        <v>58</v>
      </c>
      <c r="R64" s="1" t="s">
        <v>87</v>
      </c>
      <c r="S64" s="1" t="s">
        <v>87</v>
      </c>
      <c r="T64" s="1" t="s">
        <v>91</v>
      </c>
      <c r="U64" s="1">
        <v>168</v>
      </c>
      <c r="V64" s="1">
        <v>2000</v>
      </c>
      <c r="W64" s="1">
        <v>75</v>
      </c>
      <c r="X64" s="1">
        <v>478</v>
      </c>
      <c r="Y64" s="1">
        <v>27</v>
      </c>
      <c r="Z64" s="1">
        <v>17.703703703703699</v>
      </c>
      <c r="AA64" s="1">
        <v>85</v>
      </c>
      <c r="AB64" s="1">
        <v>130</v>
      </c>
      <c r="AC64" s="1">
        <v>334</v>
      </c>
      <c r="AD64" s="1">
        <v>368</v>
      </c>
      <c r="AE64" s="1">
        <v>0.23899999999999999</v>
      </c>
      <c r="AH64" s="1">
        <v>0.51</v>
      </c>
      <c r="AJ64" s="1">
        <v>0.16700000000000001</v>
      </c>
      <c r="AK64" s="1">
        <v>8.5000000000000006E-2</v>
      </c>
      <c r="AL64" s="1">
        <v>1.0009999999999999</v>
      </c>
      <c r="AM64" s="1" t="s">
        <v>33</v>
      </c>
      <c r="AP64" s="1" t="s">
        <v>80</v>
      </c>
      <c r="AR64" s="1" t="s">
        <v>81</v>
      </c>
      <c r="AS64" s="1" t="s">
        <v>39</v>
      </c>
    </row>
    <row r="65" spans="1:45" x14ac:dyDescent="0.25">
      <c r="A65" s="1">
        <v>2000</v>
      </c>
      <c r="B65" s="1" t="s">
        <v>75</v>
      </c>
      <c r="C65" s="1" t="s">
        <v>76</v>
      </c>
      <c r="D65" s="1" t="s">
        <v>77</v>
      </c>
      <c r="F65" s="1" t="s">
        <v>43</v>
      </c>
      <c r="G65" s="1" t="s">
        <v>44</v>
      </c>
      <c r="H65" s="1">
        <v>40.409999999999997</v>
      </c>
      <c r="I65" s="1">
        <v>-3.6970000000000001</v>
      </c>
      <c r="J65" s="1" t="s">
        <v>236</v>
      </c>
      <c r="K65" s="1" t="s">
        <v>236</v>
      </c>
      <c r="M65" s="1">
        <v>28</v>
      </c>
      <c r="N65" s="1">
        <v>14.5</v>
      </c>
      <c r="O65" s="1">
        <v>415</v>
      </c>
      <c r="P65" s="1">
        <v>0</v>
      </c>
      <c r="Q65" s="1" t="s">
        <v>58</v>
      </c>
      <c r="R65" s="1" t="s">
        <v>87</v>
      </c>
      <c r="S65" s="1" t="s">
        <v>87</v>
      </c>
      <c r="T65" s="1" t="s">
        <v>92</v>
      </c>
      <c r="U65" s="1">
        <v>0</v>
      </c>
      <c r="V65" s="1">
        <v>2000</v>
      </c>
      <c r="W65" s="1">
        <v>100</v>
      </c>
      <c r="X65" s="1">
        <v>475</v>
      </c>
      <c r="Y65" s="1">
        <v>12</v>
      </c>
      <c r="Z65" s="1">
        <v>39.583333333333343</v>
      </c>
      <c r="AA65" s="1">
        <v>70</v>
      </c>
      <c r="AB65" s="1">
        <v>70</v>
      </c>
      <c r="AC65" s="1">
        <v>627</v>
      </c>
      <c r="AD65" s="1">
        <v>212</v>
      </c>
      <c r="AE65" s="1">
        <v>9.4E-2</v>
      </c>
      <c r="AH65" s="1">
        <v>0.72</v>
      </c>
      <c r="AJ65" s="1">
        <v>0.13100000000000001</v>
      </c>
      <c r="AK65" s="1">
        <v>5.8000000000000003E-2</v>
      </c>
      <c r="AL65" s="1">
        <v>1.0029999999999999</v>
      </c>
      <c r="AM65" s="1" t="s">
        <v>33</v>
      </c>
      <c r="AP65" s="1" t="s">
        <v>80</v>
      </c>
      <c r="AR65" s="1" t="s">
        <v>81</v>
      </c>
      <c r="AS65" s="1" t="s">
        <v>39</v>
      </c>
    </row>
    <row r="66" spans="1:45" x14ac:dyDescent="0.25">
      <c r="A66" s="1">
        <v>2000</v>
      </c>
      <c r="B66" s="1" t="s">
        <v>75</v>
      </c>
      <c r="C66" s="1" t="s">
        <v>76</v>
      </c>
      <c r="D66" s="1" t="s">
        <v>77</v>
      </c>
      <c r="F66" s="1" t="s">
        <v>43</v>
      </c>
      <c r="G66" s="1" t="s">
        <v>44</v>
      </c>
      <c r="H66" s="1">
        <v>40.409999999999997</v>
      </c>
      <c r="I66" s="1">
        <v>-3.6970000000000001</v>
      </c>
      <c r="J66" s="1" t="s">
        <v>236</v>
      </c>
      <c r="K66" s="1" t="s">
        <v>236</v>
      </c>
      <c r="M66" s="1">
        <v>28</v>
      </c>
      <c r="N66" s="1">
        <v>14.5</v>
      </c>
      <c r="O66" s="1">
        <v>415</v>
      </c>
      <c r="P66" s="1">
        <v>0</v>
      </c>
      <c r="Q66" s="1" t="s">
        <v>58</v>
      </c>
      <c r="R66" s="1" t="s">
        <v>87</v>
      </c>
      <c r="S66" s="1" t="s">
        <v>87</v>
      </c>
      <c r="T66" s="1" t="s">
        <v>92</v>
      </c>
      <c r="U66" s="1">
        <v>98</v>
      </c>
      <c r="V66" s="1">
        <v>2000</v>
      </c>
      <c r="W66" s="1">
        <v>59.699999999999996</v>
      </c>
      <c r="X66" s="1">
        <v>482</v>
      </c>
      <c r="Y66" s="1">
        <v>20</v>
      </c>
      <c r="Z66" s="1">
        <v>24.1</v>
      </c>
      <c r="AA66" s="1">
        <v>15</v>
      </c>
      <c r="AB66" s="1">
        <v>55</v>
      </c>
      <c r="AC66" s="1">
        <v>497</v>
      </c>
      <c r="AD66" s="1">
        <v>398</v>
      </c>
      <c r="AE66" s="1">
        <v>0.14899999999999999</v>
      </c>
      <c r="AH66" s="1">
        <v>0.63500000000000001</v>
      </c>
      <c r="AJ66" s="1">
        <v>0.159</v>
      </c>
      <c r="AK66" s="1">
        <v>5.8999999999999997E-2</v>
      </c>
      <c r="AL66" s="1">
        <v>1.002</v>
      </c>
      <c r="AM66" s="1" t="s">
        <v>33</v>
      </c>
      <c r="AP66" s="1" t="s">
        <v>80</v>
      </c>
      <c r="AR66" s="1" t="s">
        <v>81</v>
      </c>
      <c r="AS66" s="1" t="s">
        <v>39</v>
      </c>
    </row>
    <row r="67" spans="1:45" x14ac:dyDescent="0.25">
      <c r="A67" s="1">
        <v>2000</v>
      </c>
      <c r="B67" s="1" t="s">
        <v>75</v>
      </c>
      <c r="C67" s="1" t="s">
        <v>76</v>
      </c>
      <c r="D67" s="1" t="s">
        <v>77</v>
      </c>
      <c r="F67" s="1" t="s">
        <v>43</v>
      </c>
      <c r="G67" s="1" t="s">
        <v>44</v>
      </c>
      <c r="H67" s="1">
        <v>40.409999999999997</v>
      </c>
      <c r="I67" s="1">
        <v>-3.6970000000000001</v>
      </c>
      <c r="J67" s="1" t="s">
        <v>236</v>
      </c>
      <c r="K67" s="1" t="s">
        <v>236</v>
      </c>
      <c r="M67" s="1">
        <v>28</v>
      </c>
      <c r="N67" s="1">
        <v>14.5</v>
      </c>
      <c r="O67" s="1">
        <v>415</v>
      </c>
      <c r="P67" s="1">
        <v>0</v>
      </c>
      <c r="Q67" s="1" t="s">
        <v>58</v>
      </c>
      <c r="R67" s="1" t="s">
        <v>87</v>
      </c>
      <c r="S67" s="1" t="s">
        <v>87</v>
      </c>
      <c r="T67" s="1" t="s">
        <v>92</v>
      </c>
      <c r="U67" s="1">
        <v>168</v>
      </c>
      <c r="V67" s="1">
        <v>2000</v>
      </c>
      <c r="W67" s="1">
        <v>57.3</v>
      </c>
      <c r="X67" s="1">
        <v>484</v>
      </c>
      <c r="Y67" s="1">
        <v>22</v>
      </c>
      <c r="Z67" s="1">
        <v>22</v>
      </c>
      <c r="AA67" s="1">
        <v>15</v>
      </c>
      <c r="AB67" s="1">
        <v>80</v>
      </c>
      <c r="AC67" s="1">
        <v>480</v>
      </c>
      <c r="AD67" s="1">
        <v>388</v>
      </c>
      <c r="AE67" s="1">
        <v>0.14199999999999999</v>
      </c>
      <c r="AH67" s="1">
        <v>0.65500000000000003</v>
      </c>
      <c r="AJ67" s="1">
        <v>0.14899999999999999</v>
      </c>
      <c r="AK67" s="1">
        <v>5.5999999999999987E-2</v>
      </c>
      <c r="AL67" s="1">
        <v>1.002</v>
      </c>
      <c r="AM67" s="1" t="s">
        <v>33</v>
      </c>
      <c r="AP67" s="1" t="s">
        <v>80</v>
      </c>
      <c r="AR67" s="1" t="s">
        <v>81</v>
      </c>
      <c r="AS67" s="1" t="s">
        <v>39</v>
      </c>
    </row>
    <row r="68" spans="1:45" x14ac:dyDescent="0.25">
      <c r="A68" s="1">
        <v>2000</v>
      </c>
      <c r="B68" s="1" t="s">
        <v>75</v>
      </c>
      <c r="C68" s="1" t="s">
        <v>76</v>
      </c>
      <c r="D68" s="1" t="s">
        <v>77</v>
      </c>
      <c r="F68" s="1" t="s">
        <v>43</v>
      </c>
      <c r="G68" s="1" t="s">
        <v>44</v>
      </c>
      <c r="H68" s="1">
        <v>40.409999999999997</v>
      </c>
      <c r="I68" s="1">
        <v>-3.6970000000000001</v>
      </c>
      <c r="J68" s="1" t="s">
        <v>236</v>
      </c>
      <c r="K68" s="1" t="s">
        <v>236</v>
      </c>
      <c r="M68" s="1">
        <v>28</v>
      </c>
      <c r="N68" s="1">
        <v>14.5</v>
      </c>
      <c r="O68" s="1">
        <v>415</v>
      </c>
      <c r="P68" s="1">
        <v>0</v>
      </c>
      <c r="Q68" s="1" t="s">
        <v>58</v>
      </c>
      <c r="R68" s="1" t="s">
        <v>87</v>
      </c>
      <c r="S68" s="1" t="s">
        <v>87</v>
      </c>
      <c r="T68" s="1" t="s">
        <v>93</v>
      </c>
      <c r="U68" s="1">
        <v>0</v>
      </c>
      <c r="V68" s="1">
        <v>2000</v>
      </c>
      <c r="W68" s="1">
        <v>100</v>
      </c>
      <c r="X68" s="1">
        <v>470</v>
      </c>
      <c r="Y68" s="1">
        <v>25</v>
      </c>
      <c r="Z68" s="1">
        <v>18.8</v>
      </c>
      <c r="AA68" s="1">
        <v>145</v>
      </c>
      <c r="AB68" s="1">
        <v>165</v>
      </c>
      <c r="AC68" s="1">
        <v>485</v>
      </c>
      <c r="AD68" s="1">
        <v>171</v>
      </c>
      <c r="AE68" s="1">
        <v>0.14699999999999999</v>
      </c>
      <c r="AH68" s="1">
        <v>0.64700000000000002</v>
      </c>
      <c r="AJ68" s="1">
        <v>0.13400000000000001</v>
      </c>
      <c r="AK68" s="1">
        <v>7.400000000000001E-2</v>
      </c>
      <c r="AL68" s="1">
        <v>1.002</v>
      </c>
      <c r="AM68" s="1" t="s">
        <v>33</v>
      </c>
      <c r="AP68" s="1" t="s">
        <v>80</v>
      </c>
      <c r="AR68" s="1" t="s">
        <v>81</v>
      </c>
      <c r="AS68" s="1" t="s">
        <v>39</v>
      </c>
    </row>
    <row r="69" spans="1:45" x14ac:dyDescent="0.25">
      <c r="A69" s="1">
        <v>2000</v>
      </c>
      <c r="B69" s="1" t="s">
        <v>75</v>
      </c>
      <c r="C69" s="1" t="s">
        <v>76</v>
      </c>
      <c r="D69" s="1" t="s">
        <v>77</v>
      </c>
      <c r="F69" s="1" t="s">
        <v>43</v>
      </c>
      <c r="G69" s="1" t="s">
        <v>44</v>
      </c>
      <c r="H69" s="1">
        <v>40.409999999999997</v>
      </c>
      <c r="I69" s="1">
        <v>-3.6970000000000001</v>
      </c>
      <c r="J69" s="1" t="s">
        <v>236</v>
      </c>
      <c r="K69" s="1" t="s">
        <v>236</v>
      </c>
      <c r="M69" s="1">
        <v>28</v>
      </c>
      <c r="N69" s="1">
        <v>14.5</v>
      </c>
      <c r="O69" s="1">
        <v>415</v>
      </c>
      <c r="P69" s="1">
        <v>0</v>
      </c>
      <c r="Q69" s="1" t="s">
        <v>58</v>
      </c>
      <c r="R69" s="1" t="s">
        <v>87</v>
      </c>
      <c r="S69" s="1" t="s">
        <v>87</v>
      </c>
      <c r="T69" s="1" t="s">
        <v>93</v>
      </c>
      <c r="U69" s="1">
        <v>98</v>
      </c>
      <c r="V69" s="1">
        <v>2000</v>
      </c>
      <c r="W69" s="1">
        <v>51.3</v>
      </c>
      <c r="X69" s="1">
        <v>480</v>
      </c>
      <c r="Y69" s="1">
        <v>39</v>
      </c>
      <c r="Z69" s="1">
        <v>12.30769230769231</v>
      </c>
      <c r="AA69" s="1">
        <v>40</v>
      </c>
      <c r="AB69" s="1">
        <v>115</v>
      </c>
      <c r="AC69" s="1">
        <v>442</v>
      </c>
      <c r="AD69" s="1">
        <v>337</v>
      </c>
      <c r="AE69" s="1">
        <v>0.23400000000000001</v>
      </c>
      <c r="AH69" s="1">
        <v>0.58399999999999996</v>
      </c>
      <c r="AJ69" s="1">
        <v>0.126</v>
      </c>
      <c r="AK69" s="1">
        <v>5.8000000000000003E-2</v>
      </c>
      <c r="AL69" s="1">
        <v>1.002</v>
      </c>
      <c r="AM69" s="1" t="s">
        <v>33</v>
      </c>
      <c r="AP69" s="1" t="s">
        <v>80</v>
      </c>
      <c r="AR69" s="1" t="s">
        <v>81</v>
      </c>
      <c r="AS69" s="1" t="s">
        <v>39</v>
      </c>
    </row>
    <row r="70" spans="1:45" x14ac:dyDescent="0.25">
      <c r="A70" s="1">
        <v>2000</v>
      </c>
      <c r="B70" s="1" t="s">
        <v>75</v>
      </c>
      <c r="C70" s="1" t="s">
        <v>76</v>
      </c>
      <c r="D70" s="1" t="s">
        <v>77</v>
      </c>
      <c r="F70" s="1" t="s">
        <v>43</v>
      </c>
      <c r="G70" s="1" t="s">
        <v>44</v>
      </c>
      <c r="H70" s="1">
        <v>40.409999999999997</v>
      </c>
      <c r="I70" s="1">
        <v>-3.6970000000000001</v>
      </c>
      <c r="J70" s="1" t="s">
        <v>236</v>
      </c>
      <c r="K70" s="1" t="s">
        <v>236</v>
      </c>
      <c r="M70" s="1">
        <v>28</v>
      </c>
      <c r="N70" s="1">
        <v>14.5</v>
      </c>
      <c r="O70" s="1">
        <v>415</v>
      </c>
      <c r="P70" s="1">
        <v>0</v>
      </c>
      <c r="Q70" s="1" t="s">
        <v>58</v>
      </c>
      <c r="R70" s="1" t="s">
        <v>87</v>
      </c>
      <c r="S70" s="1" t="s">
        <v>87</v>
      </c>
      <c r="T70" s="1" t="s">
        <v>93</v>
      </c>
      <c r="U70" s="1">
        <v>168</v>
      </c>
      <c r="V70" s="1">
        <v>2000</v>
      </c>
      <c r="W70" s="1">
        <v>36.799999999999997</v>
      </c>
      <c r="X70" s="1">
        <v>466</v>
      </c>
      <c r="Y70" s="1">
        <v>35</v>
      </c>
      <c r="Z70" s="1">
        <v>13.31428571428571</v>
      </c>
      <c r="AA70" s="1">
        <v>20</v>
      </c>
      <c r="AB70" s="1">
        <v>145</v>
      </c>
      <c r="AC70" s="1">
        <v>422</v>
      </c>
      <c r="AD70" s="1">
        <v>321</v>
      </c>
      <c r="AE70" s="1">
        <v>0.25</v>
      </c>
      <c r="AH70" s="1">
        <v>0.51300000000000001</v>
      </c>
      <c r="AJ70" s="1">
        <v>0.16400000000000001</v>
      </c>
      <c r="AK70" s="1">
        <v>7.4999999999999997E-2</v>
      </c>
      <c r="AL70" s="1">
        <v>1.002</v>
      </c>
      <c r="AM70" s="1" t="s">
        <v>33</v>
      </c>
      <c r="AP70" s="1" t="s">
        <v>80</v>
      </c>
      <c r="AR70" s="1" t="s">
        <v>81</v>
      </c>
      <c r="AS70" s="1" t="s">
        <v>39</v>
      </c>
    </row>
    <row r="71" spans="1:45" x14ac:dyDescent="0.25">
      <c r="A71" s="1">
        <v>2017</v>
      </c>
      <c r="B71" s="1" t="s">
        <v>94</v>
      </c>
      <c r="C71" s="1" t="s">
        <v>95</v>
      </c>
      <c r="D71" s="1" t="s">
        <v>96</v>
      </c>
      <c r="F71" s="1" t="s">
        <v>43</v>
      </c>
      <c r="G71" s="1" t="s">
        <v>44</v>
      </c>
      <c r="H71" s="1">
        <v>47.433300000000003</v>
      </c>
      <c r="I71" s="1">
        <v>126.63330000000001</v>
      </c>
      <c r="J71" s="1" t="s">
        <v>241</v>
      </c>
      <c r="K71" s="1" t="s">
        <v>247</v>
      </c>
      <c r="N71" s="1">
        <v>1.9</v>
      </c>
      <c r="O71" s="1">
        <v>560</v>
      </c>
      <c r="P71" s="1">
        <v>0</v>
      </c>
      <c r="Q71" s="1" t="s">
        <v>97</v>
      </c>
      <c r="R71" s="1" t="s">
        <v>98</v>
      </c>
      <c r="S71" s="1" t="s">
        <v>98</v>
      </c>
      <c r="T71" s="1" t="s">
        <v>99</v>
      </c>
      <c r="U71" s="1">
        <v>0</v>
      </c>
      <c r="V71" s="1">
        <v>40</v>
      </c>
      <c r="W71" s="1">
        <v>100</v>
      </c>
      <c r="Z71" s="1">
        <v>54.576000000000001</v>
      </c>
      <c r="AE71" s="1">
        <v>5.5662999999999997E-2</v>
      </c>
      <c r="AF71" s="1">
        <v>6.9225999999999996E-2</v>
      </c>
      <c r="AG71" s="1">
        <v>0.131992</v>
      </c>
      <c r="AH71" s="1">
        <v>0.59619500000000003</v>
      </c>
      <c r="AI71" s="1">
        <v>5.9388000000000003E-2</v>
      </c>
      <c r="AJ71" s="1">
        <v>3.0397E-2</v>
      </c>
      <c r="AK71" s="1">
        <v>4.0785000000000002E-2</v>
      </c>
      <c r="AL71" s="1">
        <v>0.98364600000000002</v>
      </c>
      <c r="AM71" s="1" t="s">
        <v>33</v>
      </c>
      <c r="AN71" s="1" t="s">
        <v>34</v>
      </c>
      <c r="AO71" s="1" t="s">
        <v>35</v>
      </c>
      <c r="AP71" s="1" t="s">
        <v>36</v>
      </c>
      <c r="AQ71" s="1" t="s">
        <v>37</v>
      </c>
      <c r="AR71" s="1" t="s">
        <v>38</v>
      </c>
      <c r="AS71" s="1" t="s">
        <v>39</v>
      </c>
    </row>
    <row r="72" spans="1:45" x14ac:dyDescent="0.25">
      <c r="A72" s="1">
        <v>2017</v>
      </c>
      <c r="B72" s="1" t="s">
        <v>94</v>
      </c>
      <c r="C72" s="1" t="s">
        <v>95</v>
      </c>
      <c r="D72" s="1" t="s">
        <v>96</v>
      </c>
      <c r="F72" s="1" t="s">
        <v>43</v>
      </c>
      <c r="G72" s="1" t="s">
        <v>44</v>
      </c>
      <c r="H72" s="1">
        <v>47.433300000000003</v>
      </c>
      <c r="I72" s="1">
        <v>126.63330000000001</v>
      </c>
      <c r="J72" s="1" t="s">
        <v>241</v>
      </c>
      <c r="K72" s="1" t="s">
        <v>247</v>
      </c>
      <c r="N72" s="1">
        <v>1.9</v>
      </c>
      <c r="O72" s="1">
        <v>560</v>
      </c>
      <c r="P72" s="1">
        <v>0</v>
      </c>
      <c r="Q72" s="1" t="s">
        <v>97</v>
      </c>
      <c r="R72" s="1" t="s">
        <v>98</v>
      </c>
      <c r="S72" s="1" t="s">
        <v>98</v>
      </c>
      <c r="T72" s="1" t="s">
        <v>99</v>
      </c>
      <c r="U72" s="1">
        <v>31</v>
      </c>
      <c r="V72" s="1">
        <v>40</v>
      </c>
      <c r="W72" s="1">
        <v>77.387</v>
      </c>
      <c r="Z72" s="1">
        <v>47.003</v>
      </c>
      <c r="AE72" s="1">
        <v>4.3979999999999998E-2</v>
      </c>
      <c r="AF72" s="1">
        <v>6.1837999999999997E-2</v>
      </c>
      <c r="AG72" s="1">
        <v>0.13178200000000001</v>
      </c>
      <c r="AH72" s="1">
        <v>0.564689</v>
      </c>
      <c r="AI72" s="1">
        <v>8.2045999999999994E-2</v>
      </c>
      <c r="AJ72" s="1">
        <v>4.1097000000000002E-2</v>
      </c>
      <c r="AK72" s="1">
        <v>5.3606000000000001E-2</v>
      </c>
      <c r="AL72" s="1">
        <v>0.97903800000000007</v>
      </c>
      <c r="AM72" s="1" t="s">
        <v>33</v>
      </c>
      <c r="AN72" s="1" t="s">
        <v>34</v>
      </c>
      <c r="AO72" s="1" t="s">
        <v>35</v>
      </c>
      <c r="AP72" s="1" t="s">
        <v>36</v>
      </c>
      <c r="AQ72" s="1" t="s">
        <v>37</v>
      </c>
      <c r="AR72" s="1" t="s">
        <v>38</v>
      </c>
      <c r="AS72" s="1" t="s">
        <v>39</v>
      </c>
    </row>
    <row r="73" spans="1:45" x14ac:dyDescent="0.25">
      <c r="A73" s="1">
        <v>2017</v>
      </c>
      <c r="B73" s="1" t="s">
        <v>94</v>
      </c>
      <c r="C73" s="1" t="s">
        <v>95</v>
      </c>
      <c r="D73" s="1" t="s">
        <v>96</v>
      </c>
      <c r="F73" s="1" t="s">
        <v>43</v>
      </c>
      <c r="G73" s="1" t="s">
        <v>44</v>
      </c>
      <c r="H73" s="1">
        <v>47.433300000000003</v>
      </c>
      <c r="I73" s="1">
        <v>126.63330000000001</v>
      </c>
      <c r="J73" s="1" t="s">
        <v>241</v>
      </c>
      <c r="K73" s="1" t="s">
        <v>247</v>
      </c>
      <c r="N73" s="1">
        <v>1.9</v>
      </c>
      <c r="O73" s="1">
        <v>560</v>
      </c>
      <c r="P73" s="1">
        <v>0</v>
      </c>
      <c r="Q73" s="1" t="s">
        <v>97</v>
      </c>
      <c r="R73" s="1" t="s">
        <v>98</v>
      </c>
      <c r="S73" s="1" t="s">
        <v>98</v>
      </c>
      <c r="T73" s="1" t="s">
        <v>99</v>
      </c>
      <c r="U73" s="1">
        <v>89</v>
      </c>
      <c r="V73" s="1">
        <v>40</v>
      </c>
      <c r="W73" s="1">
        <v>52.192999999999998</v>
      </c>
      <c r="Z73" s="1">
        <v>39.137</v>
      </c>
      <c r="AE73" s="1">
        <v>5.6988999999999998E-2</v>
      </c>
      <c r="AF73" s="1">
        <v>7.6787999999999995E-2</v>
      </c>
      <c r="AG73" s="1">
        <v>0.13050400000000001</v>
      </c>
      <c r="AH73" s="1">
        <v>0.56636900000000001</v>
      </c>
      <c r="AI73" s="1">
        <v>7.1468999999999991E-2</v>
      </c>
      <c r="AJ73" s="1">
        <v>3.9815000000000003E-2</v>
      </c>
      <c r="AK73" s="1">
        <v>4.2758999999999998E-2</v>
      </c>
      <c r="AL73" s="1">
        <v>0.98469300000000004</v>
      </c>
      <c r="AM73" s="1" t="s">
        <v>33</v>
      </c>
      <c r="AN73" s="1" t="s">
        <v>34</v>
      </c>
      <c r="AO73" s="1" t="s">
        <v>35</v>
      </c>
      <c r="AP73" s="1" t="s">
        <v>36</v>
      </c>
      <c r="AQ73" s="1" t="s">
        <v>37</v>
      </c>
      <c r="AR73" s="1" t="s">
        <v>38</v>
      </c>
      <c r="AS73" s="1" t="s">
        <v>39</v>
      </c>
    </row>
    <row r="74" spans="1:45" x14ac:dyDescent="0.25">
      <c r="A74" s="1">
        <v>2017</v>
      </c>
      <c r="B74" s="1" t="s">
        <v>94</v>
      </c>
      <c r="C74" s="1" t="s">
        <v>95</v>
      </c>
      <c r="D74" s="1" t="s">
        <v>96</v>
      </c>
      <c r="F74" s="1" t="s">
        <v>43</v>
      </c>
      <c r="G74" s="1" t="s">
        <v>44</v>
      </c>
      <c r="H74" s="1">
        <v>47.433300000000003</v>
      </c>
      <c r="I74" s="1">
        <v>126.63330000000001</v>
      </c>
      <c r="J74" s="1" t="s">
        <v>241</v>
      </c>
      <c r="K74" s="1" t="s">
        <v>247</v>
      </c>
      <c r="N74" s="1">
        <v>1.9</v>
      </c>
      <c r="O74" s="1">
        <v>560</v>
      </c>
      <c r="P74" s="1">
        <v>0</v>
      </c>
      <c r="Q74" s="1" t="s">
        <v>97</v>
      </c>
      <c r="R74" s="1" t="s">
        <v>98</v>
      </c>
      <c r="S74" s="1" t="s">
        <v>98</v>
      </c>
      <c r="T74" s="1" t="s">
        <v>99</v>
      </c>
      <c r="U74" s="1">
        <v>120</v>
      </c>
      <c r="V74" s="1">
        <v>40</v>
      </c>
      <c r="W74" s="1">
        <v>48.271000000000001</v>
      </c>
      <c r="Z74" s="1">
        <v>28.908999999999999</v>
      </c>
      <c r="AE74" s="1">
        <v>7.3524000000000006E-2</v>
      </c>
      <c r="AF74" s="1">
        <v>7.8167E-2</v>
      </c>
      <c r="AG74" s="1">
        <v>0.12603900000000001</v>
      </c>
      <c r="AH74" s="1">
        <v>0.52992300000000003</v>
      </c>
      <c r="AI74" s="1">
        <v>8.6681000000000008E-2</v>
      </c>
      <c r="AJ74" s="1">
        <v>4.5988000000000001E-2</v>
      </c>
      <c r="AK74" s="1">
        <v>5.0525E-2</v>
      </c>
      <c r="AL74" s="1">
        <v>0.99084700000000014</v>
      </c>
      <c r="AM74" s="1" t="s">
        <v>33</v>
      </c>
      <c r="AN74" s="1" t="s">
        <v>34</v>
      </c>
      <c r="AO74" s="1" t="s">
        <v>35</v>
      </c>
      <c r="AP74" s="1" t="s">
        <v>36</v>
      </c>
      <c r="AQ74" s="1" t="s">
        <v>37</v>
      </c>
      <c r="AR74" s="1" t="s">
        <v>38</v>
      </c>
      <c r="AS74" s="1" t="s">
        <v>39</v>
      </c>
    </row>
    <row r="75" spans="1:45" x14ac:dyDescent="0.25">
      <c r="A75" s="1">
        <v>2017</v>
      </c>
      <c r="B75" s="1" t="s">
        <v>94</v>
      </c>
      <c r="C75" s="1" t="s">
        <v>95</v>
      </c>
      <c r="D75" s="1" t="s">
        <v>96</v>
      </c>
      <c r="F75" s="1" t="s">
        <v>43</v>
      </c>
      <c r="G75" s="1" t="s">
        <v>44</v>
      </c>
      <c r="H75" s="1">
        <v>47.433300000000003</v>
      </c>
      <c r="I75" s="1">
        <v>126.63330000000001</v>
      </c>
      <c r="J75" s="1" t="s">
        <v>241</v>
      </c>
      <c r="K75" s="1" t="s">
        <v>247</v>
      </c>
      <c r="N75" s="1">
        <v>1.9</v>
      </c>
      <c r="O75" s="1">
        <v>560</v>
      </c>
      <c r="P75" s="1">
        <v>0</v>
      </c>
      <c r="Q75" s="1" t="s">
        <v>97</v>
      </c>
      <c r="R75" s="1" t="s">
        <v>98</v>
      </c>
      <c r="S75" s="1" t="s">
        <v>98</v>
      </c>
      <c r="T75" s="1" t="s">
        <v>99</v>
      </c>
      <c r="U75" s="1">
        <v>364</v>
      </c>
      <c r="V75" s="1">
        <v>40</v>
      </c>
      <c r="W75" s="1">
        <v>48.189</v>
      </c>
      <c r="Z75" s="1">
        <v>31.779</v>
      </c>
      <c r="AE75" s="1">
        <v>6.8305000000000005E-2</v>
      </c>
      <c r="AF75" s="1">
        <v>8.1143999999999994E-2</v>
      </c>
      <c r="AG75" s="1">
        <v>0.12556200000000001</v>
      </c>
      <c r="AH75" s="1">
        <v>0.52801100000000001</v>
      </c>
      <c r="AI75" s="1">
        <v>8.5671999999999998E-2</v>
      </c>
      <c r="AJ75" s="1">
        <v>4.8439999999999997E-2</v>
      </c>
      <c r="AK75" s="1">
        <v>5.1109000000000002E-2</v>
      </c>
      <c r="AL75" s="1">
        <v>0.98824299999999998</v>
      </c>
      <c r="AM75" s="1" t="s">
        <v>33</v>
      </c>
      <c r="AN75" s="1" t="s">
        <v>34</v>
      </c>
      <c r="AO75" s="1" t="s">
        <v>35</v>
      </c>
      <c r="AP75" s="1" t="s">
        <v>36</v>
      </c>
      <c r="AQ75" s="1" t="s">
        <v>37</v>
      </c>
      <c r="AR75" s="1" t="s">
        <v>38</v>
      </c>
      <c r="AS75" s="1" t="s">
        <v>39</v>
      </c>
    </row>
    <row r="76" spans="1:45" x14ac:dyDescent="0.25">
      <c r="A76" s="1">
        <v>2017</v>
      </c>
      <c r="B76" s="1" t="s">
        <v>94</v>
      </c>
      <c r="C76" s="1" t="s">
        <v>95</v>
      </c>
      <c r="D76" s="1" t="s">
        <v>96</v>
      </c>
      <c r="F76" s="1" t="s">
        <v>43</v>
      </c>
      <c r="G76" s="1" t="s">
        <v>44</v>
      </c>
      <c r="H76" s="1">
        <v>47.433300000000003</v>
      </c>
      <c r="I76" s="1">
        <v>126.63330000000001</v>
      </c>
      <c r="J76" s="1" t="s">
        <v>241</v>
      </c>
      <c r="K76" s="1" t="s">
        <v>247</v>
      </c>
      <c r="N76" s="1">
        <v>1.9</v>
      </c>
      <c r="O76" s="1">
        <v>560</v>
      </c>
      <c r="P76" s="1">
        <v>0</v>
      </c>
      <c r="Q76" s="1" t="s">
        <v>97</v>
      </c>
      <c r="R76" s="1" t="s">
        <v>98</v>
      </c>
      <c r="S76" s="1" t="s">
        <v>98</v>
      </c>
      <c r="T76" s="1" t="s">
        <v>100</v>
      </c>
      <c r="U76" s="1">
        <v>0</v>
      </c>
      <c r="V76" s="1">
        <v>40</v>
      </c>
      <c r="W76" s="1">
        <v>100</v>
      </c>
      <c r="Z76" s="1">
        <v>57.625999999999998</v>
      </c>
      <c r="AE76" s="1">
        <v>4.6695E-2</v>
      </c>
      <c r="AF76" s="1">
        <v>6.6836000000000007E-2</v>
      </c>
      <c r="AG76" s="1">
        <v>0.12959599999999999</v>
      </c>
      <c r="AH76" s="1">
        <v>0.59394400000000003</v>
      </c>
      <c r="AI76" s="1">
        <v>5.8057999999999998E-2</v>
      </c>
      <c r="AJ76" s="1">
        <v>3.0137000000000001E-2</v>
      </c>
      <c r="AK76" s="1">
        <v>5.2755000000000003E-2</v>
      </c>
      <c r="AL76" s="1">
        <v>0.97802100000000003</v>
      </c>
      <c r="AM76" s="1" t="s">
        <v>33</v>
      </c>
      <c r="AN76" s="1" t="s">
        <v>34</v>
      </c>
      <c r="AO76" s="1" t="s">
        <v>35</v>
      </c>
      <c r="AP76" s="1" t="s">
        <v>36</v>
      </c>
      <c r="AQ76" s="1" t="s">
        <v>37</v>
      </c>
      <c r="AR76" s="1" t="s">
        <v>38</v>
      </c>
      <c r="AS76" s="1" t="s">
        <v>39</v>
      </c>
    </row>
    <row r="77" spans="1:45" x14ac:dyDescent="0.25">
      <c r="A77" s="1">
        <v>2017</v>
      </c>
      <c r="B77" s="1" t="s">
        <v>94</v>
      </c>
      <c r="C77" s="1" t="s">
        <v>95</v>
      </c>
      <c r="D77" s="1" t="s">
        <v>96</v>
      </c>
      <c r="F77" s="1" t="s">
        <v>43</v>
      </c>
      <c r="G77" s="1" t="s">
        <v>44</v>
      </c>
      <c r="H77" s="1">
        <v>47.433300000000003</v>
      </c>
      <c r="I77" s="1">
        <v>126.63330000000001</v>
      </c>
      <c r="J77" s="1" t="s">
        <v>241</v>
      </c>
      <c r="K77" s="1" t="s">
        <v>247</v>
      </c>
      <c r="N77" s="1">
        <v>1.9</v>
      </c>
      <c r="O77" s="1">
        <v>560</v>
      </c>
      <c r="P77" s="1">
        <v>0</v>
      </c>
      <c r="Q77" s="1" t="s">
        <v>97</v>
      </c>
      <c r="R77" s="1" t="s">
        <v>98</v>
      </c>
      <c r="S77" s="1" t="s">
        <v>98</v>
      </c>
      <c r="T77" s="1" t="s">
        <v>100</v>
      </c>
      <c r="U77" s="1">
        <v>31</v>
      </c>
      <c r="V77" s="1">
        <v>40</v>
      </c>
      <c r="W77" s="1">
        <v>68.352000000000004</v>
      </c>
      <c r="Z77" s="1">
        <v>43.363</v>
      </c>
      <c r="AE77" s="1">
        <v>6.7767999999999995E-2</v>
      </c>
      <c r="AF77" s="1">
        <v>8.3381000000000011E-2</v>
      </c>
      <c r="AG77" s="1">
        <v>0.118213</v>
      </c>
      <c r="AH77" s="1">
        <v>0.55298499999999995</v>
      </c>
      <c r="AI77" s="1">
        <v>7.6996000000000009E-2</v>
      </c>
      <c r="AJ77" s="1">
        <v>4.6416000000000013E-2</v>
      </c>
      <c r="AK77" s="1">
        <v>4.1108000000000013E-2</v>
      </c>
      <c r="AL77" s="1">
        <v>0.98686700000000005</v>
      </c>
      <c r="AM77" s="1" t="s">
        <v>33</v>
      </c>
      <c r="AN77" s="1" t="s">
        <v>34</v>
      </c>
      <c r="AO77" s="1" t="s">
        <v>35</v>
      </c>
      <c r="AP77" s="1" t="s">
        <v>36</v>
      </c>
      <c r="AQ77" s="1" t="s">
        <v>37</v>
      </c>
      <c r="AR77" s="1" t="s">
        <v>38</v>
      </c>
      <c r="AS77" s="1" t="s">
        <v>39</v>
      </c>
    </row>
    <row r="78" spans="1:45" x14ac:dyDescent="0.25">
      <c r="A78" s="1">
        <v>2017</v>
      </c>
      <c r="B78" s="1" t="s">
        <v>94</v>
      </c>
      <c r="C78" s="1" t="s">
        <v>95</v>
      </c>
      <c r="D78" s="1" t="s">
        <v>96</v>
      </c>
      <c r="F78" s="1" t="s">
        <v>43</v>
      </c>
      <c r="G78" s="1" t="s">
        <v>44</v>
      </c>
      <c r="H78" s="1">
        <v>47.433300000000003</v>
      </c>
      <c r="I78" s="1">
        <v>126.63330000000001</v>
      </c>
      <c r="J78" s="1" t="s">
        <v>241</v>
      </c>
      <c r="K78" s="1" t="s">
        <v>247</v>
      </c>
      <c r="N78" s="1">
        <v>1.9</v>
      </c>
      <c r="O78" s="1">
        <v>560</v>
      </c>
      <c r="P78" s="1">
        <v>0</v>
      </c>
      <c r="Q78" s="1" t="s">
        <v>97</v>
      </c>
      <c r="R78" s="1" t="s">
        <v>98</v>
      </c>
      <c r="S78" s="1" t="s">
        <v>98</v>
      </c>
      <c r="T78" s="1" t="s">
        <v>100</v>
      </c>
      <c r="U78" s="1">
        <v>89</v>
      </c>
      <c r="V78" s="1">
        <v>40</v>
      </c>
      <c r="W78" s="1">
        <v>44.286999999999999</v>
      </c>
      <c r="Z78" s="1">
        <v>35.792000000000002</v>
      </c>
      <c r="AE78" s="1">
        <v>4.6844999999999998E-2</v>
      </c>
      <c r="AF78" s="1">
        <v>9.6197999999999992E-2</v>
      </c>
      <c r="AG78" s="1">
        <v>0.117206</v>
      </c>
      <c r="AH78" s="1">
        <v>0.53855399999999998</v>
      </c>
      <c r="AI78" s="1">
        <v>9.2211000000000001E-2</v>
      </c>
      <c r="AJ78" s="1">
        <v>5.8700000000000002E-2</v>
      </c>
      <c r="AK78" s="1">
        <v>3.0790999999999999E-2</v>
      </c>
      <c r="AL78" s="1">
        <v>0.98050499999999996</v>
      </c>
      <c r="AM78" s="1" t="s">
        <v>33</v>
      </c>
      <c r="AN78" s="1" t="s">
        <v>34</v>
      </c>
      <c r="AO78" s="1" t="s">
        <v>35</v>
      </c>
      <c r="AP78" s="1" t="s">
        <v>36</v>
      </c>
      <c r="AQ78" s="1" t="s">
        <v>37</v>
      </c>
      <c r="AR78" s="1" t="s">
        <v>38</v>
      </c>
      <c r="AS78" s="1" t="s">
        <v>39</v>
      </c>
    </row>
    <row r="79" spans="1:45" x14ac:dyDescent="0.25">
      <c r="A79" s="1">
        <v>2017</v>
      </c>
      <c r="B79" s="1" t="s">
        <v>94</v>
      </c>
      <c r="C79" s="1" t="s">
        <v>95</v>
      </c>
      <c r="D79" s="1" t="s">
        <v>96</v>
      </c>
      <c r="F79" s="1" t="s">
        <v>43</v>
      </c>
      <c r="G79" s="1" t="s">
        <v>44</v>
      </c>
      <c r="H79" s="1">
        <v>47.433300000000003</v>
      </c>
      <c r="I79" s="1">
        <v>126.63330000000001</v>
      </c>
      <c r="J79" s="1" t="s">
        <v>241</v>
      </c>
      <c r="K79" s="1" t="s">
        <v>247</v>
      </c>
      <c r="N79" s="1">
        <v>1.9</v>
      </c>
      <c r="O79" s="1">
        <v>560</v>
      </c>
      <c r="P79" s="1">
        <v>0</v>
      </c>
      <c r="Q79" s="1" t="s">
        <v>97</v>
      </c>
      <c r="R79" s="1" t="s">
        <v>98</v>
      </c>
      <c r="S79" s="1" t="s">
        <v>98</v>
      </c>
      <c r="T79" s="1" t="s">
        <v>100</v>
      </c>
      <c r="U79" s="1">
        <v>120</v>
      </c>
      <c r="V79" s="1">
        <v>40</v>
      </c>
      <c r="W79" s="1">
        <v>44.319000000000003</v>
      </c>
      <c r="Z79" s="1">
        <v>24.285</v>
      </c>
      <c r="AE79" s="1">
        <v>8.7512000000000006E-2</v>
      </c>
      <c r="AF79" s="1">
        <v>0.10449799999999999</v>
      </c>
      <c r="AG79" s="1">
        <v>0.105296</v>
      </c>
      <c r="AH79" s="1">
        <v>0.47827399999999998</v>
      </c>
      <c r="AI79" s="1">
        <v>0.1045</v>
      </c>
      <c r="AJ79" s="1">
        <v>6.6467999999999999E-2</v>
      </c>
      <c r="AK79" s="1">
        <v>4.9194000000000002E-2</v>
      </c>
      <c r="AL79" s="1">
        <v>0.9957419999999999</v>
      </c>
      <c r="AM79" s="1" t="s">
        <v>33</v>
      </c>
      <c r="AN79" s="1" t="s">
        <v>34</v>
      </c>
      <c r="AO79" s="1" t="s">
        <v>35</v>
      </c>
      <c r="AP79" s="1" t="s">
        <v>36</v>
      </c>
      <c r="AQ79" s="1" t="s">
        <v>37</v>
      </c>
      <c r="AR79" s="1" t="s">
        <v>38</v>
      </c>
      <c r="AS79" s="1" t="s">
        <v>39</v>
      </c>
    </row>
    <row r="80" spans="1:45" x14ac:dyDescent="0.25">
      <c r="A80" s="1">
        <v>2017</v>
      </c>
      <c r="B80" s="1" t="s">
        <v>94</v>
      </c>
      <c r="C80" s="1" t="s">
        <v>95</v>
      </c>
      <c r="D80" s="1" t="s">
        <v>96</v>
      </c>
      <c r="F80" s="1" t="s">
        <v>43</v>
      </c>
      <c r="G80" s="1" t="s">
        <v>44</v>
      </c>
      <c r="H80" s="1">
        <v>47.433300000000003</v>
      </c>
      <c r="I80" s="1">
        <v>126.63330000000001</v>
      </c>
      <c r="J80" s="1" t="s">
        <v>241</v>
      </c>
      <c r="K80" s="1" t="s">
        <v>247</v>
      </c>
      <c r="N80" s="1">
        <v>1.9</v>
      </c>
      <c r="O80" s="1">
        <v>560</v>
      </c>
      <c r="P80" s="1">
        <v>0</v>
      </c>
      <c r="Q80" s="1" t="s">
        <v>97</v>
      </c>
      <c r="R80" s="1" t="s">
        <v>98</v>
      </c>
      <c r="S80" s="1" t="s">
        <v>98</v>
      </c>
      <c r="T80" s="1" t="s">
        <v>100</v>
      </c>
      <c r="U80" s="1">
        <v>364</v>
      </c>
      <c r="V80" s="1">
        <v>40</v>
      </c>
      <c r="W80" s="1">
        <v>43.106000000000002</v>
      </c>
      <c r="Z80" s="1">
        <v>29.318999999999999</v>
      </c>
      <c r="AE80" s="1">
        <v>8.9915999999999996E-2</v>
      </c>
      <c r="AF80" s="1">
        <v>0.101628</v>
      </c>
      <c r="AG80" s="1">
        <v>0.10721</v>
      </c>
      <c r="AH80" s="1">
        <v>0.485377</v>
      </c>
      <c r="AI80" s="1">
        <v>0.10429099999999999</v>
      </c>
      <c r="AJ80" s="1">
        <v>6.6256000000000009E-2</v>
      </c>
      <c r="AK80" s="1">
        <v>4.2597999999999997E-2</v>
      </c>
      <c r="AL80" s="1">
        <v>0.99727599999999994</v>
      </c>
      <c r="AM80" s="1" t="s">
        <v>33</v>
      </c>
      <c r="AN80" s="1" t="s">
        <v>34</v>
      </c>
      <c r="AO80" s="1" t="s">
        <v>35</v>
      </c>
      <c r="AP80" s="1" t="s">
        <v>36</v>
      </c>
      <c r="AQ80" s="1" t="s">
        <v>37</v>
      </c>
      <c r="AR80" s="1" t="s">
        <v>38</v>
      </c>
      <c r="AS80" s="1" t="s">
        <v>39</v>
      </c>
    </row>
    <row r="81" spans="1:45" x14ac:dyDescent="0.25">
      <c r="A81" s="1">
        <v>2017</v>
      </c>
      <c r="B81" s="1" t="s">
        <v>94</v>
      </c>
      <c r="C81" s="1" t="s">
        <v>95</v>
      </c>
      <c r="D81" s="1" t="s">
        <v>96</v>
      </c>
      <c r="F81" s="1" t="s">
        <v>43</v>
      </c>
      <c r="G81" s="1" t="s">
        <v>44</v>
      </c>
      <c r="H81" s="1">
        <v>47.433300000000003</v>
      </c>
      <c r="I81" s="1">
        <v>126.63330000000001</v>
      </c>
      <c r="J81" s="1" t="s">
        <v>241</v>
      </c>
      <c r="K81" s="1" t="s">
        <v>247</v>
      </c>
      <c r="N81" s="1">
        <v>1.9</v>
      </c>
      <c r="O81" s="1">
        <v>560</v>
      </c>
      <c r="P81" s="1">
        <v>0</v>
      </c>
      <c r="Q81" s="1" t="s">
        <v>97</v>
      </c>
      <c r="R81" s="1" t="s">
        <v>98</v>
      </c>
      <c r="S81" s="1" t="s">
        <v>98</v>
      </c>
      <c r="T81" s="1" t="s">
        <v>101</v>
      </c>
      <c r="U81" s="1">
        <v>0</v>
      </c>
      <c r="V81" s="1">
        <v>40</v>
      </c>
      <c r="W81" s="1">
        <v>100</v>
      </c>
      <c r="Z81" s="1">
        <v>41.491</v>
      </c>
      <c r="AE81" s="1">
        <v>7.3303000000000007E-2</v>
      </c>
      <c r="AF81" s="1">
        <v>8.3057999999999993E-2</v>
      </c>
      <c r="AG81" s="1">
        <v>0.12693599999999999</v>
      </c>
      <c r="AH81" s="1">
        <v>0.57328100000000004</v>
      </c>
      <c r="AI81" s="1">
        <v>6.2312000000000013E-2</v>
      </c>
      <c r="AJ81" s="1">
        <v>3.4653999999999997E-2</v>
      </c>
      <c r="AK81" s="1">
        <v>3.4404999999999998E-2</v>
      </c>
      <c r="AL81" s="1">
        <v>0.98794900000000008</v>
      </c>
      <c r="AM81" s="1" t="s">
        <v>33</v>
      </c>
      <c r="AN81" s="1" t="s">
        <v>34</v>
      </c>
      <c r="AO81" s="1" t="s">
        <v>35</v>
      </c>
      <c r="AP81" s="1" t="s">
        <v>36</v>
      </c>
      <c r="AQ81" s="1" t="s">
        <v>37</v>
      </c>
      <c r="AR81" s="1" t="s">
        <v>38</v>
      </c>
      <c r="AS81" s="1" t="s">
        <v>39</v>
      </c>
    </row>
    <row r="82" spans="1:45" x14ac:dyDescent="0.25">
      <c r="A82" s="1">
        <v>2017</v>
      </c>
      <c r="B82" s="1" t="s">
        <v>94</v>
      </c>
      <c r="C82" s="1" t="s">
        <v>95</v>
      </c>
      <c r="D82" s="1" t="s">
        <v>96</v>
      </c>
      <c r="F82" s="1" t="s">
        <v>43</v>
      </c>
      <c r="G82" s="1" t="s">
        <v>44</v>
      </c>
      <c r="H82" s="1">
        <v>47.433300000000003</v>
      </c>
      <c r="I82" s="1">
        <v>126.63330000000001</v>
      </c>
      <c r="J82" s="1" t="s">
        <v>241</v>
      </c>
      <c r="K82" s="1" t="s">
        <v>247</v>
      </c>
      <c r="N82" s="1">
        <v>1.9</v>
      </c>
      <c r="O82" s="1">
        <v>560</v>
      </c>
      <c r="P82" s="1">
        <v>0</v>
      </c>
      <c r="Q82" s="1" t="s">
        <v>97</v>
      </c>
      <c r="R82" s="1" t="s">
        <v>98</v>
      </c>
      <c r="S82" s="1" t="s">
        <v>98</v>
      </c>
      <c r="T82" s="1" t="s">
        <v>101</v>
      </c>
      <c r="U82" s="1">
        <v>31</v>
      </c>
      <c r="V82" s="1">
        <v>40</v>
      </c>
      <c r="W82" s="1">
        <v>80.022000000000006</v>
      </c>
      <c r="Z82" s="1">
        <v>37.066000000000003</v>
      </c>
      <c r="AE82" s="1">
        <v>8.6306999999999995E-2</v>
      </c>
      <c r="AF82" s="1">
        <v>8.630800000000001E-2</v>
      </c>
      <c r="AG82" s="1">
        <v>0.123809</v>
      </c>
      <c r="AH82" s="1">
        <v>0.53771599999999997</v>
      </c>
      <c r="AI82" s="1">
        <v>7.3803000000000007E-2</v>
      </c>
      <c r="AJ82" s="1">
        <v>4.3219E-2</v>
      </c>
      <c r="AK82" s="1">
        <v>4.0839999999999987E-2</v>
      </c>
      <c r="AL82" s="1">
        <v>0.99200199999999994</v>
      </c>
      <c r="AM82" s="1" t="s">
        <v>33</v>
      </c>
      <c r="AN82" s="1" t="s">
        <v>34</v>
      </c>
      <c r="AO82" s="1" t="s">
        <v>35</v>
      </c>
      <c r="AP82" s="1" t="s">
        <v>36</v>
      </c>
      <c r="AQ82" s="1" t="s">
        <v>37</v>
      </c>
      <c r="AR82" s="1" t="s">
        <v>38</v>
      </c>
      <c r="AS82" s="1" t="s">
        <v>39</v>
      </c>
    </row>
    <row r="83" spans="1:45" x14ac:dyDescent="0.25">
      <c r="A83" s="1">
        <v>2017</v>
      </c>
      <c r="B83" s="1" t="s">
        <v>94</v>
      </c>
      <c r="C83" s="1" t="s">
        <v>95</v>
      </c>
      <c r="D83" s="1" t="s">
        <v>96</v>
      </c>
      <c r="F83" s="1" t="s">
        <v>43</v>
      </c>
      <c r="G83" s="1" t="s">
        <v>44</v>
      </c>
      <c r="H83" s="1">
        <v>47.433300000000003</v>
      </c>
      <c r="I83" s="1">
        <v>126.63330000000001</v>
      </c>
      <c r="J83" s="1" t="s">
        <v>241</v>
      </c>
      <c r="K83" s="1" t="s">
        <v>247</v>
      </c>
      <c r="N83" s="1">
        <v>1.9</v>
      </c>
      <c r="O83" s="1">
        <v>560</v>
      </c>
      <c r="P83" s="1">
        <v>0</v>
      </c>
      <c r="Q83" s="1" t="s">
        <v>97</v>
      </c>
      <c r="R83" s="1" t="s">
        <v>98</v>
      </c>
      <c r="S83" s="1" t="s">
        <v>98</v>
      </c>
      <c r="T83" s="1" t="s">
        <v>101</v>
      </c>
      <c r="U83" s="1">
        <v>89</v>
      </c>
      <c r="V83" s="1">
        <v>40</v>
      </c>
      <c r="W83" s="1">
        <v>66.498999999999995</v>
      </c>
      <c r="Z83" s="1">
        <v>29.79</v>
      </c>
      <c r="AE83" s="1">
        <v>6.6391999999999993E-2</v>
      </c>
      <c r="AF83" s="1">
        <v>7.7586000000000002E-2</v>
      </c>
      <c r="AG83" s="1">
        <v>0.121461</v>
      </c>
      <c r="AH83" s="1">
        <v>0.51877299999999993</v>
      </c>
      <c r="AI83" s="1">
        <v>9.0881000000000003E-2</v>
      </c>
      <c r="AJ83" s="1">
        <v>5.4178999999999998E-2</v>
      </c>
      <c r="AK83" s="1">
        <v>5.7119000000000003E-2</v>
      </c>
      <c r="AL83" s="1">
        <v>0.98639099999999991</v>
      </c>
      <c r="AM83" s="1" t="s">
        <v>33</v>
      </c>
      <c r="AN83" s="1" t="s">
        <v>34</v>
      </c>
      <c r="AO83" s="1" t="s">
        <v>35</v>
      </c>
      <c r="AP83" s="1" t="s">
        <v>36</v>
      </c>
      <c r="AQ83" s="1" t="s">
        <v>37</v>
      </c>
      <c r="AR83" s="1" t="s">
        <v>38</v>
      </c>
      <c r="AS83" s="1" t="s">
        <v>39</v>
      </c>
    </row>
    <row r="84" spans="1:45" x14ac:dyDescent="0.25">
      <c r="A84" s="1">
        <v>2017</v>
      </c>
      <c r="B84" s="1" t="s">
        <v>94</v>
      </c>
      <c r="C84" s="1" t="s">
        <v>95</v>
      </c>
      <c r="D84" s="1" t="s">
        <v>96</v>
      </c>
      <c r="F84" s="1" t="s">
        <v>43</v>
      </c>
      <c r="G84" s="1" t="s">
        <v>44</v>
      </c>
      <c r="H84" s="1">
        <v>47.433300000000003</v>
      </c>
      <c r="I84" s="1">
        <v>126.63330000000001</v>
      </c>
      <c r="J84" s="1" t="s">
        <v>241</v>
      </c>
      <c r="K84" s="1" t="s">
        <v>247</v>
      </c>
      <c r="N84" s="1">
        <v>1.9</v>
      </c>
      <c r="O84" s="1">
        <v>560</v>
      </c>
      <c r="P84" s="1">
        <v>0</v>
      </c>
      <c r="Q84" s="1" t="s">
        <v>97</v>
      </c>
      <c r="R84" s="1" t="s">
        <v>98</v>
      </c>
      <c r="S84" s="1" t="s">
        <v>98</v>
      </c>
      <c r="T84" s="1" t="s">
        <v>101</v>
      </c>
      <c r="U84" s="1">
        <v>120</v>
      </c>
      <c r="V84" s="1">
        <v>40</v>
      </c>
      <c r="W84" s="1">
        <v>46.765999999999998</v>
      </c>
      <c r="Z84" s="1">
        <v>23.300999999999998</v>
      </c>
      <c r="AE84" s="1">
        <v>0.10291400000000001</v>
      </c>
      <c r="AF84" s="1">
        <v>8.7479000000000001E-2</v>
      </c>
      <c r="AG84" s="1">
        <v>0.11726300000000001</v>
      </c>
      <c r="AH84" s="1">
        <v>0.50431999999999999</v>
      </c>
      <c r="AI84" s="1">
        <v>8.4283999999999998E-2</v>
      </c>
      <c r="AJ84" s="1">
        <v>4.7585000000000002E-2</v>
      </c>
      <c r="AK84" s="1">
        <v>5.8503999999999987E-2</v>
      </c>
      <c r="AL84" s="1">
        <v>1.0023489999999999</v>
      </c>
      <c r="AM84" s="1" t="s">
        <v>33</v>
      </c>
      <c r="AN84" s="1" t="s">
        <v>34</v>
      </c>
      <c r="AO84" s="1" t="s">
        <v>35</v>
      </c>
      <c r="AP84" s="1" t="s">
        <v>36</v>
      </c>
      <c r="AQ84" s="1" t="s">
        <v>37</v>
      </c>
      <c r="AR84" s="1" t="s">
        <v>38</v>
      </c>
      <c r="AS84" s="1" t="s">
        <v>39</v>
      </c>
    </row>
    <row r="85" spans="1:45" x14ac:dyDescent="0.25">
      <c r="A85" s="1">
        <v>2017</v>
      </c>
      <c r="B85" s="1" t="s">
        <v>94</v>
      </c>
      <c r="C85" s="1" t="s">
        <v>95</v>
      </c>
      <c r="D85" s="1" t="s">
        <v>96</v>
      </c>
      <c r="F85" s="1" t="s">
        <v>43</v>
      </c>
      <c r="G85" s="1" t="s">
        <v>44</v>
      </c>
      <c r="H85" s="1">
        <v>47.433300000000003</v>
      </c>
      <c r="I85" s="1">
        <v>126.63330000000001</v>
      </c>
      <c r="J85" s="1" t="s">
        <v>241</v>
      </c>
      <c r="K85" s="1" t="s">
        <v>247</v>
      </c>
      <c r="N85" s="1">
        <v>1.9</v>
      </c>
      <c r="O85" s="1">
        <v>560</v>
      </c>
      <c r="P85" s="1">
        <v>0</v>
      </c>
      <c r="Q85" s="1" t="s">
        <v>97</v>
      </c>
      <c r="R85" s="1" t="s">
        <v>98</v>
      </c>
      <c r="S85" s="1" t="s">
        <v>98</v>
      </c>
      <c r="T85" s="1" t="s">
        <v>101</v>
      </c>
      <c r="U85" s="1">
        <v>364</v>
      </c>
      <c r="V85" s="1">
        <v>40</v>
      </c>
      <c r="W85" s="1">
        <v>54.965000000000003</v>
      </c>
      <c r="Z85" s="1">
        <v>22.826000000000001</v>
      </c>
      <c r="AE85" s="1">
        <v>0.111813</v>
      </c>
      <c r="AF85" s="1">
        <v>8.8328000000000004E-2</v>
      </c>
      <c r="AG85" s="1">
        <v>0.112534</v>
      </c>
      <c r="AH85" s="1">
        <v>0.48763899999999999</v>
      </c>
      <c r="AI85" s="1">
        <v>9.3915000000000012E-2</v>
      </c>
      <c r="AJ85" s="1">
        <v>5.4288999999999997E-2</v>
      </c>
      <c r="AK85" s="1">
        <v>5.5896000000000001E-2</v>
      </c>
      <c r="AL85" s="1">
        <v>1.0044139999999999</v>
      </c>
      <c r="AM85" s="1" t="s">
        <v>33</v>
      </c>
      <c r="AN85" s="1" t="s">
        <v>34</v>
      </c>
      <c r="AO85" s="1" t="s">
        <v>35</v>
      </c>
      <c r="AP85" s="1" t="s">
        <v>36</v>
      </c>
      <c r="AQ85" s="1" t="s">
        <v>37</v>
      </c>
      <c r="AR85" s="1" t="s">
        <v>38</v>
      </c>
      <c r="AS85" s="1" t="s">
        <v>39</v>
      </c>
    </row>
    <row r="86" spans="1:45" x14ac:dyDescent="0.25">
      <c r="A86" s="1">
        <v>2005</v>
      </c>
      <c r="B86" s="1" t="s">
        <v>102</v>
      </c>
      <c r="C86" s="1" t="s">
        <v>103</v>
      </c>
      <c r="D86" s="1" t="s">
        <v>104</v>
      </c>
      <c r="F86" s="1" t="s">
        <v>43</v>
      </c>
      <c r="G86" s="1" t="s">
        <v>44</v>
      </c>
      <c r="H86" s="1">
        <v>34.288215232002898</v>
      </c>
      <c r="I86" s="1">
        <v>-117.649932554488</v>
      </c>
      <c r="J86" s="1" t="s">
        <v>240</v>
      </c>
      <c r="K86" s="1" t="s">
        <v>248</v>
      </c>
      <c r="L86" s="12">
        <f>L87-42</f>
        <v>35399</v>
      </c>
      <c r="N86" s="1">
        <v>14.4</v>
      </c>
      <c r="O86" s="1">
        <v>678</v>
      </c>
      <c r="P86" s="1">
        <v>0</v>
      </c>
      <c r="Q86" s="1" t="s">
        <v>58</v>
      </c>
      <c r="R86" s="1" t="s">
        <v>87</v>
      </c>
      <c r="S86" s="1" t="s">
        <v>87</v>
      </c>
      <c r="T86" s="1" t="s">
        <v>105</v>
      </c>
      <c r="U86" s="1">
        <v>0</v>
      </c>
      <c r="V86" s="1">
        <v>5</v>
      </c>
      <c r="W86" s="1">
        <v>100</v>
      </c>
      <c r="X86" s="1">
        <v>499</v>
      </c>
      <c r="Y86" s="1">
        <v>7.4</v>
      </c>
      <c r="Z86" s="1">
        <v>68</v>
      </c>
      <c r="AB86" s="1">
        <v>526</v>
      </c>
      <c r="AC86" s="1">
        <v>248</v>
      </c>
      <c r="AD86" s="1">
        <v>227</v>
      </c>
      <c r="AE86" s="1">
        <v>0.23300000000000001</v>
      </c>
      <c r="AG86" s="1">
        <v>0.38300000000000001</v>
      </c>
      <c r="AH86" s="1">
        <v>0.155</v>
      </c>
      <c r="AI86" s="1">
        <v>0.04</v>
      </c>
      <c r="AJ86" s="1">
        <v>0.108</v>
      </c>
      <c r="AK86" s="1">
        <v>0.08</v>
      </c>
      <c r="AL86" s="1">
        <v>0.999</v>
      </c>
      <c r="AM86" s="1" t="s">
        <v>33</v>
      </c>
      <c r="AO86" s="1" t="s">
        <v>106</v>
      </c>
      <c r="AP86" s="1" t="s">
        <v>36</v>
      </c>
      <c r="AQ86" s="1" t="s">
        <v>37</v>
      </c>
      <c r="AR86" s="1" t="s">
        <v>38</v>
      </c>
      <c r="AS86" s="1" t="s">
        <v>39</v>
      </c>
    </row>
    <row r="87" spans="1:45" x14ac:dyDescent="0.25">
      <c r="A87" s="1">
        <v>2005</v>
      </c>
      <c r="B87" s="1" t="s">
        <v>107</v>
      </c>
      <c r="C87" s="1" t="s">
        <v>103</v>
      </c>
      <c r="D87" s="1" t="s">
        <v>104</v>
      </c>
      <c r="F87" s="1" t="s">
        <v>43</v>
      </c>
      <c r="G87" s="1" t="s">
        <v>44</v>
      </c>
      <c r="H87" s="1">
        <v>34.288215232002898</v>
      </c>
      <c r="I87" s="1">
        <v>-117.649932554488</v>
      </c>
      <c r="J87" s="1" t="s">
        <v>240</v>
      </c>
      <c r="K87" s="1" t="s">
        <v>248</v>
      </c>
      <c r="L87" s="12">
        <v>35441</v>
      </c>
      <c r="N87" s="1">
        <v>14.4</v>
      </c>
      <c r="O87" s="1">
        <v>678</v>
      </c>
      <c r="P87" s="1">
        <v>0</v>
      </c>
      <c r="Q87" s="1" t="s">
        <v>58</v>
      </c>
      <c r="R87" s="1" t="s">
        <v>87</v>
      </c>
      <c r="S87" s="1" t="s">
        <v>87</v>
      </c>
      <c r="T87" s="1" t="s">
        <v>105</v>
      </c>
      <c r="U87" s="1">
        <v>42</v>
      </c>
      <c r="V87" s="1">
        <v>5</v>
      </c>
      <c r="W87" s="1">
        <v>90.480999999999995</v>
      </c>
      <c r="X87" s="1">
        <v>499</v>
      </c>
      <c r="Y87" s="1">
        <v>7.7</v>
      </c>
      <c r="Z87" s="1">
        <v>64</v>
      </c>
      <c r="AB87" s="1">
        <v>359</v>
      </c>
      <c r="AC87" s="1">
        <v>288</v>
      </c>
      <c r="AD87" s="1">
        <v>353</v>
      </c>
    </row>
    <row r="88" spans="1:45" x14ac:dyDescent="0.25">
      <c r="A88" s="1">
        <v>2005</v>
      </c>
      <c r="B88" s="1" t="s">
        <v>107</v>
      </c>
      <c r="C88" s="1" t="s">
        <v>103</v>
      </c>
      <c r="D88" s="1" t="s">
        <v>104</v>
      </c>
      <c r="F88" s="1" t="s">
        <v>43</v>
      </c>
      <c r="G88" s="1" t="s">
        <v>44</v>
      </c>
      <c r="H88" s="1">
        <v>34.288215232002898</v>
      </c>
      <c r="I88" s="1">
        <v>-117.649932554488</v>
      </c>
      <c r="J88" s="1" t="s">
        <v>240</v>
      </c>
      <c r="K88" s="1" t="s">
        <v>248</v>
      </c>
      <c r="L88" s="12">
        <v>35498</v>
      </c>
      <c r="N88" s="1">
        <v>14.4</v>
      </c>
      <c r="O88" s="1">
        <v>678</v>
      </c>
      <c r="P88" s="1">
        <v>0</v>
      </c>
      <c r="Q88" s="1" t="s">
        <v>58</v>
      </c>
      <c r="R88" s="1" t="s">
        <v>87</v>
      </c>
      <c r="S88" s="1" t="s">
        <v>87</v>
      </c>
      <c r="T88" s="1" t="s">
        <v>105</v>
      </c>
      <c r="U88" s="1">
        <v>99</v>
      </c>
      <c r="V88" s="1">
        <v>5</v>
      </c>
      <c r="W88" s="1">
        <v>84.819000000000003</v>
      </c>
      <c r="X88" s="1">
        <v>499</v>
      </c>
      <c r="Y88" s="1">
        <v>7.8</v>
      </c>
      <c r="Z88" s="1">
        <v>60</v>
      </c>
      <c r="AB88" s="1">
        <v>266</v>
      </c>
      <c r="AC88" s="1">
        <v>323</v>
      </c>
      <c r="AD88" s="1">
        <v>410</v>
      </c>
    </row>
    <row r="89" spans="1:45" x14ac:dyDescent="0.25">
      <c r="A89" s="1">
        <v>2005</v>
      </c>
      <c r="B89" s="1" t="s">
        <v>107</v>
      </c>
      <c r="C89" s="1" t="s">
        <v>103</v>
      </c>
      <c r="D89" s="1" t="s">
        <v>104</v>
      </c>
      <c r="F89" s="1" t="s">
        <v>43</v>
      </c>
      <c r="G89" s="1" t="s">
        <v>44</v>
      </c>
      <c r="H89" s="1">
        <v>34.288215232002898</v>
      </c>
      <c r="I89" s="1">
        <v>-117.649932554488</v>
      </c>
      <c r="J89" s="1" t="s">
        <v>240</v>
      </c>
      <c r="K89" s="1" t="s">
        <v>248</v>
      </c>
      <c r="L89" s="12">
        <v>35560</v>
      </c>
      <c r="N89" s="1">
        <v>14.4</v>
      </c>
      <c r="O89" s="1">
        <v>678</v>
      </c>
      <c r="P89" s="1">
        <v>0</v>
      </c>
      <c r="Q89" s="1" t="s">
        <v>58</v>
      </c>
      <c r="R89" s="1" t="s">
        <v>87</v>
      </c>
      <c r="S89" s="1" t="s">
        <v>87</v>
      </c>
      <c r="T89" s="1" t="s">
        <v>105</v>
      </c>
      <c r="U89" s="1">
        <v>161</v>
      </c>
      <c r="V89" s="1">
        <v>5</v>
      </c>
      <c r="W89" s="1">
        <v>82.677000000000007</v>
      </c>
      <c r="X89" s="1">
        <v>499</v>
      </c>
      <c r="Y89" s="1">
        <v>8.5</v>
      </c>
      <c r="Z89" s="1">
        <v>58</v>
      </c>
      <c r="AB89" s="1">
        <v>258</v>
      </c>
      <c r="AC89" s="1">
        <v>258</v>
      </c>
      <c r="AD89" s="1">
        <v>484</v>
      </c>
    </row>
    <row r="90" spans="1:45" x14ac:dyDescent="0.25">
      <c r="A90" s="1">
        <v>2005</v>
      </c>
      <c r="B90" s="1" t="s">
        <v>107</v>
      </c>
      <c r="C90" s="1" t="s">
        <v>103</v>
      </c>
      <c r="D90" s="1" t="s">
        <v>104</v>
      </c>
      <c r="F90" s="1" t="s">
        <v>43</v>
      </c>
      <c r="G90" s="1" t="s">
        <v>44</v>
      </c>
      <c r="H90" s="1">
        <v>34.288215232002898</v>
      </c>
      <c r="I90" s="1">
        <v>-117.649932554488</v>
      </c>
      <c r="J90" s="1" t="s">
        <v>240</v>
      </c>
      <c r="K90" s="1" t="s">
        <v>248</v>
      </c>
      <c r="L90" s="12">
        <v>35625</v>
      </c>
      <c r="N90" s="1">
        <v>14.4</v>
      </c>
      <c r="O90" s="1">
        <v>678</v>
      </c>
      <c r="P90" s="1">
        <v>0</v>
      </c>
      <c r="Q90" s="1" t="s">
        <v>58</v>
      </c>
      <c r="R90" s="1" t="s">
        <v>87</v>
      </c>
      <c r="S90" s="1" t="s">
        <v>87</v>
      </c>
      <c r="T90" s="1" t="s">
        <v>105</v>
      </c>
      <c r="U90" s="1">
        <v>226</v>
      </c>
      <c r="V90" s="1">
        <v>5</v>
      </c>
      <c r="W90" s="1">
        <v>79.423000000000002</v>
      </c>
      <c r="X90" s="1">
        <v>499</v>
      </c>
      <c r="Y90" s="1">
        <v>9.4</v>
      </c>
      <c r="Z90" s="1">
        <v>53</v>
      </c>
      <c r="AB90" s="1">
        <v>234</v>
      </c>
      <c r="AC90" s="1">
        <v>283</v>
      </c>
      <c r="AD90" s="1">
        <v>484</v>
      </c>
    </row>
    <row r="91" spans="1:45" x14ac:dyDescent="0.25">
      <c r="A91" s="1">
        <v>2005</v>
      </c>
      <c r="B91" s="1" t="s">
        <v>107</v>
      </c>
      <c r="C91" s="1" t="s">
        <v>103</v>
      </c>
      <c r="D91" s="1" t="s">
        <v>104</v>
      </c>
      <c r="F91" s="1" t="s">
        <v>43</v>
      </c>
      <c r="G91" s="1" t="s">
        <v>44</v>
      </c>
      <c r="H91" s="1">
        <v>34.288215232002898</v>
      </c>
      <c r="I91" s="1">
        <v>-117.649932554488</v>
      </c>
      <c r="J91" s="1" t="s">
        <v>240</v>
      </c>
      <c r="K91" s="1" t="s">
        <v>248</v>
      </c>
      <c r="L91" s="12">
        <v>35735</v>
      </c>
      <c r="N91" s="1">
        <v>14.4</v>
      </c>
      <c r="O91" s="1">
        <v>678</v>
      </c>
      <c r="P91" s="1">
        <v>0</v>
      </c>
      <c r="Q91" s="1" t="s">
        <v>58</v>
      </c>
      <c r="R91" s="1" t="s">
        <v>87</v>
      </c>
      <c r="S91" s="1" t="s">
        <v>87</v>
      </c>
      <c r="T91" s="1" t="s">
        <v>105</v>
      </c>
      <c r="U91" s="1">
        <v>340</v>
      </c>
      <c r="V91" s="1">
        <v>5</v>
      </c>
      <c r="W91" s="1">
        <v>79.313000000000002</v>
      </c>
      <c r="X91" s="1">
        <v>499</v>
      </c>
      <c r="Y91" s="1">
        <v>8.5</v>
      </c>
      <c r="Z91" s="1">
        <v>55</v>
      </c>
      <c r="AB91" s="1">
        <v>164</v>
      </c>
      <c r="AC91" s="1">
        <v>329</v>
      </c>
      <c r="AD91" s="1">
        <v>507</v>
      </c>
    </row>
    <row r="92" spans="1:45" x14ac:dyDescent="0.25">
      <c r="A92" s="1">
        <v>2005</v>
      </c>
      <c r="B92" s="1" t="s">
        <v>107</v>
      </c>
      <c r="C92" s="1" t="s">
        <v>103</v>
      </c>
      <c r="D92" s="1" t="s">
        <v>104</v>
      </c>
      <c r="F92" s="1" t="s">
        <v>43</v>
      </c>
      <c r="G92" s="1" t="s">
        <v>44</v>
      </c>
      <c r="H92" s="1">
        <v>34.288215232002898</v>
      </c>
      <c r="I92" s="1">
        <v>-117.649932554488</v>
      </c>
      <c r="J92" s="1" t="s">
        <v>240</v>
      </c>
      <c r="K92" s="1" t="s">
        <v>248</v>
      </c>
      <c r="L92" s="12">
        <v>35971</v>
      </c>
      <c r="N92" s="1">
        <v>14.4</v>
      </c>
      <c r="O92" s="1">
        <v>678</v>
      </c>
      <c r="P92" s="1">
        <v>0</v>
      </c>
      <c r="Q92" s="1" t="s">
        <v>58</v>
      </c>
      <c r="R92" s="1" t="s">
        <v>87</v>
      </c>
      <c r="S92" s="1" t="s">
        <v>87</v>
      </c>
      <c r="T92" s="1" t="s">
        <v>105</v>
      </c>
      <c r="U92" s="1">
        <v>572</v>
      </c>
      <c r="V92" s="1">
        <v>5</v>
      </c>
      <c r="W92" s="1">
        <v>75.567999999999998</v>
      </c>
      <c r="X92" s="1">
        <v>499</v>
      </c>
      <c r="Y92" s="1">
        <v>9.6999999999999993</v>
      </c>
      <c r="Z92" s="1">
        <v>45</v>
      </c>
      <c r="AB92" s="1">
        <v>172</v>
      </c>
      <c r="AC92" s="1">
        <v>275</v>
      </c>
      <c r="AD92" s="1">
        <v>554</v>
      </c>
      <c r="AE92" s="1">
        <v>0.28199999999999997</v>
      </c>
      <c r="AG92" s="1">
        <v>0.318</v>
      </c>
      <c r="AH92" s="1">
        <v>0.14599999999999999</v>
      </c>
      <c r="AI92" s="1">
        <v>4.7E-2</v>
      </c>
      <c r="AJ92" s="1">
        <v>0.113</v>
      </c>
      <c r="AK92" s="1">
        <v>9.4E-2</v>
      </c>
      <c r="AL92" s="1">
        <v>1</v>
      </c>
      <c r="AM92" s="1" t="s">
        <v>33</v>
      </c>
      <c r="AO92" s="1" t="s">
        <v>106</v>
      </c>
      <c r="AP92" s="1" t="s">
        <v>36</v>
      </c>
      <c r="AQ92" s="1" t="s">
        <v>37</v>
      </c>
      <c r="AR92" s="1" t="s">
        <v>38</v>
      </c>
      <c r="AS92" s="1" t="s">
        <v>39</v>
      </c>
    </row>
    <row r="93" spans="1:45" x14ac:dyDescent="0.25">
      <c r="A93" s="1">
        <v>2005</v>
      </c>
      <c r="B93" s="1" t="s">
        <v>107</v>
      </c>
      <c r="C93" s="1" t="s">
        <v>103</v>
      </c>
      <c r="D93" s="1" t="s">
        <v>104</v>
      </c>
      <c r="F93" s="1" t="s">
        <v>43</v>
      </c>
      <c r="G93" s="1" t="s">
        <v>44</v>
      </c>
      <c r="H93" s="1">
        <v>34.288215232002898</v>
      </c>
      <c r="I93" s="1">
        <v>-117.649932554488</v>
      </c>
      <c r="J93" s="1" t="s">
        <v>240</v>
      </c>
      <c r="K93" s="1" t="s">
        <v>248</v>
      </c>
      <c r="L93" s="12">
        <v>36132</v>
      </c>
      <c r="N93" s="1">
        <v>14.4</v>
      </c>
      <c r="O93" s="1">
        <v>678</v>
      </c>
      <c r="P93" s="1">
        <v>0</v>
      </c>
      <c r="Q93" s="1" t="s">
        <v>58</v>
      </c>
      <c r="R93" s="1" t="s">
        <v>87</v>
      </c>
      <c r="S93" s="1" t="s">
        <v>87</v>
      </c>
      <c r="T93" s="1" t="s">
        <v>105</v>
      </c>
      <c r="U93" s="1">
        <v>733</v>
      </c>
      <c r="V93" s="1">
        <v>5</v>
      </c>
      <c r="W93" s="1">
        <v>79.25</v>
      </c>
      <c r="X93" s="1">
        <v>500</v>
      </c>
      <c r="Y93" s="1">
        <v>9.8000000000000007</v>
      </c>
      <c r="Z93" s="1">
        <v>36</v>
      </c>
      <c r="AB93" s="1">
        <v>151</v>
      </c>
      <c r="AC93" s="1">
        <v>298</v>
      </c>
      <c r="AD93" s="1">
        <v>552</v>
      </c>
      <c r="AE93" s="1">
        <v>0.26400000000000001</v>
      </c>
      <c r="AG93" s="1">
        <v>0.33</v>
      </c>
      <c r="AH93" s="1">
        <v>0.14199999999999999</v>
      </c>
      <c r="AI93" s="1">
        <v>4.7E-2</v>
      </c>
      <c r="AJ93" s="1">
        <v>0.104</v>
      </c>
      <c r="AK93" s="1">
        <v>0.113</v>
      </c>
      <c r="AL93" s="1">
        <v>1</v>
      </c>
      <c r="AM93" s="1" t="s">
        <v>33</v>
      </c>
      <c r="AO93" s="1" t="s">
        <v>106</v>
      </c>
      <c r="AP93" s="1" t="s">
        <v>36</v>
      </c>
      <c r="AQ93" s="1" t="s">
        <v>37</v>
      </c>
      <c r="AR93" s="1" t="s">
        <v>38</v>
      </c>
      <c r="AS93" s="1" t="s">
        <v>39</v>
      </c>
    </row>
    <row r="94" spans="1:45" x14ac:dyDescent="0.25">
      <c r="A94" s="1">
        <v>2005</v>
      </c>
      <c r="B94" s="1" t="s">
        <v>107</v>
      </c>
      <c r="C94" s="1" t="s">
        <v>103</v>
      </c>
      <c r="D94" s="1" t="s">
        <v>104</v>
      </c>
      <c r="F94" s="1" t="s">
        <v>43</v>
      </c>
      <c r="G94" s="1" t="s">
        <v>44</v>
      </c>
      <c r="H94" s="1">
        <v>34.288215232002898</v>
      </c>
      <c r="I94" s="1">
        <v>-117.649932554488</v>
      </c>
      <c r="J94" s="1" t="s">
        <v>240</v>
      </c>
      <c r="K94" s="1" t="s">
        <v>248</v>
      </c>
      <c r="L94" s="12">
        <f>L95-42</f>
        <v>35399</v>
      </c>
      <c r="N94" s="1">
        <v>14.4</v>
      </c>
      <c r="O94" s="1">
        <v>678</v>
      </c>
      <c r="P94" s="1">
        <v>0</v>
      </c>
      <c r="Q94" s="1" t="s">
        <v>58</v>
      </c>
      <c r="R94" s="1" t="s">
        <v>87</v>
      </c>
      <c r="S94" s="1" t="s">
        <v>87</v>
      </c>
      <c r="T94" s="1" t="s">
        <v>108</v>
      </c>
      <c r="U94" s="1">
        <v>0</v>
      </c>
      <c r="V94" s="1">
        <v>5</v>
      </c>
      <c r="W94" s="1">
        <v>100</v>
      </c>
      <c r="X94" s="1">
        <v>486</v>
      </c>
      <c r="Y94" s="1">
        <v>8.8000000000000007</v>
      </c>
      <c r="Z94" s="1">
        <v>55</v>
      </c>
      <c r="AB94" s="1">
        <v>482</v>
      </c>
      <c r="AC94" s="1">
        <v>222</v>
      </c>
      <c r="AD94" s="1">
        <v>296</v>
      </c>
      <c r="AE94" s="1">
        <v>0.24199999999999999</v>
      </c>
      <c r="AG94" s="1">
        <v>0.41099999999999998</v>
      </c>
      <c r="AH94" s="1">
        <v>0.14399999999999999</v>
      </c>
      <c r="AI94" s="1">
        <v>3.1E-2</v>
      </c>
      <c r="AJ94" s="1">
        <v>9.0999999999999998E-2</v>
      </c>
      <c r="AK94" s="1">
        <v>7.9000000000000001E-2</v>
      </c>
      <c r="AL94" s="1">
        <v>0.998</v>
      </c>
      <c r="AM94" s="1" t="s">
        <v>33</v>
      </c>
      <c r="AO94" s="1" t="s">
        <v>106</v>
      </c>
      <c r="AP94" s="1" t="s">
        <v>36</v>
      </c>
      <c r="AQ94" s="1" t="s">
        <v>37</v>
      </c>
      <c r="AR94" s="1" t="s">
        <v>38</v>
      </c>
      <c r="AS94" s="1" t="s">
        <v>39</v>
      </c>
    </row>
    <row r="95" spans="1:45" x14ac:dyDescent="0.25">
      <c r="A95" s="1">
        <v>2005</v>
      </c>
      <c r="B95" s="1" t="s">
        <v>107</v>
      </c>
      <c r="C95" s="1" t="s">
        <v>103</v>
      </c>
      <c r="D95" s="1" t="s">
        <v>104</v>
      </c>
      <c r="F95" s="1" t="s">
        <v>43</v>
      </c>
      <c r="G95" s="1" t="s">
        <v>44</v>
      </c>
      <c r="H95" s="1">
        <v>34.288215232002898</v>
      </c>
      <c r="I95" s="1">
        <v>-117.649932554488</v>
      </c>
      <c r="J95" s="1" t="s">
        <v>240</v>
      </c>
      <c r="K95" s="1" t="s">
        <v>248</v>
      </c>
      <c r="L95" s="12">
        <v>35441</v>
      </c>
      <c r="N95" s="1">
        <v>14.4</v>
      </c>
      <c r="O95" s="1">
        <v>678</v>
      </c>
      <c r="P95" s="1">
        <v>0</v>
      </c>
      <c r="Q95" s="1" t="s">
        <v>58</v>
      </c>
      <c r="R95" s="1" t="s">
        <v>87</v>
      </c>
      <c r="S95" s="1" t="s">
        <v>87</v>
      </c>
      <c r="T95" s="1" t="s">
        <v>108</v>
      </c>
      <c r="U95" s="1">
        <v>42</v>
      </c>
      <c r="V95" s="1">
        <v>5</v>
      </c>
      <c r="W95" s="1">
        <v>85.28</v>
      </c>
      <c r="X95" s="1">
        <v>486</v>
      </c>
      <c r="Y95" s="1">
        <v>11.1</v>
      </c>
      <c r="Z95" s="1">
        <v>45</v>
      </c>
      <c r="AB95" s="1">
        <v>299</v>
      </c>
      <c r="AC95" s="1">
        <v>330</v>
      </c>
      <c r="AD95" s="1">
        <v>371</v>
      </c>
    </row>
    <row r="96" spans="1:45" x14ac:dyDescent="0.25">
      <c r="A96" s="1">
        <v>2005</v>
      </c>
      <c r="B96" s="1" t="s">
        <v>107</v>
      </c>
      <c r="C96" s="1" t="s">
        <v>103</v>
      </c>
      <c r="D96" s="1" t="s">
        <v>104</v>
      </c>
      <c r="F96" s="1" t="s">
        <v>43</v>
      </c>
      <c r="G96" s="1" t="s">
        <v>44</v>
      </c>
      <c r="H96" s="1">
        <v>34.288215232002898</v>
      </c>
      <c r="I96" s="1">
        <v>-117.649932554488</v>
      </c>
      <c r="J96" s="1" t="s">
        <v>240</v>
      </c>
      <c r="K96" s="1" t="s">
        <v>248</v>
      </c>
      <c r="L96" s="12">
        <v>35498</v>
      </c>
      <c r="N96" s="1">
        <v>14.4</v>
      </c>
      <c r="O96" s="1">
        <v>678</v>
      </c>
      <c r="P96" s="1">
        <v>0</v>
      </c>
      <c r="Q96" s="1" t="s">
        <v>58</v>
      </c>
      <c r="R96" s="1" t="s">
        <v>87</v>
      </c>
      <c r="S96" s="1" t="s">
        <v>87</v>
      </c>
      <c r="T96" s="1" t="s">
        <v>108</v>
      </c>
      <c r="U96" s="1">
        <v>99</v>
      </c>
      <c r="V96" s="1">
        <v>5</v>
      </c>
      <c r="W96" s="1">
        <v>77.87</v>
      </c>
      <c r="X96" s="1">
        <v>486</v>
      </c>
      <c r="Y96" s="1">
        <v>10.5</v>
      </c>
      <c r="Z96" s="1">
        <v>43</v>
      </c>
      <c r="AB96" s="1">
        <v>267</v>
      </c>
      <c r="AC96" s="1">
        <v>322</v>
      </c>
      <c r="AD96" s="1">
        <v>411</v>
      </c>
    </row>
    <row r="97" spans="1:45" x14ac:dyDescent="0.25">
      <c r="A97" s="1">
        <v>2005</v>
      </c>
      <c r="B97" s="1" t="s">
        <v>107</v>
      </c>
      <c r="C97" s="1" t="s">
        <v>103</v>
      </c>
      <c r="D97" s="1" t="s">
        <v>104</v>
      </c>
      <c r="F97" s="1" t="s">
        <v>43</v>
      </c>
      <c r="G97" s="1" t="s">
        <v>44</v>
      </c>
      <c r="H97" s="1">
        <v>34.288215232002898</v>
      </c>
      <c r="I97" s="1">
        <v>-117.649932554488</v>
      </c>
      <c r="J97" s="1" t="s">
        <v>240</v>
      </c>
      <c r="K97" s="1" t="s">
        <v>248</v>
      </c>
      <c r="L97" s="12">
        <v>35560</v>
      </c>
      <c r="N97" s="1">
        <v>14.4</v>
      </c>
      <c r="O97" s="1">
        <v>678</v>
      </c>
      <c r="P97" s="1">
        <v>0</v>
      </c>
      <c r="Q97" s="1" t="s">
        <v>58</v>
      </c>
      <c r="R97" s="1" t="s">
        <v>87</v>
      </c>
      <c r="S97" s="1" t="s">
        <v>87</v>
      </c>
      <c r="T97" s="1" t="s">
        <v>108</v>
      </c>
      <c r="U97" s="1">
        <v>161</v>
      </c>
      <c r="V97" s="1">
        <v>5</v>
      </c>
      <c r="W97" s="1">
        <v>80.989999999999995</v>
      </c>
      <c r="X97" s="1">
        <v>486</v>
      </c>
      <c r="Y97" s="1">
        <v>11</v>
      </c>
      <c r="Z97" s="1">
        <v>46</v>
      </c>
      <c r="AB97" s="1">
        <v>315</v>
      </c>
      <c r="AC97" s="1">
        <v>253</v>
      </c>
      <c r="AD97" s="1">
        <v>433</v>
      </c>
    </row>
    <row r="98" spans="1:45" x14ac:dyDescent="0.25">
      <c r="A98" s="1">
        <v>2005</v>
      </c>
      <c r="B98" s="1" t="s">
        <v>107</v>
      </c>
      <c r="C98" s="1" t="s">
        <v>103</v>
      </c>
      <c r="D98" s="1" t="s">
        <v>104</v>
      </c>
      <c r="F98" s="1" t="s">
        <v>43</v>
      </c>
      <c r="G98" s="1" t="s">
        <v>44</v>
      </c>
      <c r="H98" s="1">
        <v>34.288215232002898</v>
      </c>
      <c r="I98" s="1">
        <v>-117.649932554488</v>
      </c>
      <c r="J98" s="1" t="s">
        <v>240</v>
      </c>
      <c r="K98" s="1" t="s">
        <v>248</v>
      </c>
      <c r="L98" s="12">
        <v>35625</v>
      </c>
      <c r="N98" s="1">
        <v>14.4</v>
      </c>
      <c r="O98" s="1">
        <v>678</v>
      </c>
      <c r="P98" s="1">
        <v>0</v>
      </c>
      <c r="Q98" s="1" t="s">
        <v>58</v>
      </c>
      <c r="R98" s="1" t="s">
        <v>87</v>
      </c>
      <c r="S98" s="1" t="s">
        <v>87</v>
      </c>
      <c r="T98" s="1" t="s">
        <v>108</v>
      </c>
      <c r="U98" s="1">
        <v>226</v>
      </c>
      <c r="V98" s="1">
        <v>5</v>
      </c>
      <c r="W98" s="1">
        <v>79.209999999999994</v>
      </c>
      <c r="X98" s="1">
        <v>486</v>
      </c>
      <c r="Y98" s="1">
        <v>10.8</v>
      </c>
      <c r="Z98" s="1">
        <v>46</v>
      </c>
      <c r="AB98" s="1">
        <v>262</v>
      </c>
      <c r="AC98" s="1">
        <v>302</v>
      </c>
      <c r="AD98" s="1">
        <v>436</v>
      </c>
    </row>
    <row r="99" spans="1:45" x14ac:dyDescent="0.25">
      <c r="A99" s="1">
        <v>2005</v>
      </c>
      <c r="B99" s="1" t="s">
        <v>107</v>
      </c>
      <c r="C99" s="1" t="s">
        <v>103</v>
      </c>
      <c r="D99" s="1" t="s">
        <v>104</v>
      </c>
      <c r="F99" s="1" t="s">
        <v>43</v>
      </c>
      <c r="G99" s="1" t="s">
        <v>44</v>
      </c>
      <c r="H99" s="1">
        <v>34.288215232002898</v>
      </c>
      <c r="I99" s="1">
        <v>-117.649932554488</v>
      </c>
      <c r="J99" s="1" t="s">
        <v>240</v>
      </c>
      <c r="K99" s="1" t="s">
        <v>248</v>
      </c>
      <c r="L99" s="12">
        <v>35735</v>
      </c>
      <c r="N99" s="1">
        <v>14.4</v>
      </c>
      <c r="O99" s="1">
        <v>678</v>
      </c>
      <c r="P99" s="1">
        <v>0</v>
      </c>
      <c r="Q99" s="1" t="s">
        <v>58</v>
      </c>
      <c r="R99" s="1" t="s">
        <v>87</v>
      </c>
      <c r="S99" s="1" t="s">
        <v>87</v>
      </c>
      <c r="T99" s="1" t="s">
        <v>108</v>
      </c>
      <c r="U99" s="1">
        <v>340</v>
      </c>
      <c r="V99" s="1">
        <v>5</v>
      </c>
      <c r="W99" s="1">
        <v>74.739999999999995</v>
      </c>
      <c r="X99" s="1">
        <v>486</v>
      </c>
      <c r="Y99" s="1">
        <v>10.5</v>
      </c>
      <c r="Z99" s="1">
        <v>42</v>
      </c>
      <c r="AB99" s="1">
        <v>169</v>
      </c>
      <c r="AC99" s="1">
        <v>335</v>
      </c>
      <c r="AD99" s="1">
        <v>496</v>
      </c>
    </row>
    <row r="100" spans="1:45" x14ac:dyDescent="0.25">
      <c r="A100" s="1">
        <v>2005</v>
      </c>
      <c r="B100" s="1" t="s">
        <v>107</v>
      </c>
      <c r="C100" s="1" t="s">
        <v>103</v>
      </c>
      <c r="D100" s="1" t="s">
        <v>104</v>
      </c>
      <c r="F100" s="1" t="s">
        <v>43</v>
      </c>
      <c r="G100" s="1" t="s">
        <v>44</v>
      </c>
      <c r="H100" s="1">
        <v>34.288215232002898</v>
      </c>
      <c r="I100" s="1">
        <v>-117.649932554488</v>
      </c>
      <c r="J100" s="1" t="s">
        <v>240</v>
      </c>
      <c r="K100" s="1" t="s">
        <v>248</v>
      </c>
      <c r="L100" s="12">
        <v>35971</v>
      </c>
      <c r="N100" s="1">
        <v>14.4</v>
      </c>
      <c r="O100" s="1">
        <v>678</v>
      </c>
      <c r="P100" s="1">
        <v>0</v>
      </c>
      <c r="Q100" s="1" t="s">
        <v>58</v>
      </c>
      <c r="R100" s="1" t="s">
        <v>87</v>
      </c>
      <c r="S100" s="1" t="s">
        <v>87</v>
      </c>
      <c r="T100" s="1" t="s">
        <v>108</v>
      </c>
      <c r="U100" s="1">
        <v>572</v>
      </c>
      <c r="V100" s="1">
        <v>5</v>
      </c>
      <c r="W100" s="1">
        <v>64.849999999999994</v>
      </c>
      <c r="X100" s="1">
        <v>486</v>
      </c>
      <c r="Y100" s="1">
        <v>10.8</v>
      </c>
      <c r="Z100" s="1">
        <v>44</v>
      </c>
      <c r="AB100" s="1">
        <v>182</v>
      </c>
      <c r="AC100" s="1">
        <v>267</v>
      </c>
      <c r="AD100" s="1">
        <v>551</v>
      </c>
      <c r="AE100" s="1">
        <v>0.32900000000000001</v>
      </c>
      <c r="AG100" s="1">
        <v>0.29699999999999999</v>
      </c>
      <c r="AH100" s="1">
        <v>0.113</v>
      </c>
      <c r="AI100" s="1">
        <v>4.2999999999999997E-2</v>
      </c>
      <c r="AJ100" s="1">
        <v>9.6999999999999989E-2</v>
      </c>
      <c r="AK100" s="1">
        <v>0.12</v>
      </c>
      <c r="AL100" s="1">
        <v>0.99899999999999989</v>
      </c>
      <c r="AM100" s="1" t="s">
        <v>33</v>
      </c>
      <c r="AO100" s="1" t="s">
        <v>106</v>
      </c>
      <c r="AP100" s="1" t="s">
        <v>36</v>
      </c>
      <c r="AQ100" s="1" t="s">
        <v>37</v>
      </c>
      <c r="AR100" s="1" t="s">
        <v>38</v>
      </c>
      <c r="AS100" s="1" t="s">
        <v>39</v>
      </c>
    </row>
    <row r="101" spans="1:45" x14ac:dyDescent="0.25">
      <c r="A101" s="1">
        <v>2005</v>
      </c>
      <c r="B101" s="1" t="s">
        <v>107</v>
      </c>
      <c r="C101" s="1" t="s">
        <v>103</v>
      </c>
      <c r="D101" s="1" t="s">
        <v>104</v>
      </c>
      <c r="F101" s="1" t="s">
        <v>43</v>
      </c>
      <c r="G101" s="1" t="s">
        <v>44</v>
      </c>
      <c r="H101" s="1">
        <v>34.288215232002898</v>
      </c>
      <c r="I101" s="1">
        <v>-117.649932554488</v>
      </c>
      <c r="J101" s="1" t="s">
        <v>240</v>
      </c>
      <c r="K101" s="1" t="s">
        <v>248</v>
      </c>
      <c r="L101" s="12">
        <v>36132</v>
      </c>
      <c r="N101" s="1">
        <v>14.4</v>
      </c>
      <c r="O101" s="1">
        <v>678</v>
      </c>
      <c r="P101" s="1">
        <v>0</v>
      </c>
      <c r="Q101" s="1" t="s">
        <v>58</v>
      </c>
      <c r="R101" s="1" t="s">
        <v>87</v>
      </c>
      <c r="S101" s="1" t="s">
        <v>87</v>
      </c>
      <c r="T101" s="1" t="s">
        <v>108</v>
      </c>
      <c r="U101" s="1">
        <v>733</v>
      </c>
      <c r="V101" s="1">
        <v>5</v>
      </c>
      <c r="W101" s="1">
        <v>68.38</v>
      </c>
      <c r="X101" s="1">
        <v>486</v>
      </c>
      <c r="Y101" s="1">
        <v>10.9</v>
      </c>
      <c r="Z101" s="1">
        <v>34</v>
      </c>
      <c r="AB101" s="1">
        <v>195</v>
      </c>
      <c r="AC101" s="1">
        <v>284</v>
      </c>
      <c r="AD101" s="1">
        <v>521</v>
      </c>
      <c r="AE101" s="1">
        <v>0.30599999999999999</v>
      </c>
      <c r="AG101" s="1">
        <v>0.316</v>
      </c>
      <c r="AH101" s="1">
        <v>0.13200000000000001</v>
      </c>
      <c r="AI101" s="1">
        <v>4.7E-2</v>
      </c>
      <c r="AJ101" s="1">
        <v>9.3000000000000013E-2</v>
      </c>
      <c r="AK101" s="1">
        <v>0.107</v>
      </c>
      <c r="AL101" s="1">
        <v>1.0009999999999999</v>
      </c>
      <c r="AM101" s="1" t="s">
        <v>33</v>
      </c>
      <c r="AO101" s="1" t="s">
        <v>106</v>
      </c>
      <c r="AP101" s="1" t="s">
        <v>36</v>
      </c>
      <c r="AQ101" s="1" t="s">
        <v>37</v>
      </c>
      <c r="AR101" s="1" t="s">
        <v>38</v>
      </c>
      <c r="AS101" s="1" t="s">
        <v>39</v>
      </c>
    </row>
    <row r="102" spans="1:45" x14ac:dyDescent="0.25">
      <c r="A102" s="1">
        <v>2005</v>
      </c>
      <c r="B102" s="1" t="s">
        <v>107</v>
      </c>
      <c r="C102" s="1" t="s">
        <v>103</v>
      </c>
      <c r="D102" s="1" t="s">
        <v>104</v>
      </c>
      <c r="F102" s="1" t="s">
        <v>43</v>
      </c>
      <c r="G102" s="1" t="s">
        <v>44</v>
      </c>
      <c r="H102" s="1">
        <v>34.288215232002898</v>
      </c>
      <c r="I102" s="1">
        <v>-117.649932554488</v>
      </c>
      <c r="J102" s="1" t="s">
        <v>240</v>
      </c>
      <c r="K102" s="1" t="s">
        <v>248</v>
      </c>
      <c r="L102" s="12">
        <f>L103-42</f>
        <v>35399</v>
      </c>
      <c r="N102" s="1">
        <v>14.4</v>
      </c>
      <c r="O102" s="1">
        <v>678</v>
      </c>
      <c r="P102" s="1">
        <v>0</v>
      </c>
      <c r="Q102" s="1" t="s">
        <v>58</v>
      </c>
      <c r="R102" s="1" t="s">
        <v>87</v>
      </c>
      <c r="S102" s="1" t="s">
        <v>87</v>
      </c>
      <c r="T102" s="1" t="s">
        <v>109</v>
      </c>
      <c r="U102" s="1">
        <v>0</v>
      </c>
      <c r="V102" s="1">
        <v>5</v>
      </c>
      <c r="W102" s="1">
        <v>100</v>
      </c>
      <c r="X102" s="1">
        <v>467</v>
      </c>
      <c r="Y102" s="1">
        <v>7</v>
      </c>
      <c r="Z102" s="1">
        <v>67</v>
      </c>
      <c r="AB102" s="1">
        <v>351</v>
      </c>
      <c r="AC102" s="1">
        <v>389</v>
      </c>
      <c r="AD102" s="1">
        <v>260</v>
      </c>
      <c r="AE102" s="1">
        <v>0.16</v>
      </c>
      <c r="AG102" s="1">
        <v>0.46200000000000002</v>
      </c>
      <c r="AH102" s="1">
        <v>0.14099999999999999</v>
      </c>
      <c r="AI102" s="1">
        <v>4.8000000000000001E-2</v>
      </c>
      <c r="AJ102" s="1">
        <v>9.4E-2</v>
      </c>
      <c r="AK102" s="1">
        <v>9.5000000000000001E-2</v>
      </c>
      <c r="AL102" s="1">
        <v>1</v>
      </c>
      <c r="AM102" s="1" t="s">
        <v>33</v>
      </c>
      <c r="AO102" s="1" t="s">
        <v>106</v>
      </c>
      <c r="AP102" s="1" t="s">
        <v>36</v>
      </c>
      <c r="AQ102" s="1" t="s">
        <v>37</v>
      </c>
      <c r="AR102" s="1" t="s">
        <v>38</v>
      </c>
      <c r="AS102" s="1" t="s">
        <v>39</v>
      </c>
    </row>
    <row r="103" spans="1:45" x14ac:dyDescent="0.25">
      <c r="A103" s="1">
        <v>2005</v>
      </c>
      <c r="B103" s="1" t="s">
        <v>107</v>
      </c>
      <c r="C103" s="1" t="s">
        <v>103</v>
      </c>
      <c r="D103" s="1" t="s">
        <v>104</v>
      </c>
      <c r="F103" s="1" t="s">
        <v>43</v>
      </c>
      <c r="G103" s="1" t="s">
        <v>44</v>
      </c>
      <c r="H103" s="1">
        <v>34.288215232002898</v>
      </c>
      <c r="I103" s="1">
        <v>-117.649932554488</v>
      </c>
      <c r="J103" s="1" t="s">
        <v>240</v>
      </c>
      <c r="K103" s="1" t="s">
        <v>248</v>
      </c>
      <c r="L103" s="12">
        <v>35441</v>
      </c>
      <c r="N103" s="1">
        <v>14.4</v>
      </c>
      <c r="O103" s="1">
        <v>678</v>
      </c>
      <c r="P103" s="1">
        <v>0</v>
      </c>
      <c r="Q103" s="1" t="s">
        <v>58</v>
      </c>
      <c r="R103" s="1" t="s">
        <v>87</v>
      </c>
      <c r="S103" s="1" t="s">
        <v>87</v>
      </c>
      <c r="T103" s="1" t="s">
        <v>109</v>
      </c>
      <c r="U103" s="1">
        <v>42</v>
      </c>
      <c r="V103" s="1">
        <v>5</v>
      </c>
      <c r="W103" s="1">
        <v>91.64</v>
      </c>
      <c r="X103" s="1">
        <v>467</v>
      </c>
      <c r="Y103" s="1">
        <v>7.1</v>
      </c>
      <c r="Z103" s="1">
        <v>64</v>
      </c>
      <c r="AB103" s="1">
        <v>258</v>
      </c>
      <c r="AC103" s="1">
        <v>414</v>
      </c>
      <c r="AD103" s="1">
        <v>328</v>
      </c>
    </row>
    <row r="104" spans="1:45" x14ac:dyDescent="0.25">
      <c r="A104" s="1">
        <v>2005</v>
      </c>
      <c r="B104" s="1" t="s">
        <v>107</v>
      </c>
      <c r="C104" s="1" t="s">
        <v>103</v>
      </c>
      <c r="D104" s="1" t="s">
        <v>104</v>
      </c>
      <c r="F104" s="1" t="s">
        <v>43</v>
      </c>
      <c r="G104" s="1" t="s">
        <v>44</v>
      </c>
      <c r="H104" s="1">
        <v>34.288215232002898</v>
      </c>
      <c r="I104" s="1">
        <v>-117.649932554488</v>
      </c>
      <c r="J104" s="1" t="s">
        <v>240</v>
      </c>
      <c r="K104" s="1" t="s">
        <v>248</v>
      </c>
      <c r="L104" s="12">
        <v>35498</v>
      </c>
      <c r="N104" s="1">
        <v>14.4</v>
      </c>
      <c r="O104" s="1">
        <v>678</v>
      </c>
      <c r="P104" s="1">
        <v>0</v>
      </c>
      <c r="Q104" s="1" t="s">
        <v>58</v>
      </c>
      <c r="R104" s="1" t="s">
        <v>87</v>
      </c>
      <c r="S104" s="1" t="s">
        <v>87</v>
      </c>
      <c r="T104" s="1" t="s">
        <v>109</v>
      </c>
      <c r="U104" s="1">
        <v>99</v>
      </c>
      <c r="V104" s="1">
        <v>5</v>
      </c>
      <c r="W104" s="1">
        <v>89.04</v>
      </c>
      <c r="X104" s="1">
        <v>467</v>
      </c>
      <c r="Y104" s="1">
        <v>7</v>
      </c>
      <c r="Z104" s="1">
        <v>64</v>
      </c>
      <c r="AB104" s="1">
        <v>252</v>
      </c>
      <c r="AC104" s="1">
        <v>394</v>
      </c>
      <c r="AD104" s="1">
        <v>354</v>
      </c>
    </row>
    <row r="105" spans="1:45" x14ac:dyDescent="0.25">
      <c r="A105" s="1">
        <v>2005</v>
      </c>
      <c r="B105" s="1" t="s">
        <v>107</v>
      </c>
      <c r="C105" s="1" t="s">
        <v>103</v>
      </c>
      <c r="D105" s="1" t="s">
        <v>104</v>
      </c>
      <c r="F105" s="1" t="s">
        <v>43</v>
      </c>
      <c r="G105" s="1" t="s">
        <v>44</v>
      </c>
      <c r="H105" s="1">
        <v>34.288215232002898</v>
      </c>
      <c r="I105" s="1">
        <v>-117.649932554488</v>
      </c>
      <c r="J105" s="1" t="s">
        <v>240</v>
      </c>
      <c r="K105" s="1" t="s">
        <v>248</v>
      </c>
      <c r="L105" s="12">
        <v>35560</v>
      </c>
      <c r="N105" s="1">
        <v>14.4</v>
      </c>
      <c r="O105" s="1">
        <v>678</v>
      </c>
      <c r="P105" s="1">
        <v>0</v>
      </c>
      <c r="Q105" s="1" t="s">
        <v>58</v>
      </c>
      <c r="R105" s="1" t="s">
        <v>87</v>
      </c>
      <c r="S105" s="1" t="s">
        <v>87</v>
      </c>
      <c r="T105" s="1" t="s">
        <v>109</v>
      </c>
      <c r="U105" s="1">
        <v>161</v>
      </c>
      <c r="V105" s="1">
        <v>5</v>
      </c>
      <c r="W105" s="1">
        <v>93.7</v>
      </c>
      <c r="X105" s="1">
        <v>467</v>
      </c>
      <c r="Y105" s="1">
        <v>7</v>
      </c>
      <c r="Z105" s="1">
        <v>66</v>
      </c>
      <c r="AB105" s="1">
        <v>285</v>
      </c>
      <c r="AC105" s="1">
        <v>363</v>
      </c>
      <c r="AD105" s="1">
        <v>352</v>
      </c>
    </row>
    <row r="106" spans="1:45" x14ac:dyDescent="0.25">
      <c r="A106" s="1">
        <v>2005</v>
      </c>
      <c r="B106" s="1" t="s">
        <v>107</v>
      </c>
      <c r="C106" s="1" t="s">
        <v>103</v>
      </c>
      <c r="D106" s="1" t="s">
        <v>104</v>
      </c>
      <c r="F106" s="1" t="s">
        <v>43</v>
      </c>
      <c r="G106" s="1" t="s">
        <v>44</v>
      </c>
      <c r="H106" s="1">
        <v>34.288215232002898</v>
      </c>
      <c r="I106" s="1">
        <v>-117.649932554488</v>
      </c>
      <c r="J106" s="1" t="s">
        <v>240</v>
      </c>
      <c r="K106" s="1" t="s">
        <v>248</v>
      </c>
      <c r="L106" s="12">
        <v>35625</v>
      </c>
      <c r="N106" s="1">
        <v>14.4</v>
      </c>
      <c r="O106" s="1">
        <v>678</v>
      </c>
      <c r="P106" s="1">
        <v>0</v>
      </c>
      <c r="Q106" s="1" t="s">
        <v>58</v>
      </c>
      <c r="R106" s="1" t="s">
        <v>87</v>
      </c>
      <c r="S106" s="1" t="s">
        <v>87</v>
      </c>
      <c r="T106" s="1" t="s">
        <v>109</v>
      </c>
      <c r="U106" s="1">
        <v>226</v>
      </c>
      <c r="V106" s="1">
        <v>5</v>
      </c>
      <c r="W106" s="1">
        <v>92</v>
      </c>
      <c r="X106" s="1">
        <v>467</v>
      </c>
      <c r="Y106" s="1">
        <v>7.3</v>
      </c>
      <c r="Z106" s="1">
        <v>63</v>
      </c>
      <c r="AB106" s="1">
        <v>243</v>
      </c>
      <c r="AC106" s="1">
        <v>370</v>
      </c>
      <c r="AD106" s="1">
        <v>387</v>
      </c>
    </row>
    <row r="107" spans="1:45" x14ac:dyDescent="0.25">
      <c r="A107" s="1">
        <v>2005</v>
      </c>
      <c r="B107" s="1" t="s">
        <v>107</v>
      </c>
      <c r="C107" s="1" t="s">
        <v>103</v>
      </c>
      <c r="D107" s="1" t="s">
        <v>104</v>
      </c>
      <c r="F107" s="1" t="s">
        <v>43</v>
      </c>
      <c r="G107" s="1" t="s">
        <v>44</v>
      </c>
      <c r="H107" s="1">
        <v>34.288215232002898</v>
      </c>
      <c r="I107" s="1">
        <v>-117.649932554488</v>
      </c>
      <c r="J107" s="1" t="s">
        <v>240</v>
      </c>
      <c r="K107" s="1" t="s">
        <v>248</v>
      </c>
      <c r="L107" s="12">
        <v>35735</v>
      </c>
      <c r="N107" s="1">
        <v>14.4</v>
      </c>
      <c r="O107" s="1">
        <v>678</v>
      </c>
      <c r="P107" s="1">
        <v>0</v>
      </c>
      <c r="Q107" s="1" t="s">
        <v>58</v>
      </c>
      <c r="R107" s="1" t="s">
        <v>87</v>
      </c>
      <c r="S107" s="1" t="s">
        <v>87</v>
      </c>
      <c r="T107" s="1" t="s">
        <v>109</v>
      </c>
      <c r="U107" s="1">
        <v>340</v>
      </c>
      <c r="V107" s="1">
        <v>5</v>
      </c>
      <c r="W107" s="1">
        <v>84.2</v>
      </c>
      <c r="X107" s="1">
        <v>467</v>
      </c>
      <c r="Y107" s="1">
        <v>8.5</v>
      </c>
      <c r="Z107" s="1">
        <v>49</v>
      </c>
      <c r="AB107" s="1">
        <v>186</v>
      </c>
      <c r="AC107" s="1">
        <v>430</v>
      </c>
      <c r="AD107" s="1">
        <v>384</v>
      </c>
    </row>
    <row r="108" spans="1:45" x14ac:dyDescent="0.25">
      <c r="A108" s="1">
        <v>2005</v>
      </c>
      <c r="B108" s="1" t="s">
        <v>107</v>
      </c>
      <c r="C108" s="1" t="s">
        <v>103</v>
      </c>
      <c r="D108" s="1" t="s">
        <v>104</v>
      </c>
      <c r="F108" s="1" t="s">
        <v>43</v>
      </c>
      <c r="G108" s="1" t="s">
        <v>44</v>
      </c>
      <c r="H108" s="1">
        <v>34.288215232002898</v>
      </c>
      <c r="I108" s="1">
        <v>-117.649932554488</v>
      </c>
      <c r="J108" s="1" t="s">
        <v>240</v>
      </c>
      <c r="K108" s="1" t="s">
        <v>248</v>
      </c>
      <c r="L108" s="12">
        <v>35971</v>
      </c>
      <c r="N108" s="1">
        <v>14.4</v>
      </c>
      <c r="O108" s="1">
        <v>678</v>
      </c>
      <c r="P108" s="1">
        <v>0</v>
      </c>
      <c r="Q108" s="1" t="s">
        <v>58</v>
      </c>
      <c r="R108" s="1" t="s">
        <v>87</v>
      </c>
      <c r="S108" s="1" t="s">
        <v>87</v>
      </c>
      <c r="T108" s="1" t="s">
        <v>109</v>
      </c>
      <c r="U108" s="1">
        <v>572</v>
      </c>
      <c r="V108" s="1">
        <v>5</v>
      </c>
      <c r="W108" s="1">
        <v>70.959999999999994</v>
      </c>
      <c r="X108" s="1">
        <v>467</v>
      </c>
      <c r="Y108" s="1">
        <v>10.199999999999999</v>
      </c>
      <c r="Z108" s="1">
        <v>38</v>
      </c>
      <c r="AB108" s="1">
        <v>164</v>
      </c>
      <c r="AC108" s="1">
        <v>356</v>
      </c>
      <c r="AD108" s="1">
        <v>481</v>
      </c>
      <c r="AE108" s="1">
        <v>0.20599999999999999</v>
      </c>
      <c r="AG108" s="1">
        <v>0.46800000000000003</v>
      </c>
      <c r="AH108" s="1">
        <v>0.129</v>
      </c>
      <c r="AI108" s="1">
        <v>4.2000000000000003E-2</v>
      </c>
      <c r="AJ108" s="1">
        <v>6.9000000000000006E-2</v>
      </c>
      <c r="AK108" s="1">
        <v>8.5999999999999993E-2</v>
      </c>
      <c r="AL108" s="1">
        <v>0.99999999999999989</v>
      </c>
      <c r="AM108" s="1" t="s">
        <v>33</v>
      </c>
      <c r="AO108" s="1" t="s">
        <v>106</v>
      </c>
      <c r="AP108" s="1" t="s">
        <v>36</v>
      </c>
      <c r="AQ108" s="1" t="s">
        <v>37</v>
      </c>
      <c r="AR108" s="1" t="s">
        <v>38</v>
      </c>
      <c r="AS108" s="1" t="s">
        <v>39</v>
      </c>
    </row>
    <row r="109" spans="1:45" x14ac:dyDescent="0.25">
      <c r="A109" s="1">
        <v>2005</v>
      </c>
      <c r="B109" s="1" t="s">
        <v>107</v>
      </c>
      <c r="C109" s="1" t="s">
        <v>103</v>
      </c>
      <c r="D109" s="1" t="s">
        <v>104</v>
      </c>
      <c r="F109" s="1" t="s">
        <v>43</v>
      </c>
      <c r="G109" s="1" t="s">
        <v>44</v>
      </c>
      <c r="H109" s="1">
        <v>34.288215232002898</v>
      </c>
      <c r="I109" s="1">
        <v>-117.649932554488</v>
      </c>
      <c r="J109" s="1" t="s">
        <v>240</v>
      </c>
      <c r="K109" s="1" t="s">
        <v>248</v>
      </c>
      <c r="L109" s="12">
        <v>36132</v>
      </c>
      <c r="N109" s="1">
        <v>14.4</v>
      </c>
      <c r="O109" s="1">
        <v>678</v>
      </c>
      <c r="P109" s="1">
        <v>0</v>
      </c>
      <c r="Q109" s="1" t="s">
        <v>58</v>
      </c>
      <c r="R109" s="1" t="s">
        <v>87</v>
      </c>
      <c r="S109" s="1" t="s">
        <v>87</v>
      </c>
      <c r="T109" s="1" t="s">
        <v>109</v>
      </c>
      <c r="U109" s="1">
        <v>733</v>
      </c>
      <c r="V109" s="1">
        <v>5</v>
      </c>
      <c r="W109" s="1">
        <v>64.8</v>
      </c>
      <c r="X109" s="1">
        <v>467</v>
      </c>
      <c r="Y109" s="1">
        <v>9.4</v>
      </c>
      <c r="Z109" s="1">
        <v>31</v>
      </c>
      <c r="AB109" s="1">
        <v>161</v>
      </c>
      <c r="AC109" s="1">
        <v>323</v>
      </c>
      <c r="AD109" s="1">
        <v>517</v>
      </c>
      <c r="AE109" s="1">
        <v>0.20699999999999999</v>
      </c>
      <c r="AG109" s="1">
        <v>0.39600000000000002</v>
      </c>
      <c r="AH109" s="1">
        <v>0.122</v>
      </c>
      <c r="AI109" s="1">
        <v>5.0999999999999997E-2</v>
      </c>
      <c r="AJ109" s="1">
        <v>9.6999999999999989E-2</v>
      </c>
      <c r="AK109" s="1">
        <v>0.128</v>
      </c>
      <c r="AL109" s="1">
        <v>1.0009999999999999</v>
      </c>
      <c r="AM109" s="1" t="s">
        <v>33</v>
      </c>
      <c r="AO109" s="1" t="s">
        <v>106</v>
      </c>
      <c r="AP109" s="1" t="s">
        <v>36</v>
      </c>
      <c r="AQ109" s="1" t="s">
        <v>37</v>
      </c>
      <c r="AR109" s="1" t="s">
        <v>38</v>
      </c>
      <c r="AS109" s="1" t="s">
        <v>39</v>
      </c>
    </row>
    <row r="110" spans="1:45" x14ac:dyDescent="0.25">
      <c r="A110" s="1">
        <v>2004</v>
      </c>
      <c r="B110" s="1" t="s">
        <v>110</v>
      </c>
      <c r="C110" s="1" t="s">
        <v>111</v>
      </c>
      <c r="D110" s="1" t="s">
        <v>112</v>
      </c>
      <c r="F110" s="1" t="s">
        <v>43</v>
      </c>
      <c r="G110" s="1" t="s">
        <v>44</v>
      </c>
      <c r="H110" s="1">
        <v>56.832999999999998</v>
      </c>
      <c r="I110" s="1">
        <v>13.13</v>
      </c>
      <c r="J110" s="1" t="s">
        <v>242</v>
      </c>
      <c r="K110" s="1" t="s">
        <v>247</v>
      </c>
      <c r="L110" s="12">
        <v>35551</v>
      </c>
      <c r="M110" s="1">
        <v>15</v>
      </c>
      <c r="N110" s="1">
        <v>7.6</v>
      </c>
      <c r="O110" s="1">
        <v>1440</v>
      </c>
      <c r="P110" s="1">
        <v>0</v>
      </c>
      <c r="Q110" s="1" t="s">
        <v>45</v>
      </c>
      <c r="R110" s="1" t="s">
        <v>113</v>
      </c>
      <c r="S110" s="1" t="s">
        <v>114</v>
      </c>
      <c r="T110" s="4" t="s">
        <v>200</v>
      </c>
      <c r="U110" s="1">
        <v>0</v>
      </c>
      <c r="V110" s="1">
        <v>1</v>
      </c>
      <c r="W110" s="1">
        <v>100</v>
      </c>
      <c r="X110" s="1">
        <v>500</v>
      </c>
      <c r="Z110" s="1">
        <v>55</v>
      </c>
      <c r="AB110" s="1">
        <v>176.5</v>
      </c>
      <c r="AC110" s="1">
        <v>400.5</v>
      </c>
      <c r="AD110" s="1">
        <v>391.5</v>
      </c>
      <c r="AE110" s="1">
        <v>0.17</v>
      </c>
      <c r="AH110" s="1">
        <v>0.62</v>
      </c>
      <c r="AI110" s="1">
        <v>0.16</v>
      </c>
      <c r="AJ110" s="1">
        <v>0.06</v>
      </c>
      <c r="AK110" s="1">
        <v>0.05</v>
      </c>
      <c r="AL110" s="1">
        <v>1.06</v>
      </c>
      <c r="AM110" s="1" t="s">
        <v>33</v>
      </c>
      <c r="AP110" s="1" t="s">
        <v>80</v>
      </c>
      <c r="AQ110" s="1" t="s">
        <v>37</v>
      </c>
      <c r="AR110" s="1" t="s">
        <v>38</v>
      </c>
      <c r="AS110" s="1" t="s">
        <v>39</v>
      </c>
    </row>
    <row r="111" spans="1:45" x14ac:dyDescent="0.25">
      <c r="A111" s="1">
        <v>2004</v>
      </c>
      <c r="B111" s="1" t="s">
        <v>110</v>
      </c>
      <c r="C111" s="1" t="s">
        <v>111</v>
      </c>
      <c r="D111" s="1" t="s">
        <v>112</v>
      </c>
      <c r="F111" s="1" t="s">
        <v>43</v>
      </c>
      <c r="G111" s="1" t="s">
        <v>44</v>
      </c>
      <c r="H111" s="1">
        <v>56.832999999999998</v>
      </c>
      <c r="I111" s="1">
        <v>13.13</v>
      </c>
      <c r="J111" s="1" t="s">
        <v>242</v>
      </c>
      <c r="K111" s="1" t="s">
        <v>247</v>
      </c>
      <c r="L111" s="12">
        <v>35551</v>
      </c>
      <c r="M111" s="1">
        <v>15</v>
      </c>
      <c r="N111" s="1">
        <v>7.6</v>
      </c>
      <c r="O111" s="1">
        <v>1440</v>
      </c>
      <c r="P111" s="1">
        <v>1</v>
      </c>
      <c r="Q111" s="1" t="s">
        <v>45</v>
      </c>
      <c r="R111" s="1" t="s">
        <v>115</v>
      </c>
      <c r="S111" s="1" t="s">
        <v>114</v>
      </c>
      <c r="T111" s="4" t="s">
        <v>201</v>
      </c>
      <c r="U111" s="1">
        <v>0</v>
      </c>
      <c r="V111" s="1">
        <v>1</v>
      </c>
      <c r="W111" s="1">
        <v>100</v>
      </c>
      <c r="X111" s="1">
        <v>500</v>
      </c>
      <c r="Z111" s="1">
        <v>23</v>
      </c>
      <c r="AB111" s="1">
        <v>200.5</v>
      </c>
      <c r="AC111" s="1">
        <v>352.5</v>
      </c>
      <c r="AD111" s="1">
        <v>401</v>
      </c>
      <c r="AE111" s="1">
        <v>0.17</v>
      </c>
      <c r="AH111" s="1">
        <v>0.6</v>
      </c>
      <c r="AI111" s="1">
        <v>0.17</v>
      </c>
      <c r="AJ111" s="1">
        <v>0.06</v>
      </c>
      <c r="AK111" s="1">
        <v>0.06</v>
      </c>
      <c r="AL111" s="1">
        <v>1.06</v>
      </c>
      <c r="AM111" s="1" t="s">
        <v>33</v>
      </c>
      <c r="AP111" s="1" t="s">
        <v>80</v>
      </c>
      <c r="AQ111" s="1" t="s">
        <v>37</v>
      </c>
      <c r="AR111" s="1" t="s">
        <v>38</v>
      </c>
      <c r="AS111" s="1" t="s">
        <v>39</v>
      </c>
    </row>
    <row r="112" spans="1:45" x14ac:dyDescent="0.25">
      <c r="A112" s="1">
        <v>2004</v>
      </c>
      <c r="B112" s="1" t="s">
        <v>110</v>
      </c>
      <c r="C112" s="1" t="s">
        <v>111</v>
      </c>
      <c r="D112" s="1" t="s">
        <v>112</v>
      </c>
      <c r="F112" s="1" t="s">
        <v>43</v>
      </c>
      <c r="G112" s="1" t="s">
        <v>44</v>
      </c>
      <c r="H112" s="1">
        <v>56.832999999999998</v>
      </c>
      <c r="I112" s="1">
        <v>13.13</v>
      </c>
      <c r="J112" s="1" t="s">
        <v>242</v>
      </c>
      <c r="K112" s="1" t="s">
        <v>247</v>
      </c>
      <c r="L112" s="12"/>
      <c r="M112" s="1">
        <v>15</v>
      </c>
      <c r="N112" s="1">
        <v>7.6</v>
      </c>
      <c r="O112" s="1">
        <v>1440</v>
      </c>
      <c r="P112" s="1">
        <v>0</v>
      </c>
      <c r="Q112" s="1" t="s">
        <v>45</v>
      </c>
      <c r="R112" s="1" t="s">
        <v>113</v>
      </c>
      <c r="S112" s="1" t="s">
        <v>114</v>
      </c>
      <c r="T112" s="4" t="s">
        <v>200</v>
      </c>
      <c r="U112" s="1">
        <v>179</v>
      </c>
      <c r="V112" s="1">
        <v>1</v>
      </c>
      <c r="W112" s="1">
        <v>76</v>
      </c>
      <c r="X112" s="1">
        <v>500</v>
      </c>
      <c r="AB112" s="1">
        <v>76</v>
      </c>
      <c r="AC112" s="1">
        <v>282</v>
      </c>
      <c r="AD112" s="1">
        <v>383.5</v>
      </c>
      <c r="AE112" s="1">
        <v>0.2</v>
      </c>
      <c r="AH112" s="1">
        <v>0.61</v>
      </c>
      <c r="AI112" s="1">
        <v>0.15</v>
      </c>
      <c r="AJ112" s="1">
        <v>0.04</v>
      </c>
      <c r="AK112" s="1">
        <v>0.04</v>
      </c>
      <c r="AL112" s="1">
        <v>1.04</v>
      </c>
      <c r="AM112" s="1" t="s">
        <v>33</v>
      </c>
      <c r="AP112" s="1" t="s">
        <v>80</v>
      </c>
      <c r="AQ112" s="1" t="s">
        <v>37</v>
      </c>
      <c r="AR112" s="1" t="s">
        <v>38</v>
      </c>
      <c r="AS112" s="1" t="s">
        <v>39</v>
      </c>
    </row>
    <row r="113" spans="1:45" x14ac:dyDescent="0.25">
      <c r="A113" s="1">
        <v>2004</v>
      </c>
      <c r="B113" s="1" t="s">
        <v>110</v>
      </c>
      <c r="C113" s="1" t="s">
        <v>111</v>
      </c>
      <c r="D113" s="1" t="s">
        <v>112</v>
      </c>
      <c r="F113" s="1" t="s">
        <v>43</v>
      </c>
      <c r="G113" s="1" t="s">
        <v>44</v>
      </c>
      <c r="H113" s="1">
        <v>56.832999999999998</v>
      </c>
      <c r="I113" s="1">
        <v>13.13</v>
      </c>
      <c r="J113" s="1" t="s">
        <v>242</v>
      </c>
      <c r="K113" s="1" t="s">
        <v>247</v>
      </c>
      <c r="L113" s="12"/>
      <c r="M113" s="1">
        <v>15</v>
      </c>
      <c r="N113" s="1">
        <v>7.6</v>
      </c>
      <c r="O113" s="1">
        <v>1440</v>
      </c>
      <c r="P113" s="1">
        <v>1</v>
      </c>
      <c r="Q113" s="1" t="s">
        <v>45</v>
      </c>
      <c r="R113" s="1" t="s">
        <v>115</v>
      </c>
      <c r="S113" s="1" t="s">
        <v>114</v>
      </c>
      <c r="T113" s="4" t="s">
        <v>201</v>
      </c>
      <c r="U113" s="1">
        <v>179</v>
      </c>
      <c r="V113" s="1">
        <v>1</v>
      </c>
      <c r="W113" s="1">
        <v>69</v>
      </c>
      <c r="X113" s="1">
        <v>500</v>
      </c>
      <c r="AB113" s="1">
        <v>67</v>
      </c>
      <c r="AC113" s="1">
        <v>226</v>
      </c>
      <c r="AD113" s="1">
        <v>363.5</v>
      </c>
      <c r="AE113" s="1">
        <v>0.22</v>
      </c>
      <c r="AH113" s="1">
        <v>0.54</v>
      </c>
      <c r="AI113" s="1">
        <v>0.18</v>
      </c>
      <c r="AJ113" s="1">
        <v>0.05</v>
      </c>
      <c r="AK113" s="1">
        <v>0.06</v>
      </c>
      <c r="AL113" s="1">
        <v>1.05</v>
      </c>
      <c r="AM113" s="1" t="s">
        <v>33</v>
      </c>
      <c r="AP113" s="1" t="s">
        <v>80</v>
      </c>
      <c r="AQ113" s="1" t="s">
        <v>37</v>
      </c>
      <c r="AR113" s="1" t="s">
        <v>38</v>
      </c>
      <c r="AS113" s="1" t="s">
        <v>39</v>
      </c>
    </row>
    <row r="114" spans="1:45" x14ac:dyDescent="0.25">
      <c r="A114" s="1">
        <v>2004</v>
      </c>
      <c r="B114" s="1" t="s">
        <v>110</v>
      </c>
      <c r="C114" s="1" t="s">
        <v>111</v>
      </c>
      <c r="D114" s="1" t="s">
        <v>112</v>
      </c>
      <c r="F114" s="1" t="s">
        <v>43</v>
      </c>
      <c r="G114" s="1" t="s">
        <v>44</v>
      </c>
      <c r="H114" s="1">
        <v>56.832999999999998</v>
      </c>
      <c r="I114" s="1">
        <v>13.13</v>
      </c>
      <c r="J114" s="1" t="s">
        <v>242</v>
      </c>
      <c r="K114" s="1" t="s">
        <v>247</v>
      </c>
      <c r="L114" s="12"/>
      <c r="M114" s="1">
        <v>15</v>
      </c>
      <c r="N114" s="1">
        <v>7.6</v>
      </c>
      <c r="O114" s="1">
        <v>1440</v>
      </c>
      <c r="P114" s="1">
        <v>0</v>
      </c>
      <c r="Q114" s="1" t="s">
        <v>45</v>
      </c>
      <c r="R114" s="1" t="s">
        <v>113</v>
      </c>
      <c r="S114" s="1" t="s">
        <v>114</v>
      </c>
      <c r="T114" s="4" t="s">
        <v>200</v>
      </c>
      <c r="U114" s="1">
        <v>559</v>
      </c>
      <c r="V114" s="1">
        <v>1</v>
      </c>
      <c r="W114" s="1">
        <v>56</v>
      </c>
      <c r="X114" s="1">
        <v>500</v>
      </c>
      <c r="Z114" s="1">
        <v>34</v>
      </c>
      <c r="AB114" s="1">
        <v>91.5</v>
      </c>
      <c r="AC114" s="1">
        <v>157</v>
      </c>
      <c r="AD114" s="1">
        <v>315.5</v>
      </c>
      <c r="AE114" s="1">
        <v>0.21</v>
      </c>
      <c r="AH114" s="1">
        <v>0.55000000000000004</v>
      </c>
      <c r="AI114" s="1">
        <v>0.18</v>
      </c>
      <c r="AJ114" s="1">
        <v>0.05</v>
      </c>
      <c r="AK114" s="1">
        <v>0.06</v>
      </c>
      <c r="AL114" s="1">
        <v>1.05</v>
      </c>
      <c r="AM114" s="1" t="s">
        <v>33</v>
      </c>
      <c r="AP114" s="1" t="s">
        <v>80</v>
      </c>
      <c r="AQ114" s="1" t="s">
        <v>37</v>
      </c>
      <c r="AR114" s="1" t="s">
        <v>38</v>
      </c>
      <c r="AS114" s="1" t="s">
        <v>39</v>
      </c>
    </row>
    <row r="115" spans="1:45" x14ac:dyDescent="0.25">
      <c r="A115" s="1">
        <v>2004</v>
      </c>
      <c r="B115" s="1" t="s">
        <v>110</v>
      </c>
      <c r="C115" s="1" t="s">
        <v>111</v>
      </c>
      <c r="D115" s="1" t="s">
        <v>112</v>
      </c>
      <c r="F115" s="1" t="s">
        <v>43</v>
      </c>
      <c r="G115" s="1" t="s">
        <v>44</v>
      </c>
      <c r="H115" s="1">
        <v>56.832999999999998</v>
      </c>
      <c r="I115" s="1">
        <v>13.13</v>
      </c>
      <c r="J115" s="1" t="s">
        <v>242</v>
      </c>
      <c r="K115" s="1" t="s">
        <v>247</v>
      </c>
      <c r="L115" s="12"/>
      <c r="M115" s="1">
        <v>15</v>
      </c>
      <c r="N115" s="1">
        <v>7.6</v>
      </c>
      <c r="O115" s="1">
        <v>1440</v>
      </c>
      <c r="P115" s="1">
        <v>1</v>
      </c>
      <c r="Q115" s="1" t="s">
        <v>45</v>
      </c>
      <c r="R115" s="1" t="s">
        <v>115</v>
      </c>
      <c r="S115" s="1" t="s">
        <v>114</v>
      </c>
      <c r="T115" s="4" t="s">
        <v>201</v>
      </c>
      <c r="U115" s="1">
        <v>559</v>
      </c>
      <c r="V115" s="1">
        <v>1</v>
      </c>
      <c r="W115" s="1">
        <v>65</v>
      </c>
      <c r="X115" s="1">
        <v>500</v>
      </c>
      <c r="Z115" s="1">
        <v>17</v>
      </c>
      <c r="AB115" s="1">
        <v>123.5</v>
      </c>
      <c r="AC115" s="1">
        <v>148.5</v>
      </c>
      <c r="AD115" s="1">
        <v>349</v>
      </c>
      <c r="AE115" s="1">
        <v>0.23</v>
      </c>
      <c r="AH115" s="1">
        <v>0.5</v>
      </c>
      <c r="AI115" s="1">
        <v>0.19</v>
      </c>
      <c r="AJ115" s="1">
        <v>0.06</v>
      </c>
      <c r="AK115" s="1">
        <v>0.08</v>
      </c>
      <c r="AL115" s="1">
        <v>1.06</v>
      </c>
      <c r="AM115" s="1" t="s">
        <v>33</v>
      </c>
      <c r="AP115" s="1" t="s">
        <v>80</v>
      </c>
      <c r="AQ115" s="1" t="s">
        <v>37</v>
      </c>
      <c r="AR115" s="1" t="s">
        <v>38</v>
      </c>
      <c r="AS115" s="1" t="s">
        <v>39</v>
      </c>
    </row>
    <row r="116" spans="1:45" x14ac:dyDescent="0.25">
      <c r="A116" s="1">
        <v>2007</v>
      </c>
      <c r="B116" s="1" t="s">
        <v>116</v>
      </c>
      <c r="C116" s="1" t="s">
        <v>117</v>
      </c>
      <c r="D116" s="1" t="s">
        <v>118</v>
      </c>
      <c r="F116" s="1" t="s">
        <v>43</v>
      </c>
      <c r="G116" s="1" t="s">
        <v>44</v>
      </c>
      <c r="H116" s="1">
        <v>-27.158999999999999</v>
      </c>
      <c r="I116" s="1">
        <v>148.13300000000001</v>
      </c>
      <c r="J116" s="1" t="s">
        <v>243</v>
      </c>
      <c r="K116" s="1" t="s">
        <v>248</v>
      </c>
      <c r="L116" s="12">
        <v>37530</v>
      </c>
      <c r="M116" s="1">
        <v>22.8</v>
      </c>
      <c r="N116" s="1">
        <v>21</v>
      </c>
      <c r="O116" s="1">
        <v>516</v>
      </c>
      <c r="P116" s="1">
        <v>0</v>
      </c>
      <c r="Q116" s="1" t="s">
        <v>97</v>
      </c>
      <c r="T116" s="1" t="s">
        <v>119</v>
      </c>
      <c r="U116" s="1">
        <v>0</v>
      </c>
      <c r="V116" s="1">
        <v>10</v>
      </c>
      <c r="W116" s="1">
        <v>100</v>
      </c>
      <c r="X116" s="1">
        <v>461.3</v>
      </c>
      <c r="Y116" s="1">
        <v>1.7</v>
      </c>
      <c r="Z116" s="1">
        <v>274.60000000000002</v>
      </c>
      <c r="AE116" s="1">
        <v>0.106936</v>
      </c>
      <c r="AF116" s="1">
        <v>3.8399999999999997E-2</v>
      </c>
      <c r="AG116" s="1">
        <v>0.62890000000000001</v>
      </c>
      <c r="AH116" s="1">
        <v>0.14910000000000001</v>
      </c>
      <c r="AI116" s="1">
        <v>7.1199999999999999E-2</v>
      </c>
      <c r="AJ116" s="1">
        <v>2.5600000000000001E-2</v>
      </c>
      <c r="AK116" s="1">
        <v>3.9100000000000003E-2</v>
      </c>
      <c r="AL116" s="1">
        <v>1.0592360000000001</v>
      </c>
      <c r="AM116" s="1" t="s">
        <v>33</v>
      </c>
      <c r="AN116" s="1" t="s">
        <v>34</v>
      </c>
      <c r="AO116" s="1" t="s">
        <v>35</v>
      </c>
      <c r="AP116" s="1" t="s">
        <v>36</v>
      </c>
      <c r="AQ116" s="1" t="s">
        <v>37</v>
      </c>
      <c r="AR116" s="1" t="s">
        <v>38</v>
      </c>
      <c r="AS116" s="1" t="s">
        <v>39</v>
      </c>
    </row>
    <row r="117" spans="1:45" x14ac:dyDescent="0.25">
      <c r="A117" s="1">
        <v>2007</v>
      </c>
      <c r="B117" s="1" t="s">
        <v>116</v>
      </c>
      <c r="C117" s="1" t="s">
        <v>117</v>
      </c>
      <c r="D117" s="1" t="s">
        <v>118</v>
      </c>
      <c r="F117" s="1" t="s">
        <v>43</v>
      </c>
      <c r="G117" s="1" t="s">
        <v>44</v>
      </c>
      <c r="H117" s="1">
        <v>-27.158999999999999</v>
      </c>
      <c r="I117" s="1">
        <v>148.13300000000001</v>
      </c>
      <c r="J117" s="1" t="s">
        <v>243</v>
      </c>
      <c r="K117" s="1" t="s">
        <v>248</v>
      </c>
      <c r="L117" s="12">
        <f>L116+U117-U116</f>
        <v>37710</v>
      </c>
      <c r="M117" s="1">
        <v>23.94</v>
      </c>
      <c r="N117" s="1">
        <v>21</v>
      </c>
      <c r="O117" s="1">
        <v>516</v>
      </c>
      <c r="P117" s="1">
        <v>0</v>
      </c>
      <c r="Q117" s="1" t="s">
        <v>97</v>
      </c>
      <c r="T117" s="1" t="s">
        <v>119</v>
      </c>
      <c r="U117" s="1">
        <v>180</v>
      </c>
      <c r="V117" s="1">
        <v>10</v>
      </c>
      <c r="W117" s="1">
        <v>89</v>
      </c>
      <c r="AE117" s="1">
        <v>0.12953300000000001</v>
      </c>
      <c r="AF117" s="1">
        <v>6.5700000000000008E-2</v>
      </c>
      <c r="AG117" s="1">
        <v>0.62209999999999999</v>
      </c>
      <c r="AH117" s="1">
        <v>0.14169999999999999</v>
      </c>
      <c r="AI117" s="1">
        <v>5.96E-2</v>
      </c>
      <c r="AJ117" s="1">
        <v>2.41E-2</v>
      </c>
      <c r="AK117" s="1">
        <v>3.1199999999999999E-2</v>
      </c>
      <c r="AL117" s="1">
        <v>1.073933</v>
      </c>
      <c r="AM117" s="1" t="s">
        <v>33</v>
      </c>
      <c r="AN117" s="1" t="s">
        <v>34</v>
      </c>
      <c r="AO117" s="1" t="s">
        <v>35</v>
      </c>
      <c r="AP117" s="1" t="s">
        <v>36</v>
      </c>
      <c r="AQ117" s="1" t="s">
        <v>37</v>
      </c>
      <c r="AR117" s="1" t="s">
        <v>38</v>
      </c>
      <c r="AS117" s="1" t="s">
        <v>39</v>
      </c>
    </row>
    <row r="118" spans="1:45" x14ac:dyDescent="0.25">
      <c r="A118" s="1">
        <v>2007</v>
      </c>
      <c r="B118" s="1" t="s">
        <v>116</v>
      </c>
      <c r="C118" s="1" t="s">
        <v>117</v>
      </c>
      <c r="D118" s="1" t="s">
        <v>118</v>
      </c>
      <c r="F118" s="1" t="s">
        <v>43</v>
      </c>
      <c r="G118" s="1" t="s">
        <v>44</v>
      </c>
      <c r="H118" s="1">
        <v>-27.158999999999999</v>
      </c>
      <c r="I118" s="1">
        <v>148.13300000000001</v>
      </c>
      <c r="J118" s="1" t="s">
        <v>243</v>
      </c>
      <c r="K118" s="1" t="s">
        <v>248</v>
      </c>
      <c r="L118" s="12">
        <f t="shared" ref="L118:L119" si="0">L117+U118-U117</f>
        <v>37895</v>
      </c>
      <c r="M118" s="1">
        <v>20.7</v>
      </c>
      <c r="N118" s="1">
        <v>21</v>
      </c>
      <c r="O118" s="1">
        <v>516</v>
      </c>
      <c r="P118" s="1">
        <v>0</v>
      </c>
      <c r="Q118" s="1" t="s">
        <v>97</v>
      </c>
      <c r="T118" s="1" t="s">
        <v>119</v>
      </c>
      <c r="U118" s="1">
        <v>365</v>
      </c>
      <c r="V118" s="1">
        <v>10</v>
      </c>
      <c r="W118" s="1">
        <v>78</v>
      </c>
      <c r="AE118" s="1">
        <v>4.5855E-2</v>
      </c>
      <c r="AF118" s="1">
        <v>8.1199999999999994E-2</v>
      </c>
      <c r="AG118" s="1">
        <v>0.59289999999999998</v>
      </c>
      <c r="AH118" s="1">
        <v>0.14299999999999999</v>
      </c>
      <c r="AI118" s="1">
        <v>6.2600000000000003E-2</v>
      </c>
      <c r="AJ118" s="1">
        <v>2.5000000000000001E-2</v>
      </c>
      <c r="AK118" s="1">
        <v>3.1699999999999999E-2</v>
      </c>
      <c r="AL118" s="1">
        <v>0.98225499999999999</v>
      </c>
      <c r="AM118" s="1" t="s">
        <v>33</v>
      </c>
      <c r="AN118" s="1" t="s">
        <v>34</v>
      </c>
      <c r="AO118" s="1" t="s">
        <v>35</v>
      </c>
      <c r="AP118" s="1" t="s">
        <v>36</v>
      </c>
      <c r="AQ118" s="1" t="s">
        <v>37</v>
      </c>
      <c r="AR118" s="1" t="s">
        <v>38</v>
      </c>
      <c r="AS118" s="1" t="s">
        <v>39</v>
      </c>
    </row>
    <row r="119" spans="1:45" x14ac:dyDescent="0.25">
      <c r="A119" s="1">
        <v>2007</v>
      </c>
      <c r="B119" s="1" t="s">
        <v>116</v>
      </c>
      <c r="C119" s="1" t="s">
        <v>117</v>
      </c>
      <c r="D119" s="1" t="s">
        <v>118</v>
      </c>
      <c r="F119" s="1" t="s">
        <v>43</v>
      </c>
      <c r="G119" s="1" t="s">
        <v>44</v>
      </c>
      <c r="H119" s="1">
        <v>-27.158999999999999</v>
      </c>
      <c r="I119" s="1">
        <v>148.13300000000001</v>
      </c>
      <c r="J119" s="1" t="s">
        <v>243</v>
      </c>
      <c r="K119" s="1" t="s">
        <v>248</v>
      </c>
      <c r="L119" s="12">
        <f t="shared" si="0"/>
        <v>38092</v>
      </c>
      <c r="M119" s="1">
        <v>22.12</v>
      </c>
      <c r="N119" s="1">
        <v>21</v>
      </c>
      <c r="O119" s="1">
        <v>516</v>
      </c>
      <c r="P119" s="1">
        <v>0</v>
      </c>
      <c r="Q119" s="1" t="s">
        <v>97</v>
      </c>
      <c r="T119" s="1" t="s">
        <v>119</v>
      </c>
      <c r="U119" s="1">
        <v>562</v>
      </c>
      <c r="V119" s="1">
        <v>10</v>
      </c>
      <c r="W119" s="1">
        <v>36</v>
      </c>
      <c r="AE119" s="1">
        <v>0.14859800000000001</v>
      </c>
      <c r="AF119" s="1">
        <v>6.0900000000000003E-2</v>
      </c>
      <c r="AG119" s="1">
        <v>0.63159999999999994</v>
      </c>
      <c r="AH119" s="1">
        <v>0.14760000000000001</v>
      </c>
      <c r="AI119" s="1">
        <v>6.2399999999999997E-2</v>
      </c>
      <c r="AJ119" s="1">
        <v>2.3300000000000001E-2</v>
      </c>
      <c r="AK119" s="1">
        <v>2.7199999999999998E-2</v>
      </c>
      <c r="AL119" s="1">
        <v>1.1015980000000001</v>
      </c>
      <c r="AM119" s="1" t="s">
        <v>33</v>
      </c>
      <c r="AN119" s="1" t="s">
        <v>34</v>
      </c>
      <c r="AO119" s="1" t="s">
        <v>35</v>
      </c>
      <c r="AP119" s="1" t="s">
        <v>36</v>
      </c>
      <c r="AQ119" s="1" t="s">
        <v>37</v>
      </c>
      <c r="AR119" s="1" t="s">
        <v>38</v>
      </c>
      <c r="AS119" s="1" t="s">
        <v>39</v>
      </c>
    </row>
    <row r="120" spans="1:45" x14ac:dyDescent="0.25">
      <c r="A120" s="1">
        <v>2007</v>
      </c>
      <c r="B120" s="1" t="s">
        <v>116</v>
      </c>
      <c r="C120" s="1" t="s">
        <v>117</v>
      </c>
      <c r="D120" s="1" t="s">
        <v>118</v>
      </c>
      <c r="F120" s="1" t="s">
        <v>43</v>
      </c>
      <c r="G120" s="1" t="s">
        <v>44</v>
      </c>
      <c r="H120" s="1">
        <v>-27.158999999999999</v>
      </c>
      <c r="I120" s="1">
        <v>148.13300000000001</v>
      </c>
      <c r="J120" s="1" t="s">
        <v>243</v>
      </c>
      <c r="K120" s="1" t="s">
        <v>248</v>
      </c>
      <c r="L120" s="12">
        <v>37530</v>
      </c>
      <c r="M120" s="1">
        <v>22.8</v>
      </c>
      <c r="N120" s="1">
        <v>21</v>
      </c>
      <c r="O120" s="1">
        <v>516</v>
      </c>
      <c r="P120" s="1">
        <v>0</v>
      </c>
      <c r="Q120" s="1" t="s">
        <v>58</v>
      </c>
      <c r="T120" s="1" t="s">
        <v>120</v>
      </c>
      <c r="U120" s="1">
        <v>0</v>
      </c>
      <c r="V120" s="1">
        <v>10</v>
      </c>
      <c r="W120" s="1">
        <v>100</v>
      </c>
      <c r="X120" s="1">
        <v>449.3</v>
      </c>
      <c r="Y120" s="1">
        <v>29.8</v>
      </c>
      <c r="Z120" s="1">
        <v>15.1</v>
      </c>
      <c r="AE120" s="1">
        <v>0.14436099999999999</v>
      </c>
      <c r="AF120" s="1">
        <v>4.9699999999999987E-2</v>
      </c>
      <c r="AG120" s="1">
        <v>0.52200000000000002</v>
      </c>
      <c r="AH120" s="1">
        <v>0.1099</v>
      </c>
      <c r="AI120" s="1">
        <v>7.9600000000000004E-2</v>
      </c>
      <c r="AJ120" s="1">
        <v>1.1599999999999999E-2</v>
      </c>
      <c r="AK120" s="1">
        <v>8.3299999999999999E-2</v>
      </c>
      <c r="AL120" s="1">
        <v>1.000461</v>
      </c>
      <c r="AM120" s="1" t="s">
        <v>33</v>
      </c>
      <c r="AN120" s="1" t="s">
        <v>34</v>
      </c>
      <c r="AO120" s="1" t="s">
        <v>35</v>
      </c>
      <c r="AP120" s="1" t="s">
        <v>36</v>
      </c>
      <c r="AQ120" s="1" t="s">
        <v>37</v>
      </c>
      <c r="AR120" s="1" t="s">
        <v>38</v>
      </c>
      <c r="AS120" s="1" t="s">
        <v>39</v>
      </c>
    </row>
    <row r="121" spans="1:45" x14ac:dyDescent="0.25">
      <c r="A121" s="1">
        <v>2007</v>
      </c>
      <c r="B121" s="1" t="s">
        <v>116</v>
      </c>
      <c r="C121" s="1" t="s">
        <v>117</v>
      </c>
      <c r="D121" s="1" t="s">
        <v>118</v>
      </c>
      <c r="F121" s="1" t="s">
        <v>43</v>
      </c>
      <c r="G121" s="1" t="s">
        <v>44</v>
      </c>
      <c r="H121" s="1">
        <v>-27.158999999999999</v>
      </c>
      <c r="I121" s="1">
        <v>148.13300000000001</v>
      </c>
      <c r="J121" s="1" t="s">
        <v>243</v>
      </c>
      <c r="K121" s="1" t="s">
        <v>248</v>
      </c>
      <c r="L121" s="12">
        <f>L120+U121-U120</f>
        <v>37710</v>
      </c>
      <c r="M121" s="1">
        <v>23.94</v>
      </c>
      <c r="N121" s="1">
        <v>21</v>
      </c>
      <c r="O121" s="1">
        <v>516</v>
      </c>
      <c r="P121" s="1">
        <v>0</v>
      </c>
      <c r="Q121" s="1" t="s">
        <v>58</v>
      </c>
      <c r="T121" s="1" t="s">
        <v>120</v>
      </c>
      <c r="U121" s="1">
        <v>180</v>
      </c>
      <c r="V121" s="1">
        <v>10</v>
      </c>
      <c r="W121" s="1">
        <v>45</v>
      </c>
      <c r="AE121" s="1">
        <v>0.13033800000000001</v>
      </c>
      <c r="AF121" s="1">
        <v>6.83E-2</v>
      </c>
      <c r="AG121" s="1">
        <v>0.5121</v>
      </c>
      <c r="AH121" s="1">
        <v>0.106</v>
      </c>
      <c r="AI121" s="1">
        <v>8.1500000000000003E-2</v>
      </c>
      <c r="AJ121" s="1">
        <v>2.7900000000000001E-2</v>
      </c>
      <c r="AK121" s="1">
        <v>6.4499999999999988E-2</v>
      </c>
      <c r="AL121" s="1">
        <v>0.99063800000000002</v>
      </c>
      <c r="AM121" s="1" t="s">
        <v>33</v>
      </c>
      <c r="AN121" s="1" t="s">
        <v>34</v>
      </c>
      <c r="AO121" s="1" t="s">
        <v>35</v>
      </c>
      <c r="AP121" s="1" t="s">
        <v>36</v>
      </c>
      <c r="AQ121" s="1" t="s">
        <v>37</v>
      </c>
      <c r="AR121" s="1" t="s">
        <v>38</v>
      </c>
      <c r="AS121" s="1" t="s">
        <v>39</v>
      </c>
    </row>
    <row r="122" spans="1:45" x14ac:dyDescent="0.25">
      <c r="A122" s="1">
        <v>2007</v>
      </c>
      <c r="B122" s="1" t="s">
        <v>116</v>
      </c>
      <c r="C122" s="1" t="s">
        <v>117</v>
      </c>
      <c r="D122" s="1" t="s">
        <v>118</v>
      </c>
      <c r="F122" s="1" t="s">
        <v>43</v>
      </c>
      <c r="G122" s="1" t="s">
        <v>44</v>
      </c>
      <c r="H122" s="1">
        <v>-27.158999999999999</v>
      </c>
      <c r="I122" s="1">
        <v>148.13300000000001</v>
      </c>
      <c r="J122" s="1" t="s">
        <v>243</v>
      </c>
      <c r="K122" s="1" t="s">
        <v>248</v>
      </c>
      <c r="L122" s="12">
        <f t="shared" ref="L122:L123" si="1">L121+U122-U121</f>
        <v>37895</v>
      </c>
      <c r="M122" s="1">
        <v>20.7</v>
      </c>
      <c r="N122" s="1">
        <v>21</v>
      </c>
      <c r="O122" s="1">
        <v>516</v>
      </c>
      <c r="P122" s="1">
        <v>0</v>
      </c>
      <c r="Q122" s="1" t="s">
        <v>58</v>
      </c>
      <c r="T122" s="1" t="s">
        <v>120</v>
      </c>
      <c r="U122" s="1">
        <v>365</v>
      </c>
      <c r="V122" s="1">
        <v>10</v>
      </c>
      <c r="W122" s="1">
        <v>43</v>
      </c>
      <c r="AE122" s="1">
        <v>6.1742999999999999E-2</v>
      </c>
      <c r="AF122" s="1">
        <v>7.2800000000000004E-2</v>
      </c>
      <c r="AG122" s="1">
        <v>0.55210000000000004</v>
      </c>
      <c r="AH122" s="1">
        <v>0.1099</v>
      </c>
      <c r="AI122" s="1">
        <v>8.4100000000000008E-2</v>
      </c>
      <c r="AJ122" s="1">
        <v>2.1999999999999999E-2</v>
      </c>
      <c r="AK122" s="1">
        <v>4.1700000000000001E-2</v>
      </c>
      <c r="AL122" s="1">
        <v>0.94434300000000004</v>
      </c>
      <c r="AM122" s="1" t="s">
        <v>33</v>
      </c>
      <c r="AN122" s="1" t="s">
        <v>34</v>
      </c>
      <c r="AO122" s="1" t="s">
        <v>35</v>
      </c>
      <c r="AP122" s="1" t="s">
        <v>36</v>
      </c>
      <c r="AQ122" s="1" t="s">
        <v>37</v>
      </c>
      <c r="AR122" s="1" t="s">
        <v>38</v>
      </c>
      <c r="AS122" s="1" t="s">
        <v>39</v>
      </c>
    </row>
    <row r="123" spans="1:45" x14ac:dyDescent="0.25">
      <c r="A123" s="1">
        <v>2007</v>
      </c>
      <c r="B123" s="1" t="s">
        <v>116</v>
      </c>
      <c r="C123" s="1" t="s">
        <v>117</v>
      </c>
      <c r="D123" s="1" t="s">
        <v>118</v>
      </c>
      <c r="F123" s="1" t="s">
        <v>43</v>
      </c>
      <c r="G123" s="1" t="s">
        <v>44</v>
      </c>
      <c r="H123" s="1">
        <v>-27.158999999999999</v>
      </c>
      <c r="I123" s="1">
        <v>148.13300000000001</v>
      </c>
      <c r="J123" s="1" t="s">
        <v>243</v>
      </c>
      <c r="K123" s="1" t="s">
        <v>248</v>
      </c>
      <c r="L123" s="12">
        <f t="shared" si="1"/>
        <v>38092</v>
      </c>
      <c r="M123" s="1">
        <v>22.12</v>
      </c>
      <c r="N123" s="1">
        <v>21</v>
      </c>
      <c r="O123" s="1">
        <v>516</v>
      </c>
      <c r="P123" s="1">
        <v>0</v>
      </c>
      <c r="Q123" s="1" t="s">
        <v>58</v>
      </c>
      <c r="T123" s="1" t="s">
        <v>120</v>
      </c>
      <c r="U123" s="1">
        <v>562</v>
      </c>
      <c r="V123" s="1">
        <v>10</v>
      </c>
      <c r="W123" s="1">
        <v>26</v>
      </c>
      <c r="AE123" s="1">
        <v>4.7973000000000002E-2</v>
      </c>
      <c r="AF123" s="1">
        <v>8.1000000000000003E-2</v>
      </c>
      <c r="AG123" s="1">
        <v>0.52239999999999998</v>
      </c>
      <c r="AH123" s="1">
        <v>0.1057</v>
      </c>
      <c r="AI123" s="1">
        <v>8.0799999999999997E-2</v>
      </c>
      <c r="AJ123" s="1">
        <v>2.0299999999999999E-2</v>
      </c>
      <c r="AK123" s="1">
        <v>6.1600000000000002E-2</v>
      </c>
      <c r="AL123" s="1">
        <v>0.91977299999999995</v>
      </c>
      <c r="AM123" s="1" t="s">
        <v>33</v>
      </c>
      <c r="AN123" s="1" t="s">
        <v>34</v>
      </c>
      <c r="AO123" s="1" t="s">
        <v>35</v>
      </c>
      <c r="AP123" s="1" t="s">
        <v>36</v>
      </c>
      <c r="AQ123" s="1" t="s">
        <v>37</v>
      </c>
      <c r="AR123" s="1" t="s">
        <v>38</v>
      </c>
      <c r="AS123" s="1" t="s">
        <v>39</v>
      </c>
    </row>
    <row r="124" spans="1:45" x14ac:dyDescent="0.25">
      <c r="A124" s="1">
        <v>2007</v>
      </c>
      <c r="B124" s="1" t="s">
        <v>116</v>
      </c>
      <c r="C124" s="1" t="s">
        <v>117</v>
      </c>
      <c r="D124" s="1" t="s">
        <v>118</v>
      </c>
      <c r="F124" s="1" t="s">
        <v>43</v>
      </c>
      <c r="G124" s="1" t="s">
        <v>44</v>
      </c>
      <c r="H124" s="1">
        <v>-27.158999999999999</v>
      </c>
      <c r="I124" s="1">
        <v>148.13300000000001</v>
      </c>
      <c r="J124" s="1" t="s">
        <v>243</v>
      </c>
      <c r="K124" s="1" t="s">
        <v>248</v>
      </c>
      <c r="L124" s="12">
        <v>37530</v>
      </c>
      <c r="M124" s="1">
        <v>22.8</v>
      </c>
      <c r="N124" s="1">
        <v>21</v>
      </c>
      <c r="O124" s="1">
        <v>516</v>
      </c>
      <c r="P124" s="1">
        <v>0</v>
      </c>
      <c r="Q124" s="1" t="s">
        <v>66</v>
      </c>
      <c r="T124" s="1" t="s">
        <v>121</v>
      </c>
      <c r="U124" s="1">
        <v>0</v>
      </c>
      <c r="V124" s="1">
        <v>10</v>
      </c>
      <c r="W124" s="1">
        <v>100</v>
      </c>
      <c r="X124" s="1">
        <v>438</v>
      </c>
      <c r="Y124" s="1">
        <v>9.6</v>
      </c>
      <c r="Z124" s="1">
        <v>45.4</v>
      </c>
      <c r="AE124" s="1">
        <v>0.14047799999999999</v>
      </c>
      <c r="AF124" s="1">
        <v>3.6400000000000002E-2</v>
      </c>
      <c r="AG124" s="1">
        <v>0.62439999999999996</v>
      </c>
      <c r="AH124" s="1">
        <v>0.13900000000000001</v>
      </c>
      <c r="AI124" s="1">
        <v>6.6500000000000004E-2</v>
      </c>
      <c r="AJ124" s="1">
        <v>0.02</v>
      </c>
      <c r="AK124" s="1">
        <v>4.7399999999999998E-2</v>
      </c>
      <c r="AL124" s="1">
        <v>1.0741780000000001</v>
      </c>
      <c r="AM124" s="1" t="s">
        <v>33</v>
      </c>
      <c r="AN124" s="1" t="s">
        <v>34</v>
      </c>
      <c r="AO124" s="1" t="s">
        <v>35</v>
      </c>
      <c r="AP124" s="1" t="s">
        <v>36</v>
      </c>
      <c r="AQ124" s="1" t="s">
        <v>37</v>
      </c>
      <c r="AR124" s="1" t="s">
        <v>38</v>
      </c>
      <c r="AS124" s="1" t="s">
        <v>39</v>
      </c>
    </row>
    <row r="125" spans="1:45" x14ac:dyDescent="0.25">
      <c r="A125" s="1">
        <v>2007</v>
      </c>
      <c r="B125" s="1" t="s">
        <v>116</v>
      </c>
      <c r="C125" s="1" t="s">
        <v>117</v>
      </c>
      <c r="D125" s="1" t="s">
        <v>118</v>
      </c>
      <c r="F125" s="1" t="s">
        <v>43</v>
      </c>
      <c r="G125" s="1" t="s">
        <v>44</v>
      </c>
      <c r="H125" s="1">
        <v>-27.158999999999999</v>
      </c>
      <c r="I125" s="1">
        <v>148.13300000000001</v>
      </c>
      <c r="J125" s="1" t="s">
        <v>243</v>
      </c>
      <c r="K125" s="1" t="s">
        <v>248</v>
      </c>
      <c r="L125" s="12">
        <f>L124+U125-U124</f>
        <v>37710</v>
      </c>
      <c r="M125" s="1">
        <v>23.94</v>
      </c>
      <c r="N125" s="1">
        <v>21</v>
      </c>
      <c r="O125" s="1">
        <v>516</v>
      </c>
      <c r="P125" s="1">
        <v>0</v>
      </c>
      <c r="Q125" s="1" t="s">
        <v>66</v>
      </c>
      <c r="T125" s="1" t="s">
        <v>121</v>
      </c>
      <c r="U125" s="1">
        <v>180</v>
      </c>
      <c r="V125" s="1">
        <v>10</v>
      </c>
      <c r="W125" s="1">
        <v>62</v>
      </c>
      <c r="AE125" s="1">
        <v>0.100581</v>
      </c>
      <c r="AF125" s="1">
        <v>5.4100000000000002E-2</v>
      </c>
      <c r="AG125" s="1">
        <v>0.56729999999999992</v>
      </c>
      <c r="AH125" s="1">
        <v>0.12709999999999999</v>
      </c>
      <c r="AI125" s="1">
        <v>8.3100000000000007E-2</v>
      </c>
      <c r="AJ125" s="1">
        <v>2.7300000000000001E-2</v>
      </c>
      <c r="AK125" s="1">
        <v>4.5199999999999997E-2</v>
      </c>
      <c r="AL125" s="1">
        <v>1.0046809999999999</v>
      </c>
      <c r="AM125" s="1" t="s">
        <v>33</v>
      </c>
      <c r="AN125" s="1" t="s">
        <v>34</v>
      </c>
      <c r="AO125" s="1" t="s">
        <v>35</v>
      </c>
      <c r="AP125" s="1" t="s">
        <v>36</v>
      </c>
      <c r="AQ125" s="1" t="s">
        <v>37</v>
      </c>
      <c r="AR125" s="1" t="s">
        <v>38</v>
      </c>
      <c r="AS125" s="1" t="s">
        <v>39</v>
      </c>
    </row>
    <row r="126" spans="1:45" x14ac:dyDescent="0.25">
      <c r="A126" s="1">
        <v>2007</v>
      </c>
      <c r="B126" s="1" t="s">
        <v>116</v>
      </c>
      <c r="C126" s="1" t="s">
        <v>117</v>
      </c>
      <c r="D126" s="1" t="s">
        <v>118</v>
      </c>
      <c r="F126" s="1" t="s">
        <v>43</v>
      </c>
      <c r="G126" s="1" t="s">
        <v>44</v>
      </c>
      <c r="H126" s="1">
        <v>-27.158999999999999</v>
      </c>
      <c r="I126" s="1">
        <v>148.13300000000001</v>
      </c>
      <c r="J126" s="1" t="s">
        <v>243</v>
      </c>
      <c r="K126" s="1" t="s">
        <v>248</v>
      </c>
      <c r="L126" s="12">
        <f t="shared" ref="L126:L127" si="2">L125+U126-U125</f>
        <v>37895</v>
      </c>
      <c r="M126" s="1">
        <v>20.7</v>
      </c>
      <c r="N126" s="1">
        <v>21</v>
      </c>
      <c r="O126" s="1">
        <v>516</v>
      </c>
      <c r="P126" s="1">
        <v>0</v>
      </c>
      <c r="Q126" s="1" t="s">
        <v>66</v>
      </c>
      <c r="T126" s="1" t="s">
        <v>121</v>
      </c>
      <c r="U126" s="1">
        <v>365</v>
      </c>
      <c r="V126" s="1">
        <v>10</v>
      </c>
      <c r="W126" s="1">
        <v>60</v>
      </c>
      <c r="AE126" s="1">
        <v>6.4920999999999993E-2</v>
      </c>
      <c r="AF126" s="1">
        <v>7.0400000000000004E-2</v>
      </c>
      <c r="AG126" s="1">
        <v>0.56420000000000003</v>
      </c>
      <c r="AH126" s="1">
        <v>0.1202</v>
      </c>
      <c r="AI126" s="1">
        <v>8.8200000000000001E-2</v>
      </c>
      <c r="AJ126" s="1">
        <v>1.6500000000000001E-2</v>
      </c>
      <c r="AK126" s="1">
        <v>3.6900000000000002E-2</v>
      </c>
      <c r="AL126" s="1">
        <v>0.96132099999999998</v>
      </c>
      <c r="AM126" s="1" t="s">
        <v>33</v>
      </c>
      <c r="AN126" s="1" t="s">
        <v>34</v>
      </c>
      <c r="AO126" s="1" t="s">
        <v>35</v>
      </c>
      <c r="AP126" s="1" t="s">
        <v>36</v>
      </c>
      <c r="AQ126" s="1" t="s">
        <v>37</v>
      </c>
      <c r="AR126" s="1" t="s">
        <v>38</v>
      </c>
      <c r="AS126" s="1" t="s">
        <v>39</v>
      </c>
    </row>
    <row r="127" spans="1:45" x14ac:dyDescent="0.25">
      <c r="A127" s="1">
        <v>2007</v>
      </c>
      <c r="B127" s="1" t="s">
        <v>116</v>
      </c>
      <c r="C127" s="1" t="s">
        <v>117</v>
      </c>
      <c r="D127" s="1" t="s">
        <v>118</v>
      </c>
      <c r="F127" s="1" t="s">
        <v>43</v>
      </c>
      <c r="G127" s="1" t="s">
        <v>44</v>
      </c>
      <c r="H127" s="1">
        <v>-27.158999999999999</v>
      </c>
      <c r="I127" s="1">
        <v>148.13300000000001</v>
      </c>
      <c r="J127" s="1" t="s">
        <v>243</v>
      </c>
      <c r="K127" s="1" t="s">
        <v>248</v>
      </c>
      <c r="L127" s="12">
        <f t="shared" si="2"/>
        <v>38092</v>
      </c>
      <c r="M127" s="1">
        <v>22.12</v>
      </c>
      <c r="N127" s="1">
        <v>21</v>
      </c>
      <c r="O127" s="1">
        <v>516</v>
      </c>
      <c r="P127" s="1">
        <v>0</v>
      </c>
      <c r="Q127" s="1" t="s">
        <v>66</v>
      </c>
      <c r="T127" s="1" t="s">
        <v>121</v>
      </c>
      <c r="U127" s="1">
        <v>562</v>
      </c>
      <c r="V127" s="1">
        <v>10</v>
      </c>
      <c r="W127" s="1">
        <v>34</v>
      </c>
      <c r="AE127" s="1">
        <v>0.117881</v>
      </c>
      <c r="AF127" s="1">
        <v>5.9400000000000001E-2</v>
      </c>
      <c r="AG127" s="1">
        <v>0.55299999999999994</v>
      </c>
      <c r="AH127" s="1">
        <v>0.12570000000000001</v>
      </c>
      <c r="AI127" s="1">
        <v>8.1799999999999998E-2</v>
      </c>
      <c r="AJ127" s="1">
        <v>2.3E-2</v>
      </c>
      <c r="AK127" s="1">
        <v>4.8499999999999988E-2</v>
      </c>
      <c r="AL127" s="1">
        <v>1.0092810000000001</v>
      </c>
      <c r="AM127" s="1" t="s">
        <v>33</v>
      </c>
      <c r="AN127" s="1" t="s">
        <v>34</v>
      </c>
      <c r="AO127" s="1" t="s">
        <v>35</v>
      </c>
      <c r="AP127" s="1" t="s">
        <v>36</v>
      </c>
      <c r="AQ127" s="1" t="s">
        <v>37</v>
      </c>
      <c r="AR127" s="1" t="s">
        <v>38</v>
      </c>
      <c r="AS127" s="1" t="s">
        <v>39</v>
      </c>
    </row>
    <row r="128" spans="1:45" x14ac:dyDescent="0.25">
      <c r="A128" s="1">
        <v>2007</v>
      </c>
      <c r="B128" s="1" t="s">
        <v>116</v>
      </c>
      <c r="C128" s="1" t="s">
        <v>117</v>
      </c>
      <c r="D128" s="1" t="s">
        <v>118</v>
      </c>
      <c r="F128" s="1" t="s">
        <v>43</v>
      </c>
      <c r="G128" s="1" t="s">
        <v>44</v>
      </c>
      <c r="H128" s="1">
        <v>-27.158999999999999</v>
      </c>
      <c r="I128" s="1">
        <v>148.13300000000001</v>
      </c>
      <c r="J128" s="1" t="s">
        <v>243</v>
      </c>
      <c r="K128" s="1" t="s">
        <v>248</v>
      </c>
      <c r="L128" s="12">
        <v>37530</v>
      </c>
      <c r="M128" s="1">
        <v>22.8</v>
      </c>
      <c r="N128" s="1">
        <v>21</v>
      </c>
      <c r="O128" s="1">
        <v>516</v>
      </c>
      <c r="P128" s="1">
        <v>0</v>
      </c>
      <c r="Q128" s="1" t="s">
        <v>58</v>
      </c>
      <c r="T128" s="1" t="s">
        <v>122</v>
      </c>
      <c r="U128" s="1">
        <v>0</v>
      </c>
      <c r="V128" s="1">
        <v>10</v>
      </c>
      <c r="W128" s="1">
        <v>100</v>
      </c>
      <c r="X128" s="1">
        <v>500</v>
      </c>
      <c r="Y128" s="1">
        <v>19</v>
      </c>
      <c r="Z128" s="1">
        <v>26.3</v>
      </c>
      <c r="AE128" s="1">
        <v>0.22953699999999999</v>
      </c>
      <c r="AF128" s="1">
        <v>4.8300000000000003E-2</v>
      </c>
      <c r="AG128" s="1">
        <v>0.45770000000000011</v>
      </c>
      <c r="AH128" s="1">
        <v>0.1024</v>
      </c>
      <c r="AI128" s="1">
        <v>7.3499999999999996E-2</v>
      </c>
      <c r="AJ128" s="1">
        <v>2.69E-2</v>
      </c>
      <c r="AK128" s="1">
        <v>6.1000000000000013E-2</v>
      </c>
      <c r="AL128" s="1">
        <v>0.99933700000000025</v>
      </c>
      <c r="AM128" s="1" t="s">
        <v>33</v>
      </c>
      <c r="AN128" s="1" t="s">
        <v>34</v>
      </c>
      <c r="AO128" s="1" t="s">
        <v>35</v>
      </c>
      <c r="AP128" s="1" t="s">
        <v>36</v>
      </c>
      <c r="AQ128" s="1" t="s">
        <v>37</v>
      </c>
      <c r="AR128" s="1" t="s">
        <v>38</v>
      </c>
      <c r="AS128" s="1" t="s">
        <v>39</v>
      </c>
    </row>
    <row r="129" spans="1:45" x14ac:dyDescent="0.25">
      <c r="A129" s="1">
        <v>2007</v>
      </c>
      <c r="B129" s="1" t="s">
        <v>116</v>
      </c>
      <c r="C129" s="1" t="s">
        <v>117</v>
      </c>
      <c r="D129" s="1" t="s">
        <v>118</v>
      </c>
      <c r="F129" s="1" t="s">
        <v>43</v>
      </c>
      <c r="G129" s="1" t="s">
        <v>44</v>
      </c>
      <c r="H129" s="1">
        <v>-27.158999999999999</v>
      </c>
      <c r="I129" s="1">
        <v>148.13300000000001</v>
      </c>
      <c r="J129" s="1" t="s">
        <v>243</v>
      </c>
      <c r="K129" s="1" t="s">
        <v>248</v>
      </c>
      <c r="L129" s="12">
        <f>L128+U129-U128</f>
        <v>37710</v>
      </c>
      <c r="M129" s="1">
        <v>23.94</v>
      </c>
      <c r="N129" s="1">
        <v>21</v>
      </c>
      <c r="O129" s="1">
        <v>516</v>
      </c>
      <c r="P129" s="1">
        <v>0</v>
      </c>
      <c r="Q129" s="1" t="s">
        <v>58</v>
      </c>
      <c r="T129" s="1" t="s">
        <v>122</v>
      </c>
      <c r="U129" s="1">
        <v>180</v>
      </c>
      <c r="V129" s="1">
        <v>10</v>
      </c>
      <c r="W129" s="1">
        <v>76</v>
      </c>
      <c r="AE129" s="1">
        <v>0.26468000000000003</v>
      </c>
      <c r="AF129" s="1">
        <v>5.0700000000000002E-2</v>
      </c>
      <c r="AG129" s="1">
        <v>0.40239999999999998</v>
      </c>
      <c r="AH129" s="1">
        <v>9.98E-2</v>
      </c>
      <c r="AI129" s="1">
        <v>7.22E-2</v>
      </c>
      <c r="AJ129" s="1">
        <v>2.76E-2</v>
      </c>
      <c r="AK129" s="1">
        <v>8.2400000000000001E-2</v>
      </c>
      <c r="AL129" s="1">
        <v>0.99978000000000011</v>
      </c>
      <c r="AM129" s="1" t="s">
        <v>33</v>
      </c>
      <c r="AN129" s="1" t="s">
        <v>34</v>
      </c>
      <c r="AO129" s="1" t="s">
        <v>35</v>
      </c>
      <c r="AP129" s="1" t="s">
        <v>36</v>
      </c>
      <c r="AQ129" s="1" t="s">
        <v>37</v>
      </c>
      <c r="AR129" s="1" t="s">
        <v>38</v>
      </c>
      <c r="AS129" s="1" t="s">
        <v>39</v>
      </c>
    </row>
    <row r="130" spans="1:45" x14ac:dyDescent="0.25">
      <c r="A130" s="1">
        <v>2007</v>
      </c>
      <c r="B130" s="1" t="s">
        <v>116</v>
      </c>
      <c r="C130" s="1" t="s">
        <v>117</v>
      </c>
      <c r="D130" s="1" t="s">
        <v>118</v>
      </c>
      <c r="F130" s="1" t="s">
        <v>43</v>
      </c>
      <c r="G130" s="1" t="s">
        <v>44</v>
      </c>
      <c r="H130" s="1">
        <v>-27.158999999999999</v>
      </c>
      <c r="I130" s="1">
        <v>148.13300000000001</v>
      </c>
      <c r="J130" s="1" t="s">
        <v>243</v>
      </c>
      <c r="K130" s="1" t="s">
        <v>248</v>
      </c>
      <c r="L130" s="12">
        <f t="shared" ref="L130:L131" si="3">L129+U130-U129</f>
        <v>37895</v>
      </c>
      <c r="M130" s="1">
        <v>20.7</v>
      </c>
      <c r="N130" s="1">
        <v>21</v>
      </c>
      <c r="O130" s="1">
        <v>516</v>
      </c>
      <c r="P130" s="1">
        <v>0</v>
      </c>
      <c r="Q130" s="1" t="s">
        <v>58</v>
      </c>
      <c r="T130" s="1" t="s">
        <v>122</v>
      </c>
      <c r="U130" s="1">
        <v>365</v>
      </c>
      <c r="V130" s="1">
        <v>10</v>
      </c>
      <c r="W130" s="1">
        <v>72</v>
      </c>
      <c r="AE130" s="1">
        <v>0.28336299999999998</v>
      </c>
      <c r="AF130" s="1">
        <v>6.7799999999999999E-2</v>
      </c>
      <c r="AG130" s="1">
        <v>0.38219999999999998</v>
      </c>
      <c r="AH130" s="1">
        <v>0.1057</v>
      </c>
      <c r="AI130" s="1">
        <v>6.2399999999999997E-2</v>
      </c>
      <c r="AJ130" s="1">
        <v>2.5999999999999999E-2</v>
      </c>
      <c r="AK130" s="1">
        <v>7.3700000000000002E-2</v>
      </c>
      <c r="AL130" s="1">
        <v>1.001163</v>
      </c>
      <c r="AM130" s="1" t="s">
        <v>33</v>
      </c>
      <c r="AN130" s="1" t="s">
        <v>34</v>
      </c>
      <c r="AO130" s="1" t="s">
        <v>35</v>
      </c>
      <c r="AP130" s="1" t="s">
        <v>36</v>
      </c>
      <c r="AQ130" s="1" t="s">
        <v>37</v>
      </c>
      <c r="AR130" s="1" t="s">
        <v>38</v>
      </c>
      <c r="AS130" s="1" t="s">
        <v>39</v>
      </c>
    </row>
    <row r="131" spans="1:45" x14ac:dyDescent="0.25">
      <c r="A131" s="1">
        <v>2007</v>
      </c>
      <c r="B131" s="1" t="s">
        <v>116</v>
      </c>
      <c r="C131" s="1" t="s">
        <v>117</v>
      </c>
      <c r="D131" s="1" t="s">
        <v>118</v>
      </c>
      <c r="F131" s="1" t="s">
        <v>43</v>
      </c>
      <c r="G131" s="1" t="s">
        <v>44</v>
      </c>
      <c r="H131" s="1">
        <v>-27.158999999999999</v>
      </c>
      <c r="I131" s="1">
        <v>148.13300000000001</v>
      </c>
      <c r="J131" s="1" t="s">
        <v>243</v>
      </c>
      <c r="K131" s="1" t="s">
        <v>248</v>
      </c>
      <c r="L131" s="12">
        <f t="shared" si="3"/>
        <v>38092</v>
      </c>
      <c r="M131" s="1">
        <v>22.12</v>
      </c>
      <c r="N131" s="1">
        <v>21</v>
      </c>
      <c r="O131" s="1">
        <v>516</v>
      </c>
      <c r="P131" s="1">
        <v>0</v>
      </c>
      <c r="Q131" s="1" t="s">
        <v>58</v>
      </c>
      <c r="T131" s="1" t="s">
        <v>122</v>
      </c>
      <c r="U131" s="1">
        <v>562</v>
      </c>
      <c r="V131" s="1">
        <v>10</v>
      </c>
      <c r="W131" s="1">
        <v>52</v>
      </c>
      <c r="AE131" s="1">
        <v>0.28425299999999998</v>
      </c>
      <c r="AF131" s="1">
        <v>5.67E-2</v>
      </c>
      <c r="AG131" s="1">
        <v>0.37369999999999998</v>
      </c>
      <c r="AH131" s="1">
        <v>9.8000000000000004E-2</v>
      </c>
      <c r="AI131" s="1">
        <v>7.5499999999999998E-2</v>
      </c>
      <c r="AJ131" s="1">
        <v>1.9599999999999999E-2</v>
      </c>
      <c r="AK131" s="1">
        <v>9.2300000000000007E-2</v>
      </c>
      <c r="AL131" s="1">
        <v>1.0000530000000001</v>
      </c>
      <c r="AM131" s="1" t="s">
        <v>33</v>
      </c>
      <c r="AN131" s="1" t="s">
        <v>34</v>
      </c>
      <c r="AO131" s="1" t="s">
        <v>35</v>
      </c>
      <c r="AP131" s="1" t="s">
        <v>36</v>
      </c>
      <c r="AQ131" s="1" t="s">
        <v>37</v>
      </c>
      <c r="AR131" s="1" t="s">
        <v>38</v>
      </c>
      <c r="AS131" s="1" t="s">
        <v>39</v>
      </c>
    </row>
    <row r="132" spans="1:45" x14ac:dyDescent="0.25">
      <c r="A132" s="1">
        <v>2007</v>
      </c>
      <c r="B132" s="1" t="s">
        <v>116</v>
      </c>
      <c r="C132" s="1" t="s">
        <v>117</v>
      </c>
      <c r="D132" s="1" t="s">
        <v>118</v>
      </c>
      <c r="F132" s="1" t="s">
        <v>43</v>
      </c>
      <c r="G132" s="1" t="s">
        <v>44</v>
      </c>
      <c r="H132" s="1">
        <v>-27.158999999999999</v>
      </c>
      <c r="I132" s="1">
        <v>148.13300000000001</v>
      </c>
      <c r="J132" s="1" t="s">
        <v>243</v>
      </c>
      <c r="K132" s="1" t="s">
        <v>248</v>
      </c>
      <c r="L132" s="12">
        <v>37530</v>
      </c>
      <c r="M132" s="1">
        <v>22.8</v>
      </c>
      <c r="N132" s="1">
        <v>21</v>
      </c>
      <c r="O132" s="1">
        <v>516</v>
      </c>
      <c r="P132" s="1">
        <v>0</v>
      </c>
      <c r="Q132" s="1" t="s">
        <v>72</v>
      </c>
      <c r="T132" s="1" t="s">
        <v>123</v>
      </c>
      <c r="U132" s="1">
        <v>0</v>
      </c>
      <c r="V132" s="1">
        <v>10</v>
      </c>
      <c r="W132" s="1">
        <v>100</v>
      </c>
      <c r="X132" s="1">
        <v>484.5</v>
      </c>
      <c r="Y132" s="1">
        <v>14.9</v>
      </c>
      <c r="Z132" s="1">
        <v>32.6</v>
      </c>
      <c r="AE132" s="1">
        <v>0.14083100000000001</v>
      </c>
      <c r="AF132" s="1">
        <v>6.0699999999999997E-2</v>
      </c>
      <c r="AG132" s="1">
        <v>0.53539999999999999</v>
      </c>
      <c r="AH132" s="1">
        <v>0.12590000000000001</v>
      </c>
      <c r="AI132" s="1">
        <v>6.2699999999999992E-2</v>
      </c>
      <c r="AJ132" s="1">
        <v>2.7400000000000001E-2</v>
      </c>
      <c r="AK132" s="1">
        <v>5.7099999999999998E-2</v>
      </c>
      <c r="AL132" s="1">
        <v>1.0100309999999999</v>
      </c>
      <c r="AM132" s="1" t="s">
        <v>33</v>
      </c>
      <c r="AN132" s="1" t="s">
        <v>34</v>
      </c>
      <c r="AO132" s="1" t="s">
        <v>35</v>
      </c>
      <c r="AP132" s="1" t="s">
        <v>36</v>
      </c>
      <c r="AQ132" s="1" t="s">
        <v>37</v>
      </c>
      <c r="AR132" s="1" t="s">
        <v>38</v>
      </c>
      <c r="AS132" s="1" t="s">
        <v>39</v>
      </c>
    </row>
    <row r="133" spans="1:45" x14ac:dyDescent="0.25">
      <c r="A133" s="1">
        <v>2007</v>
      </c>
      <c r="B133" s="1" t="s">
        <v>116</v>
      </c>
      <c r="C133" s="1" t="s">
        <v>117</v>
      </c>
      <c r="D133" s="1" t="s">
        <v>118</v>
      </c>
      <c r="F133" s="1" t="s">
        <v>43</v>
      </c>
      <c r="G133" s="1" t="s">
        <v>44</v>
      </c>
      <c r="H133" s="1">
        <v>-27.158999999999999</v>
      </c>
      <c r="I133" s="1">
        <v>148.13300000000001</v>
      </c>
      <c r="J133" s="1" t="s">
        <v>243</v>
      </c>
      <c r="K133" s="1" t="s">
        <v>248</v>
      </c>
      <c r="L133" s="12">
        <f>L132+U133-U132</f>
        <v>37710</v>
      </c>
      <c r="M133" s="1">
        <v>23.94</v>
      </c>
      <c r="N133" s="1">
        <v>21</v>
      </c>
      <c r="O133" s="1">
        <v>516</v>
      </c>
      <c r="P133" s="1">
        <v>0</v>
      </c>
      <c r="Q133" s="1" t="s">
        <v>72</v>
      </c>
      <c r="T133" s="1" t="s">
        <v>123</v>
      </c>
      <c r="U133" s="1">
        <v>180</v>
      </c>
      <c r="V133" s="1">
        <v>10</v>
      </c>
      <c r="W133" s="1">
        <v>85</v>
      </c>
      <c r="AE133" s="1">
        <v>5.5740999999999999E-2</v>
      </c>
      <c r="AF133" s="1">
        <v>5.9400000000000001E-2</v>
      </c>
      <c r="AG133" s="1">
        <v>0.53</v>
      </c>
      <c r="AH133" s="1">
        <v>0.1226</v>
      </c>
      <c r="AI133" s="1">
        <v>6.9800000000000001E-2</v>
      </c>
      <c r="AJ133" s="1">
        <v>2.87E-2</v>
      </c>
      <c r="AK133" s="1">
        <v>5.3499999999999999E-2</v>
      </c>
      <c r="AL133" s="1">
        <v>0.91974099999999992</v>
      </c>
      <c r="AM133" s="1" t="s">
        <v>33</v>
      </c>
      <c r="AN133" s="1" t="s">
        <v>34</v>
      </c>
      <c r="AO133" s="1" t="s">
        <v>35</v>
      </c>
      <c r="AP133" s="1" t="s">
        <v>36</v>
      </c>
      <c r="AQ133" s="1" t="s">
        <v>37</v>
      </c>
      <c r="AR133" s="1" t="s">
        <v>38</v>
      </c>
      <c r="AS133" s="1" t="s">
        <v>39</v>
      </c>
    </row>
    <row r="134" spans="1:45" x14ac:dyDescent="0.25">
      <c r="A134" s="1">
        <v>2007</v>
      </c>
      <c r="B134" s="1" t="s">
        <v>116</v>
      </c>
      <c r="C134" s="1" t="s">
        <v>117</v>
      </c>
      <c r="D134" s="1" t="s">
        <v>118</v>
      </c>
      <c r="F134" s="1" t="s">
        <v>43</v>
      </c>
      <c r="G134" s="1" t="s">
        <v>44</v>
      </c>
      <c r="H134" s="1">
        <v>-27.158999999999999</v>
      </c>
      <c r="I134" s="1">
        <v>148.13300000000001</v>
      </c>
      <c r="J134" s="1" t="s">
        <v>243</v>
      </c>
      <c r="K134" s="1" t="s">
        <v>248</v>
      </c>
      <c r="L134" s="12">
        <f t="shared" ref="L134:L135" si="4">L133+U134-U133</f>
        <v>37895</v>
      </c>
      <c r="M134" s="1">
        <v>20.7</v>
      </c>
      <c r="N134" s="1">
        <v>21</v>
      </c>
      <c r="O134" s="1">
        <v>516</v>
      </c>
      <c r="P134" s="1">
        <v>0</v>
      </c>
      <c r="Q134" s="1" t="s">
        <v>72</v>
      </c>
      <c r="T134" s="1" t="s">
        <v>123</v>
      </c>
      <c r="U134" s="1">
        <v>365</v>
      </c>
      <c r="V134" s="1">
        <v>10</v>
      </c>
      <c r="W134" s="1">
        <v>84</v>
      </c>
      <c r="AE134" s="1">
        <v>0.13389699999999999</v>
      </c>
      <c r="AF134" s="1">
        <v>7.7300000000000008E-2</v>
      </c>
      <c r="AG134" s="1">
        <v>0.51570000000000005</v>
      </c>
      <c r="AH134" s="1">
        <v>0.1191</v>
      </c>
      <c r="AI134" s="1">
        <v>7.0800000000000002E-2</v>
      </c>
      <c r="AJ134" s="1">
        <v>2.6700000000000002E-2</v>
      </c>
      <c r="AK134" s="1">
        <v>5.0900000000000001E-2</v>
      </c>
      <c r="AL134" s="1">
        <v>0.99439699999999998</v>
      </c>
      <c r="AM134" s="1" t="s">
        <v>33</v>
      </c>
      <c r="AN134" s="1" t="s">
        <v>34</v>
      </c>
      <c r="AO134" s="1" t="s">
        <v>35</v>
      </c>
      <c r="AP134" s="1" t="s">
        <v>36</v>
      </c>
      <c r="AQ134" s="1" t="s">
        <v>37</v>
      </c>
      <c r="AR134" s="1" t="s">
        <v>38</v>
      </c>
      <c r="AS134" s="1" t="s">
        <v>39</v>
      </c>
    </row>
    <row r="135" spans="1:45" x14ac:dyDescent="0.25">
      <c r="A135" s="1">
        <v>2007</v>
      </c>
      <c r="B135" s="1" t="s">
        <v>116</v>
      </c>
      <c r="C135" s="1" t="s">
        <v>117</v>
      </c>
      <c r="D135" s="1" t="s">
        <v>118</v>
      </c>
      <c r="F135" s="1" t="s">
        <v>43</v>
      </c>
      <c r="G135" s="1" t="s">
        <v>44</v>
      </c>
      <c r="H135" s="1">
        <v>-27.158999999999999</v>
      </c>
      <c r="I135" s="1">
        <v>148.13300000000001</v>
      </c>
      <c r="J135" s="1" t="s">
        <v>243</v>
      </c>
      <c r="K135" s="1" t="s">
        <v>248</v>
      </c>
      <c r="L135" s="12">
        <f t="shared" si="4"/>
        <v>38092</v>
      </c>
      <c r="M135" s="1">
        <v>22.12</v>
      </c>
      <c r="N135" s="1">
        <v>21</v>
      </c>
      <c r="O135" s="1">
        <v>516</v>
      </c>
      <c r="P135" s="1">
        <v>0</v>
      </c>
      <c r="Q135" s="1" t="s">
        <v>72</v>
      </c>
      <c r="T135" s="1" t="s">
        <v>123</v>
      </c>
      <c r="U135" s="1">
        <v>562</v>
      </c>
      <c r="V135" s="1">
        <v>10</v>
      </c>
      <c r="W135" s="1">
        <v>69</v>
      </c>
      <c r="AE135" s="1">
        <v>9.3519000000000005E-2</v>
      </c>
      <c r="AF135" s="1">
        <v>5.7500000000000002E-2</v>
      </c>
      <c r="AG135" s="1">
        <v>0.5282</v>
      </c>
      <c r="AH135" s="1">
        <v>0.1177</v>
      </c>
      <c r="AI135" s="1">
        <v>7.2000000000000008E-2</v>
      </c>
      <c r="AJ135" s="1">
        <v>2.24E-2</v>
      </c>
      <c r="AK135" s="1">
        <v>5.3699999999999998E-2</v>
      </c>
      <c r="AL135" s="1">
        <v>0.94501899999999994</v>
      </c>
      <c r="AM135" s="1" t="s">
        <v>33</v>
      </c>
      <c r="AN135" s="1" t="s">
        <v>34</v>
      </c>
      <c r="AO135" s="1" t="s">
        <v>35</v>
      </c>
      <c r="AP135" s="1" t="s">
        <v>36</v>
      </c>
      <c r="AQ135" s="1" t="s">
        <v>37</v>
      </c>
      <c r="AR135" s="1" t="s">
        <v>38</v>
      </c>
      <c r="AS135" s="1" t="s">
        <v>39</v>
      </c>
    </row>
    <row r="136" spans="1:45" x14ac:dyDescent="0.25">
      <c r="A136" s="1">
        <v>2007</v>
      </c>
      <c r="B136" s="1" t="s">
        <v>116</v>
      </c>
      <c r="C136" s="1" t="s">
        <v>117</v>
      </c>
      <c r="D136" s="1" t="s">
        <v>118</v>
      </c>
      <c r="F136" s="1" t="s">
        <v>43</v>
      </c>
      <c r="G136" s="1" t="s">
        <v>44</v>
      </c>
      <c r="H136" s="1">
        <v>-27.158999999999999</v>
      </c>
      <c r="I136" s="1">
        <v>148.13300000000001</v>
      </c>
      <c r="J136" s="1" t="s">
        <v>243</v>
      </c>
      <c r="K136" s="1" t="s">
        <v>248</v>
      </c>
      <c r="L136" s="12">
        <v>37530</v>
      </c>
      <c r="M136" s="1">
        <v>22.8</v>
      </c>
      <c r="N136" s="1">
        <v>21</v>
      </c>
      <c r="O136" s="1">
        <v>516</v>
      </c>
      <c r="P136" s="1">
        <v>0</v>
      </c>
      <c r="Q136" s="1" t="s">
        <v>71</v>
      </c>
      <c r="T136" s="1" t="s">
        <v>124</v>
      </c>
      <c r="U136" s="1">
        <v>0</v>
      </c>
      <c r="V136" s="1">
        <v>0.9</v>
      </c>
      <c r="W136" s="1">
        <v>100</v>
      </c>
      <c r="X136" s="1">
        <v>409.3</v>
      </c>
      <c r="Y136" s="1">
        <v>9.1</v>
      </c>
      <c r="Z136" s="1">
        <v>45</v>
      </c>
      <c r="AM136" s="1" t="s">
        <v>33</v>
      </c>
      <c r="AN136" s="1" t="s">
        <v>34</v>
      </c>
      <c r="AO136" s="1" t="s">
        <v>35</v>
      </c>
      <c r="AP136" s="1" t="s">
        <v>36</v>
      </c>
      <c r="AQ136" s="1" t="s">
        <v>37</v>
      </c>
      <c r="AR136" s="1" t="s">
        <v>38</v>
      </c>
      <c r="AS136" s="1" t="s">
        <v>39</v>
      </c>
    </row>
    <row r="137" spans="1:45" x14ac:dyDescent="0.25">
      <c r="A137" s="1">
        <v>2007</v>
      </c>
      <c r="B137" s="1" t="s">
        <v>116</v>
      </c>
      <c r="C137" s="1" t="s">
        <v>117</v>
      </c>
      <c r="D137" s="1" t="s">
        <v>118</v>
      </c>
      <c r="F137" s="1" t="s">
        <v>43</v>
      </c>
      <c r="G137" s="1" t="s">
        <v>44</v>
      </c>
      <c r="H137" s="1">
        <v>-27.158999999999999</v>
      </c>
      <c r="I137" s="1">
        <v>148.13300000000001</v>
      </c>
      <c r="J137" s="1" t="s">
        <v>243</v>
      </c>
      <c r="K137" s="1" t="s">
        <v>248</v>
      </c>
      <c r="L137" s="12">
        <f>L136+U137-U136</f>
        <v>37710</v>
      </c>
      <c r="M137" s="1">
        <v>23.94</v>
      </c>
      <c r="N137" s="1">
        <v>21</v>
      </c>
      <c r="O137" s="1">
        <v>516</v>
      </c>
      <c r="P137" s="1">
        <v>0</v>
      </c>
      <c r="Q137" s="1" t="s">
        <v>71</v>
      </c>
      <c r="T137" s="1" t="s">
        <v>124</v>
      </c>
      <c r="U137" s="1">
        <v>180</v>
      </c>
      <c r="V137" s="1">
        <v>0.9</v>
      </c>
      <c r="W137" s="1">
        <v>37</v>
      </c>
      <c r="AE137" s="1">
        <v>0.1047</v>
      </c>
      <c r="AF137" s="1">
        <v>6.2899999999999998E-2</v>
      </c>
      <c r="AG137" s="1">
        <v>0.54310000000000003</v>
      </c>
      <c r="AH137" s="1">
        <v>0.12939999999999999</v>
      </c>
      <c r="AI137" s="1">
        <v>8.8699999999999987E-2</v>
      </c>
      <c r="AJ137" s="1">
        <v>2.7900000000000001E-2</v>
      </c>
      <c r="AK137" s="1">
        <v>4.2999999999999997E-2</v>
      </c>
      <c r="AL137" s="1">
        <v>0.99970000000000003</v>
      </c>
      <c r="AM137" s="1" t="s">
        <v>33</v>
      </c>
      <c r="AN137" s="1" t="s">
        <v>34</v>
      </c>
      <c r="AO137" s="1" t="s">
        <v>35</v>
      </c>
      <c r="AP137" s="1" t="s">
        <v>36</v>
      </c>
      <c r="AQ137" s="1" t="s">
        <v>37</v>
      </c>
      <c r="AR137" s="1" t="s">
        <v>38</v>
      </c>
      <c r="AS137" s="1" t="s">
        <v>39</v>
      </c>
    </row>
    <row r="138" spans="1:45" x14ac:dyDescent="0.25">
      <c r="A138" s="1">
        <v>2007</v>
      </c>
      <c r="B138" s="1" t="s">
        <v>116</v>
      </c>
      <c r="C138" s="1" t="s">
        <v>117</v>
      </c>
      <c r="D138" s="1" t="s">
        <v>118</v>
      </c>
      <c r="F138" s="1" t="s">
        <v>43</v>
      </c>
      <c r="G138" s="1" t="s">
        <v>44</v>
      </c>
      <c r="H138" s="1">
        <v>-27.158999999999999</v>
      </c>
      <c r="I138" s="1">
        <v>148.13300000000001</v>
      </c>
      <c r="J138" s="1" t="s">
        <v>243</v>
      </c>
      <c r="K138" s="1" t="s">
        <v>248</v>
      </c>
      <c r="L138" s="12">
        <f t="shared" ref="L138:L139" si="5">L137+U138-U137</f>
        <v>37895</v>
      </c>
      <c r="M138" s="1">
        <v>20.7</v>
      </c>
      <c r="N138" s="1">
        <v>21</v>
      </c>
      <c r="O138" s="1">
        <v>516</v>
      </c>
      <c r="P138" s="1">
        <v>0</v>
      </c>
      <c r="Q138" s="1" t="s">
        <v>71</v>
      </c>
      <c r="T138" s="1" t="s">
        <v>124</v>
      </c>
      <c r="U138" s="1">
        <v>365</v>
      </c>
      <c r="V138" s="1">
        <v>0.9</v>
      </c>
      <c r="W138" s="1">
        <v>27</v>
      </c>
      <c r="AE138" s="1">
        <v>0.1193</v>
      </c>
      <c r="AF138" s="1">
        <v>8.2500000000000004E-2</v>
      </c>
      <c r="AG138" s="1">
        <v>0.48420000000000002</v>
      </c>
      <c r="AH138" s="1">
        <v>0.13400000000000001</v>
      </c>
      <c r="AI138" s="1">
        <v>8.3699999999999997E-2</v>
      </c>
      <c r="AJ138" s="1">
        <v>3.6799999999999999E-2</v>
      </c>
      <c r="AK138" s="1">
        <v>5.9900000000000002E-2</v>
      </c>
      <c r="AL138" s="1">
        <v>1.0004</v>
      </c>
      <c r="AM138" s="1" t="s">
        <v>33</v>
      </c>
      <c r="AN138" s="1" t="s">
        <v>34</v>
      </c>
      <c r="AO138" s="1" t="s">
        <v>35</v>
      </c>
      <c r="AP138" s="1" t="s">
        <v>36</v>
      </c>
      <c r="AQ138" s="1" t="s">
        <v>37</v>
      </c>
      <c r="AR138" s="1" t="s">
        <v>38</v>
      </c>
      <c r="AS138" s="1" t="s">
        <v>39</v>
      </c>
    </row>
    <row r="139" spans="1:45" x14ac:dyDescent="0.25">
      <c r="A139" s="1">
        <v>2007</v>
      </c>
      <c r="B139" s="1" t="s">
        <v>116</v>
      </c>
      <c r="C139" s="1" t="s">
        <v>117</v>
      </c>
      <c r="D139" s="1" t="s">
        <v>118</v>
      </c>
      <c r="F139" s="1" t="s">
        <v>43</v>
      </c>
      <c r="G139" s="1" t="s">
        <v>44</v>
      </c>
      <c r="H139" s="1">
        <v>-27.158999999999999</v>
      </c>
      <c r="I139" s="1">
        <v>148.13300000000001</v>
      </c>
      <c r="J139" s="1" t="s">
        <v>243</v>
      </c>
      <c r="K139" s="1" t="s">
        <v>248</v>
      </c>
      <c r="L139" s="12">
        <f t="shared" si="5"/>
        <v>38092</v>
      </c>
      <c r="M139" s="1">
        <v>22.12</v>
      </c>
      <c r="N139" s="1">
        <v>21</v>
      </c>
      <c r="O139" s="1">
        <v>516</v>
      </c>
      <c r="P139" s="1">
        <v>0</v>
      </c>
      <c r="Q139" s="1" t="s">
        <v>71</v>
      </c>
      <c r="T139" s="1" t="s">
        <v>124</v>
      </c>
      <c r="U139" s="1">
        <v>562</v>
      </c>
      <c r="V139" s="1">
        <v>0.9</v>
      </c>
      <c r="W139" s="1">
        <v>10</v>
      </c>
      <c r="AE139" s="1">
        <v>0.20780000000000001</v>
      </c>
      <c r="AF139" s="1">
        <v>7.8700000000000006E-2</v>
      </c>
      <c r="AG139" s="1">
        <v>0.36449999999999999</v>
      </c>
      <c r="AH139" s="1">
        <v>0.10340000000000001</v>
      </c>
      <c r="AI139" s="1">
        <v>7.980000000000001E-2</v>
      </c>
      <c r="AJ139" s="1">
        <v>6.0699999999999997E-2</v>
      </c>
      <c r="AK139" s="1">
        <v>0.105</v>
      </c>
      <c r="AL139" s="1">
        <v>0.9998999999999999</v>
      </c>
      <c r="AM139" s="1" t="s">
        <v>33</v>
      </c>
      <c r="AN139" s="1" t="s">
        <v>34</v>
      </c>
      <c r="AO139" s="1" t="s">
        <v>35</v>
      </c>
      <c r="AP139" s="1" t="s">
        <v>36</v>
      </c>
      <c r="AQ139" s="1" t="s">
        <v>37</v>
      </c>
      <c r="AR139" s="1" t="s">
        <v>38</v>
      </c>
      <c r="AS139" s="1" t="s">
        <v>39</v>
      </c>
    </row>
    <row r="140" spans="1:45" x14ac:dyDescent="0.25">
      <c r="A140" s="1">
        <v>2007</v>
      </c>
      <c r="B140" s="1" t="s">
        <v>116</v>
      </c>
      <c r="C140" s="1" t="s">
        <v>117</v>
      </c>
      <c r="D140" s="1" t="s">
        <v>118</v>
      </c>
      <c r="F140" s="1" t="s">
        <v>43</v>
      </c>
      <c r="G140" s="1" t="s">
        <v>44</v>
      </c>
      <c r="H140" s="1">
        <v>-27.158999999999999</v>
      </c>
      <c r="I140" s="1">
        <v>148.13300000000001</v>
      </c>
      <c r="J140" s="1" t="s">
        <v>243</v>
      </c>
      <c r="K140" s="1" t="s">
        <v>248</v>
      </c>
      <c r="L140" s="12">
        <v>37530</v>
      </c>
      <c r="M140" s="1">
        <v>22.8</v>
      </c>
      <c r="N140" s="1">
        <v>21</v>
      </c>
      <c r="O140" s="1">
        <v>516</v>
      </c>
      <c r="P140" s="1">
        <v>0</v>
      </c>
      <c r="Q140" s="1" t="s">
        <v>71</v>
      </c>
      <c r="T140" s="1" t="s">
        <v>125</v>
      </c>
      <c r="U140" s="1">
        <v>0</v>
      </c>
      <c r="V140" s="1">
        <v>1.7</v>
      </c>
      <c r="W140" s="1">
        <v>100</v>
      </c>
      <c r="X140" s="1">
        <v>438</v>
      </c>
      <c r="Y140" s="1">
        <v>16.899999999999999</v>
      </c>
      <c r="Z140" s="1">
        <v>26</v>
      </c>
      <c r="AE140" s="1">
        <v>0.10059999999999999</v>
      </c>
      <c r="AF140" s="1">
        <v>3.5000000000000003E-2</v>
      </c>
      <c r="AG140" s="1">
        <v>0.63350000000000006</v>
      </c>
      <c r="AH140" s="1">
        <v>0.13270000000000001</v>
      </c>
      <c r="AI140" s="1">
        <v>5.7799999999999997E-2</v>
      </c>
      <c r="AJ140" s="1">
        <v>1.0999999999999999E-2</v>
      </c>
      <c r="AK140" s="1">
        <v>3.7199999999999997E-2</v>
      </c>
      <c r="AL140" s="1">
        <v>1.0078</v>
      </c>
      <c r="AM140" s="1" t="s">
        <v>33</v>
      </c>
      <c r="AN140" s="1" t="s">
        <v>34</v>
      </c>
      <c r="AO140" s="1" t="s">
        <v>35</v>
      </c>
      <c r="AP140" s="1" t="s">
        <v>36</v>
      </c>
      <c r="AQ140" s="1" t="s">
        <v>37</v>
      </c>
      <c r="AR140" s="1" t="s">
        <v>38</v>
      </c>
      <c r="AS140" s="1" t="s">
        <v>39</v>
      </c>
    </row>
    <row r="141" spans="1:45" x14ac:dyDescent="0.25">
      <c r="A141" s="1">
        <v>2007</v>
      </c>
      <c r="B141" s="1" t="s">
        <v>116</v>
      </c>
      <c r="C141" s="1" t="s">
        <v>117</v>
      </c>
      <c r="D141" s="1" t="s">
        <v>118</v>
      </c>
      <c r="F141" s="1" t="s">
        <v>43</v>
      </c>
      <c r="G141" s="1" t="s">
        <v>44</v>
      </c>
      <c r="H141" s="1">
        <v>-27.158999999999999</v>
      </c>
      <c r="I141" s="1">
        <v>148.13300000000001</v>
      </c>
      <c r="J141" s="1" t="s">
        <v>243</v>
      </c>
      <c r="K141" s="1" t="s">
        <v>248</v>
      </c>
      <c r="L141" s="12">
        <f>L140+U141-U140</f>
        <v>37710</v>
      </c>
      <c r="M141" s="1">
        <v>23.94</v>
      </c>
      <c r="N141" s="1">
        <v>21</v>
      </c>
      <c r="O141" s="1">
        <v>516</v>
      </c>
      <c r="P141" s="1">
        <v>0</v>
      </c>
      <c r="Q141" s="1" t="s">
        <v>71</v>
      </c>
      <c r="T141" s="1" t="s">
        <v>125</v>
      </c>
      <c r="U141" s="1">
        <v>180</v>
      </c>
      <c r="V141" s="1">
        <v>1.7</v>
      </c>
      <c r="W141" s="1">
        <v>26</v>
      </c>
      <c r="AE141" s="1">
        <v>0.1535</v>
      </c>
      <c r="AF141" s="1">
        <v>5.5800000000000002E-2</v>
      </c>
      <c r="AG141" s="1">
        <v>0.49309999999999998</v>
      </c>
      <c r="AH141" s="1">
        <v>0.1128</v>
      </c>
      <c r="AI141" s="1">
        <v>9.1300000000000006E-2</v>
      </c>
      <c r="AJ141" s="1">
        <v>2.86E-2</v>
      </c>
      <c r="AK141" s="1">
        <v>6.4199999999999993E-2</v>
      </c>
      <c r="AL141" s="1">
        <v>0.99930000000000008</v>
      </c>
      <c r="AM141" s="1" t="s">
        <v>33</v>
      </c>
      <c r="AN141" s="1" t="s">
        <v>34</v>
      </c>
      <c r="AO141" s="1" t="s">
        <v>35</v>
      </c>
      <c r="AP141" s="1" t="s">
        <v>36</v>
      </c>
      <c r="AQ141" s="1" t="s">
        <v>37</v>
      </c>
      <c r="AR141" s="1" t="s">
        <v>38</v>
      </c>
      <c r="AS141" s="1" t="s">
        <v>39</v>
      </c>
    </row>
    <row r="142" spans="1:45" x14ac:dyDescent="0.25">
      <c r="A142" s="1">
        <v>2007</v>
      </c>
      <c r="B142" s="1" t="s">
        <v>116</v>
      </c>
      <c r="C142" s="1" t="s">
        <v>117</v>
      </c>
      <c r="D142" s="1" t="s">
        <v>118</v>
      </c>
      <c r="F142" s="1" t="s">
        <v>43</v>
      </c>
      <c r="G142" s="1" t="s">
        <v>44</v>
      </c>
      <c r="H142" s="1">
        <v>-27.158999999999999</v>
      </c>
      <c r="I142" s="1">
        <v>148.13300000000001</v>
      </c>
      <c r="J142" s="1" t="s">
        <v>243</v>
      </c>
      <c r="K142" s="1" t="s">
        <v>248</v>
      </c>
      <c r="L142" s="12">
        <f t="shared" ref="L142:L143" si="6">L141+U142-U141</f>
        <v>37895</v>
      </c>
      <c r="M142" s="1">
        <v>20.7</v>
      </c>
      <c r="N142" s="1">
        <v>21</v>
      </c>
      <c r="O142" s="1">
        <v>516</v>
      </c>
      <c r="P142" s="1">
        <v>0</v>
      </c>
      <c r="Q142" s="1" t="s">
        <v>71</v>
      </c>
      <c r="T142" s="1" t="s">
        <v>125</v>
      </c>
      <c r="U142" s="1">
        <v>365</v>
      </c>
      <c r="V142" s="1">
        <v>1.7</v>
      </c>
      <c r="W142" s="1">
        <v>16</v>
      </c>
      <c r="AE142" s="1">
        <v>0.20610000000000001</v>
      </c>
      <c r="AF142" s="1">
        <v>7.2999999999999995E-2</v>
      </c>
      <c r="AG142" s="1">
        <v>0.43469999999999998</v>
      </c>
      <c r="AH142" s="1">
        <v>9.6799999999999997E-2</v>
      </c>
      <c r="AI142" s="1">
        <v>8.9800000000000005E-2</v>
      </c>
      <c r="AJ142" s="1">
        <v>1.9599999999999999E-2</v>
      </c>
      <c r="AK142" s="1">
        <v>8.1500000000000003E-2</v>
      </c>
      <c r="AL142" s="1">
        <v>1.0015000000000001</v>
      </c>
      <c r="AM142" s="1" t="s">
        <v>33</v>
      </c>
      <c r="AN142" s="1" t="s">
        <v>34</v>
      </c>
      <c r="AO142" s="1" t="s">
        <v>35</v>
      </c>
      <c r="AP142" s="1" t="s">
        <v>36</v>
      </c>
      <c r="AQ142" s="1" t="s">
        <v>37</v>
      </c>
      <c r="AR142" s="1" t="s">
        <v>38</v>
      </c>
      <c r="AS142" s="1" t="s">
        <v>39</v>
      </c>
    </row>
    <row r="143" spans="1:45" x14ac:dyDescent="0.25">
      <c r="A143" s="1">
        <v>2007</v>
      </c>
      <c r="B143" s="1" t="s">
        <v>116</v>
      </c>
      <c r="C143" s="1" t="s">
        <v>117</v>
      </c>
      <c r="D143" s="1" t="s">
        <v>118</v>
      </c>
      <c r="F143" s="1" t="s">
        <v>43</v>
      </c>
      <c r="G143" s="1" t="s">
        <v>44</v>
      </c>
      <c r="H143" s="1">
        <v>-27.158999999999999</v>
      </c>
      <c r="I143" s="1">
        <v>148.13300000000001</v>
      </c>
      <c r="J143" s="1" t="s">
        <v>243</v>
      </c>
      <c r="K143" s="1" t="s">
        <v>248</v>
      </c>
      <c r="L143" s="12">
        <f t="shared" si="6"/>
        <v>38092</v>
      </c>
      <c r="M143" s="1">
        <v>22.12</v>
      </c>
      <c r="N143" s="1">
        <v>21</v>
      </c>
      <c r="O143" s="1">
        <v>516</v>
      </c>
      <c r="P143" s="1">
        <v>0</v>
      </c>
      <c r="Q143" s="1" t="s">
        <v>71</v>
      </c>
      <c r="T143" s="1" t="s">
        <v>125</v>
      </c>
      <c r="U143" s="1">
        <v>562</v>
      </c>
      <c r="V143" s="1">
        <v>1.7</v>
      </c>
      <c r="W143" s="1">
        <v>18</v>
      </c>
      <c r="AE143" s="1">
        <v>0.1953</v>
      </c>
      <c r="AF143" s="1">
        <v>5.9700000000000003E-2</v>
      </c>
      <c r="AG143" s="1">
        <v>0.48089999999999999</v>
      </c>
      <c r="AH143" s="1">
        <v>0.1017</v>
      </c>
      <c r="AI143" s="1">
        <v>8.5500000000000007E-2</v>
      </c>
      <c r="AJ143" s="1">
        <v>1.6299999999999999E-2</v>
      </c>
      <c r="AK143" s="1">
        <v>6.2100000000000002E-2</v>
      </c>
      <c r="AL143" s="1">
        <v>1.0015000000000001</v>
      </c>
      <c r="AM143" s="1" t="s">
        <v>33</v>
      </c>
      <c r="AN143" s="1" t="s">
        <v>34</v>
      </c>
      <c r="AO143" s="1" t="s">
        <v>35</v>
      </c>
      <c r="AP143" s="1" t="s">
        <v>36</v>
      </c>
      <c r="AQ143" s="1" t="s">
        <v>37</v>
      </c>
      <c r="AR143" s="1" t="s">
        <v>38</v>
      </c>
      <c r="AS143" s="1" t="s">
        <v>39</v>
      </c>
    </row>
    <row r="144" spans="1:45" x14ac:dyDescent="0.25">
      <c r="A144" s="1">
        <v>2007</v>
      </c>
      <c r="B144" s="1" t="s">
        <v>116</v>
      </c>
      <c r="C144" s="1" t="s">
        <v>117</v>
      </c>
      <c r="D144" s="1" t="s">
        <v>118</v>
      </c>
      <c r="F144" s="1" t="s">
        <v>43</v>
      </c>
      <c r="G144" s="1" t="s">
        <v>44</v>
      </c>
      <c r="H144" s="1">
        <v>-27.158999999999999</v>
      </c>
      <c r="I144" s="1">
        <v>148.13300000000001</v>
      </c>
      <c r="J144" s="1" t="s">
        <v>243</v>
      </c>
      <c r="K144" s="1" t="s">
        <v>248</v>
      </c>
      <c r="L144" s="12">
        <v>37530</v>
      </c>
      <c r="M144" s="1">
        <v>22.8</v>
      </c>
      <c r="N144" s="1">
        <v>21</v>
      </c>
      <c r="O144" s="1">
        <v>516</v>
      </c>
      <c r="P144" s="1">
        <v>0</v>
      </c>
      <c r="Q144" s="1" t="s">
        <v>71</v>
      </c>
      <c r="T144" s="1" t="s">
        <v>126</v>
      </c>
      <c r="U144" s="1">
        <v>0</v>
      </c>
      <c r="V144" s="1">
        <v>1.7</v>
      </c>
      <c r="W144" s="1">
        <v>100</v>
      </c>
      <c r="X144" s="1">
        <v>479.3</v>
      </c>
      <c r="Y144" s="1">
        <v>6.5</v>
      </c>
      <c r="Z144" s="1">
        <v>74.099999999999994</v>
      </c>
      <c r="AE144" s="1">
        <v>5.5100000000000003E-2</v>
      </c>
      <c r="AF144" s="1">
        <v>5.1999999999999998E-2</v>
      </c>
      <c r="AG144" s="1">
        <v>0.57700000000000007</v>
      </c>
      <c r="AH144" s="1">
        <v>0.13669999999999999</v>
      </c>
      <c r="AI144" s="1">
        <v>9.2399999999999996E-2</v>
      </c>
      <c r="AJ144" s="1">
        <v>3.1600000000000003E-2</v>
      </c>
      <c r="AK144" s="1">
        <v>5.2100000000000007E-2</v>
      </c>
      <c r="AL144" s="1">
        <v>0.99690000000000001</v>
      </c>
      <c r="AM144" s="1" t="s">
        <v>33</v>
      </c>
      <c r="AN144" s="1" t="s">
        <v>34</v>
      </c>
      <c r="AO144" s="1" t="s">
        <v>35</v>
      </c>
      <c r="AP144" s="1" t="s">
        <v>36</v>
      </c>
      <c r="AQ144" s="1" t="s">
        <v>37</v>
      </c>
      <c r="AR144" s="1" t="s">
        <v>38</v>
      </c>
      <c r="AS144" s="1" t="s">
        <v>39</v>
      </c>
    </row>
    <row r="145" spans="1:45" x14ac:dyDescent="0.25">
      <c r="A145" s="1">
        <v>2007</v>
      </c>
      <c r="B145" s="1" t="s">
        <v>116</v>
      </c>
      <c r="C145" s="1" t="s">
        <v>117</v>
      </c>
      <c r="D145" s="1" t="s">
        <v>118</v>
      </c>
      <c r="F145" s="1" t="s">
        <v>43</v>
      </c>
      <c r="G145" s="1" t="s">
        <v>44</v>
      </c>
      <c r="H145" s="1">
        <v>-27.158999999999999</v>
      </c>
      <c r="I145" s="1">
        <v>148.13300000000001</v>
      </c>
      <c r="J145" s="1" t="s">
        <v>243</v>
      </c>
      <c r="K145" s="1" t="s">
        <v>248</v>
      </c>
      <c r="L145" s="12">
        <f>L144+U145-U144</f>
        <v>37710</v>
      </c>
      <c r="M145" s="1">
        <v>23.94</v>
      </c>
      <c r="N145" s="1">
        <v>21</v>
      </c>
      <c r="O145" s="1">
        <v>516</v>
      </c>
      <c r="P145" s="1">
        <v>0</v>
      </c>
      <c r="Q145" s="1" t="s">
        <v>71</v>
      </c>
      <c r="T145" s="1" t="s">
        <v>126</v>
      </c>
      <c r="U145" s="1">
        <v>180</v>
      </c>
      <c r="V145" s="1">
        <v>1.7</v>
      </c>
      <c r="W145" s="1">
        <v>82</v>
      </c>
      <c r="AE145" s="1">
        <v>6.0900000000000003E-2</v>
      </c>
      <c r="AF145" s="1">
        <v>5.7599999999999998E-2</v>
      </c>
      <c r="AG145" s="1">
        <v>0.54969999999999997</v>
      </c>
      <c r="AH145" s="1">
        <v>0.13469999999999999</v>
      </c>
      <c r="AI145" s="1">
        <v>9.9499999999999991E-2</v>
      </c>
      <c r="AJ145" s="1">
        <v>3.4299999999999997E-2</v>
      </c>
      <c r="AK145" s="1">
        <v>6.1699999999999998E-2</v>
      </c>
      <c r="AL145" s="1">
        <v>0.99839999999999995</v>
      </c>
      <c r="AM145" s="1" t="s">
        <v>33</v>
      </c>
      <c r="AN145" s="1" t="s">
        <v>34</v>
      </c>
      <c r="AO145" s="1" t="s">
        <v>35</v>
      </c>
      <c r="AP145" s="1" t="s">
        <v>36</v>
      </c>
      <c r="AQ145" s="1" t="s">
        <v>37</v>
      </c>
      <c r="AR145" s="1" t="s">
        <v>38</v>
      </c>
      <c r="AS145" s="1" t="s">
        <v>39</v>
      </c>
    </row>
    <row r="146" spans="1:45" x14ac:dyDescent="0.25">
      <c r="A146" s="1">
        <v>2007</v>
      </c>
      <c r="B146" s="1" t="s">
        <v>116</v>
      </c>
      <c r="C146" s="1" t="s">
        <v>117</v>
      </c>
      <c r="D146" s="1" t="s">
        <v>118</v>
      </c>
      <c r="F146" s="1" t="s">
        <v>43</v>
      </c>
      <c r="G146" s="1" t="s">
        <v>44</v>
      </c>
      <c r="H146" s="1">
        <v>-27.158999999999999</v>
      </c>
      <c r="I146" s="1">
        <v>148.13300000000001</v>
      </c>
      <c r="J146" s="1" t="s">
        <v>243</v>
      </c>
      <c r="K146" s="1" t="s">
        <v>248</v>
      </c>
      <c r="L146" s="12">
        <f t="shared" ref="L146:L147" si="7">L145+U146-U145</f>
        <v>37895</v>
      </c>
      <c r="M146" s="1">
        <v>20.7</v>
      </c>
      <c r="N146" s="1">
        <v>21</v>
      </c>
      <c r="O146" s="1">
        <v>516</v>
      </c>
      <c r="P146" s="1">
        <v>0</v>
      </c>
      <c r="Q146" s="1" t="s">
        <v>71</v>
      </c>
      <c r="T146" s="1" t="s">
        <v>126</v>
      </c>
      <c r="U146" s="1">
        <v>365</v>
      </c>
      <c r="V146" s="1">
        <v>1.7</v>
      </c>
      <c r="W146" s="1">
        <v>68</v>
      </c>
      <c r="AE146" s="1">
        <v>4.6300000000000001E-2</v>
      </c>
      <c r="AF146" s="1">
        <v>5.8500000000000003E-2</v>
      </c>
      <c r="AG146" s="1">
        <v>0.56659999999999999</v>
      </c>
      <c r="AH146" s="1">
        <v>0.13719999999999999</v>
      </c>
      <c r="AI146" s="1">
        <v>9.6799999999999997E-2</v>
      </c>
      <c r="AJ146" s="1">
        <v>3.49E-2</v>
      </c>
      <c r="AK146" s="1">
        <v>5.5800000000000002E-2</v>
      </c>
      <c r="AL146" s="1">
        <v>0.99609999999999999</v>
      </c>
      <c r="AM146" s="1" t="s">
        <v>33</v>
      </c>
      <c r="AN146" s="1" t="s">
        <v>34</v>
      </c>
      <c r="AO146" s="1" t="s">
        <v>35</v>
      </c>
      <c r="AP146" s="1" t="s">
        <v>36</v>
      </c>
      <c r="AQ146" s="1" t="s">
        <v>37</v>
      </c>
      <c r="AR146" s="1" t="s">
        <v>38</v>
      </c>
      <c r="AS146" s="1" t="s">
        <v>39</v>
      </c>
    </row>
    <row r="147" spans="1:45" x14ac:dyDescent="0.25">
      <c r="A147" s="1">
        <v>2007</v>
      </c>
      <c r="B147" s="1" t="s">
        <v>116</v>
      </c>
      <c r="C147" s="1" t="s">
        <v>117</v>
      </c>
      <c r="D147" s="1" t="s">
        <v>118</v>
      </c>
      <c r="F147" s="1" t="s">
        <v>43</v>
      </c>
      <c r="G147" s="1" t="s">
        <v>44</v>
      </c>
      <c r="H147" s="1">
        <v>-27.158999999999999</v>
      </c>
      <c r="I147" s="1">
        <v>148.13300000000001</v>
      </c>
      <c r="J147" s="1" t="s">
        <v>243</v>
      </c>
      <c r="K147" s="1" t="s">
        <v>248</v>
      </c>
      <c r="L147" s="12">
        <f t="shared" si="7"/>
        <v>38092</v>
      </c>
      <c r="M147" s="1">
        <v>22.12</v>
      </c>
      <c r="N147" s="1">
        <v>21</v>
      </c>
      <c r="O147" s="1">
        <v>516</v>
      </c>
      <c r="P147" s="1">
        <v>0</v>
      </c>
      <c r="Q147" s="1" t="s">
        <v>71</v>
      </c>
      <c r="T147" s="1" t="s">
        <v>126</v>
      </c>
      <c r="U147" s="1">
        <v>562</v>
      </c>
      <c r="V147" s="1">
        <v>1.7</v>
      </c>
      <c r="W147" s="1">
        <v>53</v>
      </c>
      <c r="AE147" s="1">
        <v>5.5100000000000003E-2</v>
      </c>
      <c r="AF147" s="1">
        <v>6.3600000000000004E-2</v>
      </c>
      <c r="AG147" s="1">
        <v>0.56990000000000007</v>
      </c>
      <c r="AH147" s="1">
        <v>0.1343</v>
      </c>
      <c r="AI147" s="1">
        <v>9.5899999999999999E-2</v>
      </c>
      <c r="AJ147" s="1">
        <v>3.04E-2</v>
      </c>
      <c r="AK147" s="1">
        <v>5.0799999999999998E-2</v>
      </c>
      <c r="AL147" s="1">
        <v>1</v>
      </c>
      <c r="AM147" s="1" t="s">
        <v>33</v>
      </c>
      <c r="AN147" s="1" t="s">
        <v>34</v>
      </c>
      <c r="AO147" s="1" t="s">
        <v>35</v>
      </c>
      <c r="AP147" s="1" t="s">
        <v>36</v>
      </c>
      <c r="AQ147" s="1" t="s">
        <v>37</v>
      </c>
      <c r="AR147" s="1" t="s">
        <v>38</v>
      </c>
      <c r="AS147" s="1" t="s">
        <v>39</v>
      </c>
    </row>
    <row r="148" spans="1:45" x14ac:dyDescent="0.25">
      <c r="A148" s="1">
        <v>2007</v>
      </c>
      <c r="B148" s="1" t="s">
        <v>116</v>
      </c>
      <c r="C148" s="1" t="s">
        <v>117</v>
      </c>
      <c r="D148" s="1" t="s">
        <v>118</v>
      </c>
      <c r="F148" s="1" t="s">
        <v>43</v>
      </c>
      <c r="G148" s="1" t="s">
        <v>44</v>
      </c>
      <c r="H148" s="1">
        <v>-27.158999999999999</v>
      </c>
      <c r="I148" s="1">
        <v>148.13300000000001</v>
      </c>
      <c r="J148" s="1" t="s">
        <v>243</v>
      </c>
      <c r="K148" s="1" t="s">
        <v>248</v>
      </c>
      <c r="L148" s="12">
        <v>37530</v>
      </c>
      <c r="M148" s="1">
        <v>22.8</v>
      </c>
      <c r="N148" s="1">
        <v>21</v>
      </c>
      <c r="O148" s="1">
        <v>516</v>
      </c>
      <c r="P148" s="1">
        <v>0</v>
      </c>
      <c r="Q148" s="1" t="s">
        <v>71</v>
      </c>
      <c r="T148" s="1" t="s">
        <v>127</v>
      </c>
      <c r="U148" s="1">
        <v>0</v>
      </c>
      <c r="V148" s="1">
        <v>1.7</v>
      </c>
      <c r="W148" s="1">
        <v>100</v>
      </c>
      <c r="X148" s="1">
        <v>494.7</v>
      </c>
      <c r="Y148" s="1">
        <v>10.7</v>
      </c>
      <c r="Z148" s="1">
        <v>46.2</v>
      </c>
      <c r="AE148" s="1">
        <v>0.14349999999999999</v>
      </c>
      <c r="AF148" s="1">
        <v>4.5999999999999999E-2</v>
      </c>
      <c r="AG148" s="1">
        <v>0.53180000000000005</v>
      </c>
      <c r="AH148" s="1">
        <v>0.1181</v>
      </c>
      <c r="AI148" s="1">
        <v>7.6299999999999993E-2</v>
      </c>
      <c r="AJ148" s="1">
        <v>3.27E-2</v>
      </c>
      <c r="AK148" s="1">
        <v>5.0900000000000001E-2</v>
      </c>
      <c r="AL148" s="1">
        <v>0.99930000000000008</v>
      </c>
      <c r="AM148" s="1" t="s">
        <v>33</v>
      </c>
      <c r="AN148" s="1" t="s">
        <v>34</v>
      </c>
      <c r="AO148" s="1" t="s">
        <v>35</v>
      </c>
      <c r="AP148" s="1" t="s">
        <v>36</v>
      </c>
      <c r="AQ148" s="1" t="s">
        <v>37</v>
      </c>
      <c r="AR148" s="1" t="s">
        <v>38</v>
      </c>
      <c r="AS148" s="1" t="s">
        <v>39</v>
      </c>
    </row>
    <row r="149" spans="1:45" x14ac:dyDescent="0.25">
      <c r="A149" s="1">
        <v>2007</v>
      </c>
      <c r="B149" s="1" t="s">
        <v>116</v>
      </c>
      <c r="C149" s="1" t="s">
        <v>117</v>
      </c>
      <c r="D149" s="1" t="s">
        <v>118</v>
      </c>
      <c r="F149" s="1" t="s">
        <v>43</v>
      </c>
      <c r="G149" s="1" t="s">
        <v>44</v>
      </c>
      <c r="H149" s="1">
        <v>-27.158999999999999</v>
      </c>
      <c r="I149" s="1">
        <v>148.13300000000001</v>
      </c>
      <c r="J149" s="1" t="s">
        <v>243</v>
      </c>
      <c r="K149" s="1" t="s">
        <v>248</v>
      </c>
      <c r="L149" s="12">
        <f>L148+U149-U148</f>
        <v>37710</v>
      </c>
      <c r="M149" s="1">
        <v>23.94</v>
      </c>
      <c r="N149" s="1">
        <v>21</v>
      </c>
      <c r="O149" s="1">
        <v>516</v>
      </c>
      <c r="P149" s="1">
        <v>0</v>
      </c>
      <c r="Q149" s="1" t="s">
        <v>71</v>
      </c>
      <c r="T149" s="1" t="s">
        <v>127</v>
      </c>
      <c r="U149" s="1">
        <v>180</v>
      </c>
      <c r="V149" s="1">
        <v>1.7</v>
      </c>
      <c r="W149" s="1">
        <v>88</v>
      </c>
      <c r="AE149" s="1">
        <v>0.151</v>
      </c>
      <c r="AF149" s="1">
        <v>5.0799999999999998E-2</v>
      </c>
      <c r="AG149" s="1">
        <v>0.50490000000000002</v>
      </c>
      <c r="AH149" s="1">
        <v>0.1087</v>
      </c>
      <c r="AI149" s="1">
        <v>8.5199999999999998E-2</v>
      </c>
      <c r="AJ149" s="1">
        <v>3.6900000000000002E-2</v>
      </c>
      <c r="AK149" s="1">
        <v>6.13E-2</v>
      </c>
      <c r="AL149" s="1">
        <v>0.99880000000000013</v>
      </c>
      <c r="AM149" s="1" t="s">
        <v>33</v>
      </c>
      <c r="AN149" s="1" t="s">
        <v>34</v>
      </c>
      <c r="AO149" s="1" t="s">
        <v>35</v>
      </c>
      <c r="AP149" s="1" t="s">
        <v>36</v>
      </c>
      <c r="AQ149" s="1" t="s">
        <v>37</v>
      </c>
      <c r="AR149" s="1" t="s">
        <v>38</v>
      </c>
      <c r="AS149" s="1" t="s">
        <v>39</v>
      </c>
    </row>
    <row r="150" spans="1:45" x14ac:dyDescent="0.25">
      <c r="A150" s="1">
        <v>2007</v>
      </c>
      <c r="B150" s="1" t="s">
        <v>116</v>
      </c>
      <c r="C150" s="1" t="s">
        <v>117</v>
      </c>
      <c r="D150" s="1" t="s">
        <v>118</v>
      </c>
      <c r="F150" s="1" t="s">
        <v>43</v>
      </c>
      <c r="G150" s="1" t="s">
        <v>44</v>
      </c>
      <c r="H150" s="1">
        <v>-27.158999999999999</v>
      </c>
      <c r="I150" s="1">
        <v>148.13300000000001</v>
      </c>
      <c r="J150" s="1" t="s">
        <v>243</v>
      </c>
      <c r="K150" s="1" t="s">
        <v>248</v>
      </c>
      <c r="L150" s="12">
        <f t="shared" ref="L150:L151" si="8">L149+U150-U149</f>
        <v>37895</v>
      </c>
      <c r="M150" s="1">
        <v>20.7</v>
      </c>
      <c r="N150" s="1">
        <v>21</v>
      </c>
      <c r="O150" s="1">
        <v>516</v>
      </c>
      <c r="P150" s="1">
        <v>0</v>
      </c>
      <c r="Q150" s="1" t="s">
        <v>71</v>
      </c>
      <c r="T150" s="1" t="s">
        <v>127</v>
      </c>
      <c r="U150" s="1">
        <v>365</v>
      </c>
      <c r="V150" s="1">
        <v>1.7</v>
      </c>
      <c r="W150" s="1">
        <v>81</v>
      </c>
      <c r="AE150" s="1">
        <v>0.1439</v>
      </c>
      <c r="AF150" s="1">
        <v>7.2599999999999998E-2</v>
      </c>
      <c r="AG150" s="1">
        <v>0.54120000000000001</v>
      </c>
      <c r="AH150" s="1">
        <v>0.12189999999999999</v>
      </c>
      <c r="AI150" s="1">
        <v>5.9800000000000013E-2</v>
      </c>
      <c r="AJ150" s="1">
        <v>2.3400000000000001E-2</v>
      </c>
      <c r="AK150" s="1">
        <v>3.7499999999999999E-2</v>
      </c>
      <c r="AL150" s="1">
        <v>1.0003</v>
      </c>
      <c r="AM150" s="1" t="s">
        <v>33</v>
      </c>
      <c r="AN150" s="1" t="s">
        <v>34</v>
      </c>
      <c r="AO150" s="1" t="s">
        <v>35</v>
      </c>
      <c r="AP150" s="1" t="s">
        <v>36</v>
      </c>
      <c r="AQ150" s="1" t="s">
        <v>37</v>
      </c>
      <c r="AR150" s="1" t="s">
        <v>38</v>
      </c>
      <c r="AS150" s="1" t="s">
        <v>39</v>
      </c>
    </row>
    <row r="151" spans="1:45" x14ac:dyDescent="0.25">
      <c r="A151" s="1">
        <v>2007</v>
      </c>
      <c r="B151" s="1" t="s">
        <v>116</v>
      </c>
      <c r="C151" s="1" t="s">
        <v>117</v>
      </c>
      <c r="D151" s="1" t="s">
        <v>118</v>
      </c>
      <c r="F151" s="1" t="s">
        <v>43</v>
      </c>
      <c r="G151" s="1" t="s">
        <v>44</v>
      </c>
      <c r="H151" s="1">
        <v>-27.158999999999999</v>
      </c>
      <c r="I151" s="1">
        <v>148.13300000000001</v>
      </c>
      <c r="J151" s="1" t="s">
        <v>243</v>
      </c>
      <c r="K151" s="1" t="s">
        <v>248</v>
      </c>
      <c r="L151" s="12">
        <f t="shared" si="8"/>
        <v>38092</v>
      </c>
      <c r="M151" s="1">
        <v>22.12</v>
      </c>
      <c r="N151" s="1">
        <v>21</v>
      </c>
      <c r="O151" s="1">
        <v>516</v>
      </c>
      <c r="P151" s="1">
        <v>0</v>
      </c>
      <c r="Q151" s="1" t="s">
        <v>71</v>
      </c>
      <c r="T151" s="1" t="s">
        <v>127</v>
      </c>
      <c r="U151" s="1">
        <v>562</v>
      </c>
      <c r="V151" s="1">
        <v>1.7</v>
      </c>
      <c r="W151" s="1">
        <v>64</v>
      </c>
      <c r="AE151" s="1">
        <v>0.1673</v>
      </c>
      <c r="AF151" s="1">
        <v>6.7199999999999996E-2</v>
      </c>
      <c r="AG151" s="1">
        <v>0.4955</v>
      </c>
      <c r="AH151" s="1">
        <v>0.113</v>
      </c>
      <c r="AI151" s="1">
        <v>7.9299999999999995E-2</v>
      </c>
      <c r="AJ151" s="1">
        <v>2.63E-2</v>
      </c>
      <c r="AK151" s="1">
        <v>5.2200000000000003E-2</v>
      </c>
      <c r="AL151" s="1">
        <v>1.0007999999999999</v>
      </c>
      <c r="AM151" s="1" t="s">
        <v>33</v>
      </c>
      <c r="AN151" s="1" t="s">
        <v>34</v>
      </c>
      <c r="AO151" s="1" t="s">
        <v>35</v>
      </c>
      <c r="AP151" s="1" t="s">
        <v>36</v>
      </c>
      <c r="AQ151" s="1" t="s">
        <v>37</v>
      </c>
      <c r="AR151" s="1" t="s">
        <v>38</v>
      </c>
      <c r="AS151" s="1" t="s">
        <v>39</v>
      </c>
    </row>
    <row r="152" spans="1:45" x14ac:dyDescent="0.25">
      <c r="A152" s="1">
        <v>2009</v>
      </c>
      <c r="B152" s="1" t="s">
        <v>128</v>
      </c>
      <c r="C152" s="1" t="s">
        <v>129</v>
      </c>
      <c r="D152" s="1" t="s">
        <v>130</v>
      </c>
      <c r="F152" s="1" t="s">
        <v>43</v>
      </c>
      <c r="G152" s="1" t="s">
        <v>44</v>
      </c>
      <c r="H152" s="1">
        <v>36.933</v>
      </c>
      <c r="I152" s="1">
        <v>140.58000000000001</v>
      </c>
      <c r="J152" s="1" t="s">
        <v>244</v>
      </c>
      <c r="K152" s="1" t="s">
        <v>248</v>
      </c>
      <c r="L152" s="12">
        <v>37736</v>
      </c>
      <c r="M152" s="1">
        <v>8.9</v>
      </c>
      <c r="N152" s="1">
        <v>10.7</v>
      </c>
      <c r="O152" s="1">
        <v>2031</v>
      </c>
      <c r="P152" s="1">
        <v>0</v>
      </c>
      <c r="Q152" s="1" t="s">
        <v>58</v>
      </c>
      <c r="S152" s="1" t="s">
        <v>131</v>
      </c>
      <c r="T152" s="1" t="s">
        <v>132</v>
      </c>
      <c r="U152" s="1">
        <v>0</v>
      </c>
      <c r="V152" s="1">
        <v>10</v>
      </c>
      <c r="W152" s="1">
        <v>100</v>
      </c>
      <c r="X152" s="1">
        <v>516.20000000000005</v>
      </c>
      <c r="Y152" s="1">
        <v>11.2</v>
      </c>
      <c r="Z152" s="1">
        <v>46.1</v>
      </c>
      <c r="AE152" s="1">
        <v>0.19767000000000001</v>
      </c>
      <c r="AH152" s="1">
        <v>0.62851999999999997</v>
      </c>
      <c r="AJ152" s="1">
        <v>0.14979999999999999</v>
      </c>
      <c r="AK152" s="1">
        <v>2.1149999999999999E-2</v>
      </c>
      <c r="AL152" s="1">
        <v>0.99714000000000003</v>
      </c>
      <c r="AM152" s="1" t="s">
        <v>33</v>
      </c>
      <c r="AP152" s="1" t="s">
        <v>80</v>
      </c>
      <c r="AR152" s="1" t="s">
        <v>81</v>
      </c>
      <c r="AS152" s="1" t="s">
        <v>39</v>
      </c>
    </row>
    <row r="153" spans="1:45" x14ac:dyDescent="0.25">
      <c r="A153" s="1">
        <v>2009</v>
      </c>
      <c r="B153" s="1" t="s">
        <v>128</v>
      </c>
      <c r="C153" s="1" t="s">
        <v>129</v>
      </c>
      <c r="D153" s="1" t="s">
        <v>130</v>
      </c>
      <c r="F153" s="1" t="s">
        <v>43</v>
      </c>
      <c r="G153" s="1" t="s">
        <v>44</v>
      </c>
      <c r="H153" s="1">
        <v>36.933</v>
      </c>
      <c r="I153" s="1">
        <v>140.58000000000001</v>
      </c>
      <c r="J153" s="1" t="s">
        <v>244</v>
      </c>
      <c r="K153" s="1" t="s">
        <v>248</v>
      </c>
      <c r="L153" s="12">
        <f>L152+U153-U152</f>
        <v>37845.5</v>
      </c>
      <c r="M153" s="1">
        <v>15.4</v>
      </c>
      <c r="N153" s="1">
        <v>10.7</v>
      </c>
      <c r="O153" s="1">
        <v>2031</v>
      </c>
      <c r="P153" s="1">
        <v>0</v>
      </c>
      <c r="Q153" s="1" t="s">
        <v>58</v>
      </c>
      <c r="S153" s="1" t="s">
        <v>131</v>
      </c>
      <c r="T153" s="1" t="s">
        <v>132</v>
      </c>
      <c r="U153" s="1">
        <v>109.5</v>
      </c>
      <c r="V153" s="1">
        <v>10</v>
      </c>
      <c r="W153" s="1">
        <v>106.1</v>
      </c>
      <c r="X153" s="1">
        <v>517.6</v>
      </c>
      <c r="Y153" s="1">
        <v>14.6</v>
      </c>
      <c r="Z153" s="1">
        <v>35.4</v>
      </c>
    </row>
    <row r="154" spans="1:45" x14ac:dyDescent="0.25">
      <c r="A154" s="1">
        <v>2009</v>
      </c>
      <c r="B154" s="1" t="s">
        <v>128</v>
      </c>
      <c r="C154" s="1" t="s">
        <v>129</v>
      </c>
      <c r="D154" s="1" t="s">
        <v>130</v>
      </c>
      <c r="F154" s="1" t="s">
        <v>43</v>
      </c>
      <c r="G154" s="1" t="s">
        <v>44</v>
      </c>
      <c r="H154" s="1">
        <v>36.933</v>
      </c>
      <c r="I154" s="1">
        <v>140.58000000000001</v>
      </c>
      <c r="J154" s="1" t="s">
        <v>244</v>
      </c>
      <c r="K154" s="1" t="s">
        <v>248</v>
      </c>
      <c r="L154" s="12">
        <f t="shared" ref="L154:L156" si="9">L153+U154-U153</f>
        <v>38101</v>
      </c>
      <c r="M154" s="1">
        <v>8.9</v>
      </c>
      <c r="N154" s="1">
        <v>10.7</v>
      </c>
      <c r="O154" s="1">
        <v>2031</v>
      </c>
      <c r="P154" s="1">
        <v>0</v>
      </c>
      <c r="Q154" s="1" t="s">
        <v>58</v>
      </c>
      <c r="S154" s="1" t="s">
        <v>131</v>
      </c>
      <c r="T154" s="1" t="s">
        <v>132</v>
      </c>
      <c r="U154" s="1">
        <v>365</v>
      </c>
      <c r="V154" s="1">
        <v>10</v>
      </c>
      <c r="W154" s="1">
        <v>75.400000000000006</v>
      </c>
      <c r="X154" s="1">
        <v>505</v>
      </c>
      <c r="Y154" s="1">
        <v>19.2</v>
      </c>
      <c r="Z154" s="1">
        <v>26.4</v>
      </c>
      <c r="AE154" s="1">
        <v>0.24962999999999999</v>
      </c>
      <c r="AH154" s="1">
        <v>0.56079999999999997</v>
      </c>
      <c r="AJ154" s="1">
        <v>0.15539</v>
      </c>
      <c r="AK154" s="1">
        <v>3.7190000000000001E-2</v>
      </c>
      <c r="AL154" s="1">
        <v>1.00301</v>
      </c>
      <c r="AM154" s="1" t="s">
        <v>33</v>
      </c>
      <c r="AP154" s="1" t="s">
        <v>80</v>
      </c>
      <c r="AR154" s="1" t="s">
        <v>81</v>
      </c>
      <c r="AS154" s="1" t="s">
        <v>39</v>
      </c>
    </row>
    <row r="155" spans="1:45" x14ac:dyDescent="0.25">
      <c r="A155" s="1">
        <v>2009</v>
      </c>
      <c r="B155" s="1" t="s">
        <v>128</v>
      </c>
      <c r="C155" s="1" t="s">
        <v>129</v>
      </c>
      <c r="D155" s="1" t="s">
        <v>130</v>
      </c>
      <c r="F155" s="1" t="s">
        <v>43</v>
      </c>
      <c r="G155" s="1" t="s">
        <v>44</v>
      </c>
      <c r="H155" s="1">
        <v>36.933</v>
      </c>
      <c r="I155" s="1">
        <v>140.58000000000001</v>
      </c>
      <c r="J155" s="1" t="s">
        <v>244</v>
      </c>
      <c r="K155" s="1" t="s">
        <v>248</v>
      </c>
      <c r="L155" s="12">
        <f t="shared" si="9"/>
        <v>38466</v>
      </c>
      <c r="M155" s="1">
        <v>8.9</v>
      </c>
      <c r="N155" s="1">
        <v>10.7</v>
      </c>
      <c r="O155" s="1">
        <v>2031</v>
      </c>
      <c r="P155" s="1">
        <v>0</v>
      </c>
      <c r="Q155" s="1" t="s">
        <v>58</v>
      </c>
      <c r="S155" s="1" t="s">
        <v>131</v>
      </c>
      <c r="T155" s="1" t="s">
        <v>132</v>
      </c>
      <c r="U155" s="1">
        <v>730</v>
      </c>
      <c r="V155" s="1">
        <v>10</v>
      </c>
      <c r="W155" s="1">
        <v>48.2</v>
      </c>
      <c r="X155" s="1">
        <v>465.9</v>
      </c>
      <c r="Y155" s="1">
        <v>21.3</v>
      </c>
      <c r="Z155" s="1">
        <v>21.9</v>
      </c>
      <c r="AE155" s="1">
        <v>0.2298</v>
      </c>
      <c r="AH155" s="1">
        <v>0.56787999999999994</v>
      </c>
      <c r="AJ155" s="1">
        <v>0.15498999999999999</v>
      </c>
      <c r="AK155" s="1">
        <v>3.9800000000000002E-2</v>
      </c>
      <c r="AL155" s="1">
        <v>0.99246999999999996</v>
      </c>
      <c r="AM155" s="1" t="s">
        <v>33</v>
      </c>
      <c r="AP155" s="1" t="s">
        <v>80</v>
      </c>
      <c r="AR155" s="1" t="s">
        <v>81</v>
      </c>
      <c r="AS155" s="1" t="s">
        <v>39</v>
      </c>
    </row>
    <row r="156" spans="1:45" x14ac:dyDescent="0.25">
      <c r="A156" s="1">
        <v>2009</v>
      </c>
      <c r="B156" s="1" t="s">
        <v>128</v>
      </c>
      <c r="C156" s="1" t="s">
        <v>129</v>
      </c>
      <c r="D156" s="1" t="s">
        <v>130</v>
      </c>
      <c r="F156" s="1" t="s">
        <v>43</v>
      </c>
      <c r="G156" s="1" t="s">
        <v>44</v>
      </c>
      <c r="H156" s="1">
        <v>36.933</v>
      </c>
      <c r="I156" s="1">
        <v>140.58000000000001</v>
      </c>
      <c r="J156" s="1" t="s">
        <v>244</v>
      </c>
      <c r="K156" s="1" t="s">
        <v>248</v>
      </c>
      <c r="L156" s="12">
        <f t="shared" si="9"/>
        <v>38831</v>
      </c>
      <c r="M156" s="1">
        <v>8.9</v>
      </c>
      <c r="N156" s="1">
        <v>10.7</v>
      </c>
      <c r="O156" s="1">
        <v>2031</v>
      </c>
      <c r="P156" s="1">
        <v>0</v>
      </c>
      <c r="Q156" s="1" t="s">
        <v>58</v>
      </c>
      <c r="S156" s="1" t="s">
        <v>131</v>
      </c>
      <c r="T156" s="1" t="s">
        <v>132</v>
      </c>
      <c r="U156" s="1">
        <v>1095</v>
      </c>
      <c r="V156" s="1">
        <v>10</v>
      </c>
      <c r="W156" s="1">
        <v>33.9</v>
      </c>
      <c r="X156" s="1">
        <v>458.8</v>
      </c>
      <c r="Y156" s="1">
        <v>22.9</v>
      </c>
      <c r="Z156" s="1">
        <v>20</v>
      </c>
      <c r="AE156" s="1">
        <v>0.27128000000000002</v>
      </c>
      <c r="AH156" s="1">
        <v>0.49717</v>
      </c>
      <c r="AJ156" s="1">
        <v>0.16657</v>
      </c>
      <c r="AK156" s="1">
        <v>5.8840000000000003E-2</v>
      </c>
      <c r="AL156" s="1">
        <v>0.99386000000000008</v>
      </c>
      <c r="AM156" s="1" t="s">
        <v>33</v>
      </c>
      <c r="AP156" s="1" t="s">
        <v>80</v>
      </c>
      <c r="AR156" s="1" t="s">
        <v>81</v>
      </c>
      <c r="AS156" s="1" t="s">
        <v>39</v>
      </c>
    </row>
    <row r="157" spans="1:45" x14ac:dyDescent="0.25">
      <c r="A157" s="1">
        <v>2009</v>
      </c>
      <c r="B157" s="1" t="s">
        <v>128</v>
      </c>
      <c r="C157" s="1" t="s">
        <v>129</v>
      </c>
      <c r="D157" s="1" t="s">
        <v>130</v>
      </c>
      <c r="F157" s="1" t="s">
        <v>43</v>
      </c>
      <c r="G157" s="1" t="s">
        <v>44</v>
      </c>
      <c r="H157" s="1">
        <v>36.933</v>
      </c>
      <c r="I157" s="1">
        <v>140.58000000000001</v>
      </c>
      <c r="J157" s="1" t="s">
        <v>244</v>
      </c>
      <c r="K157" s="1" t="s">
        <v>248</v>
      </c>
      <c r="L157" s="12">
        <v>37736</v>
      </c>
      <c r="M157" s="1">
        <v>8.9</v>
      </c>
      <c r="N157" s="1">
        <v>10.7</v>
      </c>
      <c r="O157" s="1">
        <v>2031</v>
      </c>
      <c r="P157" s="1">
        <v>0</v>
      </c>
      <c r="Q157" s="1" t="s">
        <v>58</v>
      </c>
      <c r="S157" s="1" t="s">
        <v>131</v>
      </c>
      <c r="T157" s="1" t="s">
        <v>109</v>
      </c>
      <c r="U157" s="1">
        <v>0</v>
      </c>
      <c r="V157" s="1">
        <v>10</v>
      </c>
      <c r="W157" s="1">
        <v>100</v>
      </c>
      <c r="X157" s="1">
        <v>522.79999999999995</v>
      </c>
      <c r="Y157" s="1">
        <v>11.6</v>
      </c>
      <c r="Z157" s="1">
        <v>45.1</v>
      </c>
      <c r="AE157" s="1">
        <v>0.22184000000000001</v>
      </c>
      <c r="AH157" s="1">
        <v>0.54859999999999998</v>
      </c>
      <c r="AJ157" s="1">
        <v>0.19186</v>
      </c>
      <c r="AK157" s="1">
        <v>3.5970000000000002E-2</v>
      </c>
      <c r="AL157" s="1">
        <v>0.99826999999999999</v>
      </c>
      <c r="AM157" s="1" t="s">
        <v>33</v>
      </c>
      <c r="AP157" s="1" t="s">
        <v>80</v>
      </c>
      <c r="AR157" s="1" t="s">
        <v>81</v>
      </c>
      <c r="AS157" s="1" t="s">
        <v>39</v>
      </c>
    </row>
    <row r="158" spans="1:45" x14ac:dyDescent="0.25">
      <c r="A158" s="1">
        <v>2009</v>
      </c>
      <c r="B158" s="1" t="s">
        <v>128</v>
      </c>
      <c r="C158" s="1" t="s">
        <v>129</v>
      </c>
      <c r="D158" s="1" t="s">
        <v>130</v>
      </c>
      <c r="F158" s="1" t="s">
        <v>43</v>
      </c>
      <c r="G158" s="1" t="s">
        <v>44</v>
      </c>
      <c r="H158" s="1">
        <v>36.933</v>
      </c>
      <c r="I158" s="1">
        <v>140.58000000000001</v>
      </c>
      <c r="J158" s="1" t="s">
        <v>244</v>
      </c>
      <c r="K158" s="1" t="s">
        <v>248</v>
      </c>
      <c r="L158" s="12">
        <f>L157+U158-U157</f>
        <v>37845.5</v>
      </c>
      <c r="M158" s="1">
        <v>15.4</v>
      </c>
      <c r="N158" s="1">
        <v>10.7</v>
      </c>
      <c r="O158" s="1">
        <v>2031</v>
      </c>
      <c r="P158" s="1">
        <v>0</v>
      </c>
      <c r="Q158" s="1" t="s">
        <v>58</v>
      </c>
      <c r="S158" s="1" t="s">
        <v>131</v>
      </c>
      <c r="T158" s="1" t="s">
        <v>109</v>
      </c>
      <c r="U158" s="1">
        <v>109.5</v>
      </c>
      <c r="V158" s="1">
        <v>10</v>
      </c>
      <c r="W158" s="1">
        <v>93</v>
      </c>
      <c r="X158" s="1">
        <v>522.1</v>
      </c>
      <c r="Y158" s="1">
        <v>14</v>
      </c>
      <c r="Z158" s="1">
        <v>37.200000000000003</v>
      </c>
    </row>
    <row r="159" spans="1:45" x14ac:dyDescent="0.25">
      <c r="A159" s="1">
        <v>2009</v>
      </c>
      <c r="B159" s="1" t="s">
        <v>128</v>
      </c>
      <c r="C159" s="1" t="s">
        <v>129</v>
      </c>
      <c r="D159" s="1" t="s">
        <v>130</v>
      </c>
      <c r="F159" s="1" t="s">
        <v>43</v>
      </c>
      <c r="G159" s="1" t="s">
        <v>44</v>
      </c>
      <c r="H159" s="1">
        <v>36.933</v>
      </c>
      <c r="I159" s="1">
        <v>140.58000000000001</v>
      </c>
      <c r="J159" s="1" t="s">
        <v>244</v>
      </c>
      <c r="K159" s="1" t="s">
        <v>248</v>
      </c>
      <c r="L159" s="12">
        <f t="shared" ref="L159:L161" si="10">L158+U159-U158</f>
        <v>38101</v>
      </c>
      <c r="M159" s="1">
        <v>8.9</v>
      </c>
      <c r="N159" s="1">
        <v>10.7</v>
      </c>
      <c r="O159" s="1">
        <v>2031</v>
      </c>
      <c r="P159" s="1">
        <v>0</v>
      </c>
      <c r="Q159" s="1" t="s">
        <v>58</v>
      </c>
      <c r="S159" s="1" t="s">
        <v>131</v>
      </c>
      <c r="T159" s="1" t="s">
        <v>109</v>
      </c>
      <c r="U159" s="1">
        <v>365</v>
      </c>
      <c r="V159" s="1">
        <v>10</v>
      </c>
      <c r="W159" s="1">
        <v>68.099999999999994</v>
      </c>
      <c r="X159" s="1">
        <v>524.4</v>
      </c>
      <c r="Y159" s="1">
        <v>18.600000000000001</v>
      </c>
      <c r="Z159" s="1">
        <v>28.2</v>
      </c>
      <c r="AE159" s="1">
        <v>0.23882999999999999</v>
      </c>
      <c r="AH159" s="1">
        <v>0.52811999999999992</v>
      </c>
      <c r="AJ159" s="1">
        <v>0.18486</v>
      </c>
      <c r="AK159" s="1">
        <v>5.2970000000000003E-2</v>
      </c>
      <c r="AL159" s="1">
        <v>1.00478</v>
      </c>
      <c r="AM159" s="1" t="s">
        <v>33</v>
      </c>
      <c r="AP159" s="1" t="s">
        <v>80</v>
      </c>
      <c r="AR159" s="1" t="s">
        <v>81</v>
      </c>
      <c r="AS159" s="1" t="s">
        <v>39</v>
      </c>
    </row>
    <row r="160" spans="1:45" x14ac:dyDescent="0.25">
      <c r="A160" s="1">
        <v>2009</v>
      </c>
      <c r="B160" s="1" t="s">
        <v>128</v>
      </c>
      <c r="C160" s="1" t="s">
        <v>129</v>
      </c>
      <c r="D160" s="1" t="s">
        <v>130</v>
      </c>
      <c r="F160" s="1" t="s">
        <v>43</v>
      </c>
      <c r="G160" s="1" t="s">
        <v>44</v>
      </c>
      <c r="H160" s="1">
        <v>36.933</v>
      </c>
      <c r="I160" s="1">
        <v>140.58000000000001</v>
      </c>
      <c r="J160" s="1" t="s">
        <v>244</v>
      </c>
      <c r="K160" s="1" t="s">
        <v>248</v>
      </c>
      <c r="L160" s="12">
        <f t="shared" si="10"/>
        <v>38466</v>
      </c>
      <c r="M160" s="1">
        <v>8.9</v>
      </c>
      <c r="N160" s="1">
        <v>10.7</v>
      </c>
      <c r="O160" s="1">
        <v>2031</v>
      </c>
      <c r="P160" s="1">
        <v>0</v>
      </c>
      <c r="Q160" s="1" t="s">
        <v>58</v>
      </c>
      <c r="S160" s="1" t="s">
        <v>131</v>
      </c>
      <c r="T160" s="1" t="s">
        <v>109</v>
      </c>
      <c r="U160" s="1">
        <v>730</v>
      </c>
      <c r="V160" s="1">
        <v>10</v>
      </c>
      <c r="W160" s="1">
        <v>41</v>
      </c>
      <c r="X160" s="1">
        <v>500.3</v>
      </c>
      <c r="Y160" s="1">
        <v>22.6</v>
      </c>
      <c r="Z160" s="1">
        <v>22.2</v>
      </c>
      <c r="AE160" s="1">
        <v>0.27079999999999999</v>
      </c>
      <c r="AH160" s="1">
        <v>0.50163999999999997</v>
      </c>
      <c r="AJ160" s="1">
        <v>0.17938000000000001</v>
      </c>
      <c r="AK160" s="1">
        <v>4.5960000000000001E-2</v>
      </c>
      <c r="AL160" s="1">
        <v>0.99778</v>
      </c>
      <c r="AM160" s="1" t="s">
        <v>33</v>
      </c>
      <c r="AP160" s="1" t="s">
        <v>80</v>
      </c>
      <c r="AR160" s="1" t="s">
        <v>81</v>
      </c>
      <c r="AS160" s="1" t="s">
        <v>39</v>
      </c>
    </row>
    <row r="161" spans="1:45" x14ac:dyDescent="0.25">
      <c r="A161" s="1">
        <v>2009</v>
      </c>
      <c r="B161" s="1" t="s">
        <v>128</v>
      </c>
      <c r="C161" s="1" t="s">
        <v>129</v>
      </c>
      <c r="D161" s="1" t="s">
        <v>130</v>
      </c>
      <c r="F161" s="1" t="s">
        <v>43</v>
      </c>
      <c r="G161" s="1" t="s">
        <v>44</v>
      </c>
      <c r="H161" s="1">
        <v>36.933</v>
      </c>
      <c r="I161" s="1">
        <v>140.58000000000001</v>
      </c>
      <c r="J161" s="1" t="s">
        <v>244</v>
      </c>
      <c r="K161" s="1" t="s">
        <v>248</v>
      </c>
      <c r="L161" s="12">
        <f t="shared" si="10"/>
        <v>38831</v>
      </c>
      <c r="M161" s="1">
        <v>8.9</v>
      </c>
      <c r="N161" s="1">
        <v>10.7</v>
      </c>
      <c r="O161" s="1">
        <v>2031</v>
      </c>
      <c r="P161" s="1">
        <v>0</v>
      </c>
      <c r="Q161" s="1" t="s">
        <v>58</v>
      </c>
      <c r="S161" s="1" t="s">
        <v>131</v>
      </c>
      <c r="T161" s="1" t="s">
        <v>109</v>
      </c>
      <c r="U161" s="1">
        <v>1095</v>
      </c>
      <c r="V161" s="1">
        <v>10</v>
      </c>
      <c r="W161" s="1">
        <v>26.3</v>
      </c>
      <c r="X161" s="1">
        <v>416.8</v>
      </c>
      <c r="Y161" s="1">
        <v>22.2</v>
      </c>
      <c r="Z161" s="1">
        <v>18.8</v>
      </c>
      <c r="AE161" s="1">
        <v>0.26830999999999999</v>
      </c>
      <c r="AH161" s="1">
        <v>0.50214000000000003</v>
      </c>
      <c r="AJ161" s="1">
        <v>0.17987</v>
      </c>
      <c r="AK161" s="1">
        <v>5.2470000000000003E-2</v>
      </c>
      <c r="AL161" s="1">
        <v>1.0027900000000001</v>
      </c>
      <c r="AM161" s="1" t="s">
        <v>33</v>
      </c>
      <c r="AP161" s="1" t="s">
        <v>80</v>
      </c>
      <c r="AR161" s="1" t="s">
        <v>81</v>
      </c>
      <c r="AS161" s="1" t="s">
        <v>39</v>
      </c>
    </row>
    <row r="162" spans="1:45" x14ac:dyDescent="0.25">
      <c r="A162" s="1">
        <v>2011</v>
      </c>
      <c r="B162" s="1" t="s">
        <v>133</v>
      </c>
      <c r="C162" s="1" t="s">
        <v>134</v>
      </c>
      <c r="D162" s="1" t="s">
        <v>135</v>
      </c>
      <c r="F162" s="1" t="s">
        <v>43</v>
      </c>
      <c r="G162" s="1" t="s">
        <v>44</v>
      </c>
      <c r="H162" s="1">
        <v>36.933</v>
      </c>
      <c r="I162" s="1">
        <v>140.58000000000001</v>
      </c>
      <c r="J162" s="1" t="s">
        <v>244</v>
      </c>
      <c r="K162" s="1" t="s">
        <v>248</v>
      </c>
      <c r="L162" s="12">
        <v>37736</v>
      </c>
      <c r="M162" s="1">
        <v>8.9</v>
      </c>
      <c r="N162" s="1">
        <v>13.7</v>
      </c>
      <c r="O162" s="1">
        <v>1400</v>
      </c>
      <c r="Q162" s="1" t="s">
        <v>58</v>
      </c>
      <c r="S162" s="1" t="s">
        <v>136</v>
      </c>
      <c r="T162" s="1" t="s">
        <v>137</v>
      </c>
      <c r="U162" s="1">
        <v>0</v>
      </c>
      <c r="V162" s="1">
        <v>10</v>
      </c>
      <c r="W162" s="1">
        <v>100</v>
      </c>
      <c r="X162" s="1">
        <v>592.70000000000005</v>
      </c>
      <c r="Y162" s="1">
        <v>11.1</v>
      </c>
      <c r="Z162" s="1">
        <v>53.2</v>
      </c>
      <c r="AE162" s="1">
        <v>0.2838</v>
      </c>
      <c r="AH162" s="1">
        <v>0.52588999999999997</v>
      </c>
      <c r="AJ162" s="1">
        <v>0.15564</v>
      </c>
      <c r="AK162" s="1">
        <v>3.2649999999999998E-2</v>
      </c>
      <c r="AL162" s="1">
        <v>0.99797999999999998</v>
      </c>
      <c r="AM162" s="1" t="s">
        <v>33</v>
      </c>
      <c r="AP162" s="1" t="s">
        <v>80</v>
      </c>
      <c r="AR162" s="1" t="s">
        <v>81</v>
      </c>
      <c r="AS162" s="1" t="s">
        <v>39</v>
      </c>
    </row>
    <row r="163" spans="1:45" x14ac:dyDescent="0.25">
      <c r="A163" s="1">
        <v>2011</v>
      </c>
      <c r="B163" s="1" t="s">
        <v>133</v>
      </c>
      <c r="C163" s="1" t="s">
        <v>134</v>
      </c>
      <c r="D163" s="1" t="s">
        <v>135</v>
      </c>
      <c r="F163" s="1" t="s">
        <v>43</v>
      </c>
      <c r="G163" s="1" t="s">
        <v>44</v>
      </c>
      <c r="H163" s="1">
        <v>36.933</v>
      </c>
      <c r="I163" s="1">
        <v>140.58000000000001</v>
      </c>
      <c r="J163" s="1" t="s">
        <v>244</v>
      </c>
      <c r="K163" s="1" t="s">
        <v>248</v>
      </c>
      <c r="L163" s="12">
        <f>L162+U163-U162</f>
        <v>38101</v>
      </c>
      <c r="M163" s="1">
        <v>15.4</v>
      </c>
      <c r="N163" s="1">
        <v>13.7</v>
      </c>
      <c r="O163" s="1">
        <v>1400</v>
      </c>
      <c r="Q163" s="1" t="s">
        <v>58</v>
      </c>
      <c r="S163" s="1" t="s">
        <v>136</v>
      </c>
      <c r="T163" s="1" t="s">
        <v>137</v>
      </c>
      <c r="U163" s="1">
        <v>365</v>
      </c>
      <c r="V163" s="1">
        <v>10</v>
      </c>
      <c r="W163" s="1">
        <v>62.9</v>
      </c>
      <c r="X163" s="1">
        <v>569.20000000000005</v>
      </c>
      <c r="Y163" s="1">
        <v>19.899999999999999</v>
      </c>
      <c r="Z163" s="1">
        <v>28.5</v>
      </c>
      <c r="AE163" s="1">
        <v>0.29160000000000003</v>
      </c>
      <c r="AH163" s="1">
        <v>0.48448999999999998</v>
      </c>
      <c r="AJ163" s="1">
        <v>0.17379</v>
      </c>
      <c r="AK163" s="1">
        <v>4.8219999999999999E-2</v>
      </c>
      <c r="AL163" s="1">
        <v>0.99809999999999999</v>
      </c>
      <c r="AM163" s="1" t="s">
        <v>33</v>
      </c>
      <c r="AP163" s="1" t="s">
        <v>80</v>
      </c>
      <c r="AR163" s="1" t="s">
        <v>81</v>
      </c>
      <c r="AS163" s="1" t="s">
        <v>39</v>
      </c>
    </row>
    <row r="164" spans="1:45" x14ac:dyDescent="0.25">
      <c r="A164" s="1">
        <v>2011</v>
      </c>
      <c r="B164" s="1" t="s">
        <v>133</v>
      </c>
      <c r="C164" s="1" t="s">
        <v>134</v>
      </c>
      <c r="D164" s="1" t="s">
        <v>135</v>
      </c>
      <c r="F164" s="1" t="s">
        <v>43</v>
      </c>
      <c r="G164" s="1" t="s">
        <v>44</v>
      </c>
      <c r="H164" s="1">
        <v>36.933</v>
      </c>
      <c r="I164" s="1">
        <v>140.58000000000001</v>
      </c>
      <c r="J164" s="1" t="s">
        <v>244</v>
      </c>
      <c r="K164" s="1" t="s">
        <v>248</v>
      </c>
      <c r="L164" s="12">
        <f t="shared" ref="L164:L165" si="11">L163+U164-U163</f>
        <v>38466</v>
      </c>
      <c r="M164" s="1">
        <v>8.9</v>
      </c>
      <c r="N164" s="1">
        <v>13.7</v>
      </c>
      <c r="O164" s="1">
        <v>1400</v>
      </c>
      <c r="Q164" s="1" t="s">
        <v>58</v>
      </c>
      <c r="S164" s="1" t="s">
        <v>136</v>
      </c>
      <c r="T164" s="1" t="s">
        <v>137</v>
      </c>
      <c r="U164" s="1">
        <v>730</v>
      </c>
      <c r="V164" s="1">
        <v>10</v>
      </c>
      <c r="W164" s="1">
        <v>51.5</v>
      </c>
      <c r="X164" s="1">
        <v>572.79999999999995</v>
      </c>
      <c r="Y164" s="1">
        <v>21.1</v>
      </c>
      <c r="Z164" s="1">
        <v>27.2</v>
      </c>
      <c r="AE164" s="1">
        <v>0.30327999999999999</v>
      </c>
      <c r="AH164" s="1">
        <v>0.46768999999999999</v>
      </c>
      <c r="AJ164" s="1">
        <v>0.1777</v>
      </c>
      <c r="AK164" s="1">
        <v>4.5659999999999999E-2</v>
      </c>
      <c r="AL164" s="1">
        <v>0.99432999999999994</v>
      </c>
      <c r="AM164" s="1" t="s">
        <v>33</v>
      </c>
      <c r="AP164" s="1" t="s">
        <v>80</v>
      </c>
      <c r="AR164" s="1" t="s">
        <v>81</v>
      </c>
      <c r="AS164" s="1" t="s">
        <v>39</v>
      </c>
    </row>
    <row r="165" spans="1:45" x14ac:dyDescent="0.25">
      <c r="A165" s="1">
        <v>2011</v>
      </c>
      <c r="B165" s="1" t="s">
        <v>133</v>
      </c>
      <c r="C165" s="1" t="s">
        <v>134</v>
      </c>
      <c r="D165" s="1" t="s">
        <v>135</v>
      </c>
      <c r="F165" s="1" t="s">
        <v>43</v>
      </c>
      <c r="G165" s="1" t="s">
        <v>44</v>
      </c>
      <c r="H165" s="1">
        <v>36.933</v>
      </c>
      <c r="I165" s="1">
        <v>140.58000000000001</v>
      </c>
      <c r="J165" s="1" t="s">
        <v>244</v>
      </c>
      <c r="K165" s="1" t="s">
        <v>248</v>
      </c>
      <c r="L165" s="12">
        <f t="shared" si="11"/>
        <v>38831</v>
      </c>
      <c r="M165" s="1">
        <v>8.9</v>
      </c>
      <c r="N165" s="1">
        <v>13.7</v>
      </c>
      <c r="O165" s="1">
        <v>1400</v>
      </c>
      <c r="Q165" s="1" t="s">
        <v>58</v>
      </c>
      <c r="S165" s="1" t="s">
        <v>136</v>
      </c>
      <c r="T165" s="1" t="s">
        <v>137</v>
      </c>
      <c r="U165" s="1">
        <v>1095</v>
      </c>
      <c r="V165" s="1">
        <v>10</v>
      </c>
      <c r="W165" s="1">
        <v>33.9</v>
      </c>
      <c r="X165" s="1">
        <v>538.5</v>
      </c>
      <c r="Y165" s="1">
        <v>22</v>
      </c>
      <c r="Z165" s="1">
        <v>24.8</v>
      </c>
      <c r="AE165" s="1">
        <v>0.28388999999999998</v>
      </c>
      <c r="AH165" s="1">
        <v>0.45347999999999999</v>
      </c>
      <c r="AJ165" s="1">
        <v>0.19197</v>
      </c>
      <c r="AK165" s="1">
        <v>6.3810000000000006E-2</v>
      </c>
      <c r="AL165" s="1">
        <v>0.99314999999999998</v>
      </c>
      <c r="AM165" s="1" t="s">
        <v>33</v>
      </c>
      <c r="AP165" s="1" t="s">
        <v>80</v>
      </c>
      <c r="AR165" s="1" t="s">
        <v>81</v>
      </c>
      <c r="AS165" s="1" t="s">
        <v>39</v>
      </c>
    </row>
    <row r="166" spans="1:45" x14ac:dyDescent="0.25">
      <c r="A166" s="1">
        <v>2011</v>
      </c>
      <c r="B166" s="1" t="s">
        <v>133</v>
      </c>
      <c r="C166" s="1" t="s">
        <v>134</v>
      </c>
      <c r="D166" s="1" t="s">
        <v>135</v>
      </c>
      <c r="F166" s="1" t="s">
        <v>43</v>
      </c>
      <c r="G166" s="1" t="s">
        <v>44</v>
      </c>
      <c r="H166" s="1">
        <v>36.933</v>
      </c>
      <c r="I166" s="1">
        <v>140.58000000000001</v>
      </c>
      <c r="J166" s="1" t="s">
        <v>244</v>
      </c>
      <c r="K166" s="1" t="s">
        <v>248</v>
      </c>
      <c r="L166" s="12">
        <v>37736</v>
      </c>
      <c r="M166" s="1">
        <v>8.9</v>
      </c>
      <c r="N166" s="1">
        <v>13.7</v>
      </c>
      <c r="O166" s="1">
        <v>1400</v>
      </c>
      <c r="Q166" s="1" t="s">
        <v>58</v>
      </c>
      <c r="S166" s="1" t="s">
        <v>138</v>
      </c>
      <c r="T166" s="1" t="s">
        <v>139</v>
      </c>
      <c r="U166" s="1">
        <v>0</v>
      </c>
      <c r="V166" s="1">
        <v>10</v>
      </c>
      <c r="W166" s="1">
        <v>100</v>
      </c>
      <c r="X166" s="1">
        <v>609.4</v>
      </c>
      <c r="Y166" s="1">
        <v>9.9</v>
      </c>
      <c r="Z166" s="1">
        <v>57.4</v>
      </c>
      <c r="AE166" s="1">
        <v>0.28248000000000001</v>
      </c>
      <c r="AH166" s="1">
        <v>0.52085999999999999</v>
      </c>
      <c r="AJ166" s="1">
        <v>0.16843</v>
      </c>
      <c r="AK166" s="1">
        <v>2.7660000000000001E-2</v>
      </c>
      <c r="AL166" s="1">
        <v>0.99942999999999993</v>
      </c>
      <c r="AM166" s="1" t="s">
        <v>33</v>
      </c>
      <c r="AP166" s="1" t="s">
        <v>80</v>
      </c>
      <c r="AR166" s="1" t="s">
        <v>81</v>
      </c>
      <c r="AS166" s="1" t="s">
        <v>39</v>
      </c>
    </row>
    <row r="167" spans="1:45" x14ac:dyDescent="0.25">
      <c r="A167" s="1">
        <v>2011</v>
      </c>
      <c r="B167" s="1" t="s">
        <v>133</v>
      </c>
      <c r="C167" s="1" t="s">
        <v>134</v>
      </c>
      <c r="D167" s="1" t="s">
        <v>135</v>
      </c>
      <c r="F167" s="1" t="s">
        <v>43</v>
      </c>
      <c r="G167" s="1" t="s">
        <v>44</v>
      </c>
      <c r="H167" s="1">
        <v>36.933</v>
      </c>
      <c r="I167" s="1">
        <v>140.58000000000001</v>
      </c>
      <c r="J167" s="1" t="s">
        <v>244</v>
      </c>
      <c r="K167" s="1" t="s">
        <v>248</v>
      </c>
      <c r="L167" s="12">
        <f>L166+U167-U166</f>
        <v>38101</v>
      </c>
      <c r="M167" s="1">
        <v>15.4</v>
      </c>
      <c r="N167" s="1">
        <v>13.7</v>
      </c>
      <c r="O167" s="1">
        <v>1400</v>
      </c>
      <c r="Q167" s="1" t="s">
        <v>58</v>
      </c>
      <c r="S167" s="1" t="s">
        <v>138</v>
      </c>
      <c r="T167" s="1" t="s">
        <v>139</v>
      </c>
      <c r="U167" s="1">
        <v>365</v>
      </c>
      <c r="V167" s="1">
        <v>10</v>
      </c>
      <c r="W167" s="1">
        <v>51.8</v>
      </c>
      <c r="X167" s="1">
        <v>576.79999999999995</v>
      </c>
      <c r="Y167" s="1">
        <v>16.5</v>
      </c>
      <c r="Z167" s="1">
        <v>34.6</v>
      </c>
      <c r="AE167" s="1">
        <v>0.31230999999999998</v>
      </c>
      <c r="AH167" s="1">
        <v>0.45205000000000001</v>
      </c>
      <c r="AJ167" s="1">
        <v>0.17462</v>
      </c>
      <c r="AK167" s="1">
        <v>5.851E-2</v>
      </c>
      <c r="AL167" s="1">
        <v>0.99748999999999999</v>
      </c>
      <c r="AM167" s="1" t="s">
        <v>33</v>
      </c>
      <c r="AP167" s="1" t="s">
        <v>80</v>
      </c>
      <c r="AR167" s="1" t="s">
        <v>81</v>
      </c>
      <c r="AS167" s="1" t="s">
        <v>39</v>
      </c>
    </row>
    <row r="168" spans="1:45" x14ac:dyDescent="0.25">
      <c r="A168" s="1">
        <v>2011</v>
      </c>
      <c r="B168" s="1" t="s">
        <v>133</v>
      </c>
      <c r="C168" s="1" t="s">
        <v>134</v>
      </c>
      <c r="D168" s="1" t="s">
        <v>135</v>
      </c>
      <c r="F168" s="1" t="s">
        <v>43</v>
      </c>
      <c r="G168" s="1" t="s">
        <v>44</v>
      </c>
      <c r="H168" s="1">
        <v>36.933</v>
      </c>
      <c r="I168" s="1">
        <v>140.58000000000001</v>
      </c>
      <c r="J168" s="1" t="s">
        <v>244</v>
      </c>
      <c r="K168" s="1" t="s">
        <v>248</v>
      </c>
      <c r="L168" s="12">
        <f t="shared" ref="L168:L169" si="12">L167+U168-U167</f>
        <v>38466</v>
      </c>
      <c r="M168" s="1">
        <v>8.9</v>
      </c>
      <c r="N168" s="1">
        <v>13.7</v>
      </c>
      <c r="O168" s="1">
        <v>1400</v>
      </c>
      <c r="Q168" s="1" t="s">
        <v>58</v>
      </c>
      <c r="S168" s="1" t="s">
        <v>138</v>
      </c>
      <c r="T168" s="1" t="s">
        <v>139</v>
      </c>
      <c r="U168" s="1">
        <v>730</v>
      </c>
      <c r="V168" s="1">
        <v>10</v>
      </c>
      <c r="W168" s="1">
        <v>45.5</v>
      </c>
      <c r="X168" s="1">
        <v>572.1</v>
      </c>
      <c r="Y168" s="1">
        <v>19.7</v>
      </c>
      <c r="Z168" s="1">
        <v>29.1</v>
      </c>
      <c r="AE168" s="1">
        <v>0.25685000000000002</v>
      </c>
      <c r="AH168" s="1">
        <v>0.45927000000000001</v>
      </c>
      <c r="AJ168" s="1">
        <v>0.20341999999999999</v>
      </c>
      <c r="AK168" s="1">
        <v>7.4980000000000005E-2</v>
      </c>
      <c r="AL168" s="1">
        <v>0.99452000000000007</v>
      </c>
      <c r="AM168" s="1" t="s">
        <v>33</v>
      </c>
      <c r="AP168" s="1" t="s">
        <v>80</v>
      </c>
      <c r="AR168" s="1" t="s">
        <v>81</v>
      </c>
      <c r="AS168" s="1" t="s">
        <v>39</v>
      </c>
    </row>
    <row r="169" spans="1:45" x14ac:dyDescent="0.25">
      <c r="A169" s="1">
        <v>2011</v>
      </c>
      <c r="B169" s="1" t="s">
        <v>133</v>
      </c>
      <c r="C169" s="1" t="s">
        <v>134</v>
      </c>
      <c r="D169" s="1" t="s">
        <v>135</v>
      </c>
      <c r="F169" s="1" t="s">
        <v>43</v>
      </c>
      <c r="G169" s="1" t="s">
        <v>44</v>
      </c>
      <c r="H169" s="1">
        <v>36.933</v>
      </c>
      <c r="I169" s="1">
        <v>140.58000000000001</v>
      </c>
      <c r="J169" s="1" t="s">
        <v>244</v>
      </c>
      <c r="K169" s="1" t="s">
        <v>248</v>
      </c>
      <c r="L169" s="12">
        <f t="shared" si="12"/>
        <v>38831</v>
      </c>
      <c r="M169" s="1">
        <v>8.9</v>
      </c>
      <c r="N169" s="1">
        <v>13.7</v>
      </c>
      <c r="O169" s="1">
        <v>1400</v>
      </c>
      <c r="Q169" s="1" t="s">
        <v>58</v>
      </c>
      <c r="S169" s="1" t="s">
        <v>138</v>
      </c>
      <c r="T169" s="1" t="s">
        <v>139</v>
      </c>
      <c r="U169" s="1">
        <v>1095</v>
      </c>
      <c r="V169" s="1">
        <v>10</v>
      </c>
      <c r="W169" s="1">
        <v>37.5</v>
      </c>
      <c r="X169" s="1">
        <v>559.4</v>
      </c>
      <c r="Y169" s="1">
        <v>21.9</v>
      </c>
      <c r="Z169" s="1">
        <v>25.7</v>
      </c>
      <c r="AE169" s="1">
        <v>0.25276999999999999</v>
      </c>
      <c r="AH169" s="1">
        <v>0.45827000000000001</v>
      </c>
      <c r="AJ169" s="1">
        <v>0.20448</v>
      </c>
      <c r="AK169" s="1">
        <v>7.7060000000000003E-2</v>
      </c>
      <c r="AL169" s="1">
        <v>0.99257999999999991</v>
      </c>
      <c r="AM169" s="1" t="s">
        <v>33</v>
      </c>
      <c r="AP169" s="1" t="s">
        <v>80</v>
      </c>
      <c r="AR169" s="1" t="s">
        <v>81</v>
      </c>
      <c r="AS169" s="1" t="s">
        <v>39</v>
      </c>
    </row>
    <row r="170" spans="1:45" x14ac:dyDescent="0.25">
      <c r="A170" s="1">
        <v>2013</v>
      </c>
      <c r="B170" s="1" t="s">
        <v>140</v>
      </c>
      <c r="C170" s="1" t="s">
        <v>141</v>
      </c>
      <c r="D170" s="1" t="s">
        <v>142</v>
      </c>
      <c r="F170" s="1" t="s">
        <v>43</v>
      </c>
      <c r="G170" s="1" t="s">
        <v>44</v>
      </c>
      <c r="H170" s="1">
        <v>36.933</v>
      </c>
      <c r="I170" s="1">
        <v>140.58000000000001</v>
      </c>
      <c r="J170" s="1" t="s">
        <v>244</v>
      </c>
      <c r="K170" s="1" t="s">
        <v>248</v>
      </c>
      <c r="L170" s="12">
        <v>37736</v>
      </c>
      <c r="M170" s="1">
        <v>8.9</v>
      </c>
      <c r="N170" s="1">
        <v>9.1</v>
      </c>
      <c r="O170" s="1">
        <v>1111</v>
      </c>
      <c r="Q170" s="1" t="s">
        <v>58</v>
      </c>
      <c r="S170" s="1" t="s">
        <v>143</v>
      </c>
      <c r="T170" s="1" t="s">
        <v>229</v>
      </c>
      <c r="U170" s="1">
        <v>0</v>
      </c>
      <c r="V170" s="1">
        <v>10</v>
      </c>
      <c r="W170" s="1">
        <v>100</v>
      </c>
      <c r="AE170" s="1">
        <v>0.27300000000000002</v>
      </c>
      <c r="AH170" s="1">
        <v>0.502</v>
      </c>
      <c r="AJ170" s="1">
        <v>0.17100000000000001</v>
      </c>
      <c r="AK170" s="1">
        <v>5.4000000000000013E-2</v>
      </c>
      <c r="AL170" s="1">
        <v>1</v>
      </c>
      <c r="AM170" s="1" t="s">
        <v>33</v>
      </c>
      <c r="AP170" s="1" t="s">
        <v>80</v>
      </c>
      <c r="AR170" s="1" t="s">
        <v>81</v>
      </c>
      <c r="AS170" s="1" t="s">
        <v>39</v>
      </c>
    </row>
    <row r="171" spans="1:45" x14ac:dyDescent="0.25">
      <c r="A171" s="1">
        <v>2013</v>
      </c>
      <c r="B171" s="1" t="s">
        <v>140</v>
      </c>
      <c r="C171" s="1" t="s">
        <v>141</v>
      </c>
      <c r="D171" s="1" t="s">
        <v>142</v>
      </c>
      <c r="F171" s="1" t="s">
        <v>43</v>
      </c>
      <c r="G171" s="1" t="s">
        <v>44</v>
      </c>
      <c r="H171" s="1">
        <v>36.933</v>
      </c>
      <c r="I171" s="1">
        <v>140.58000000000001</v>
      </c>
      <c r="J171" s="1" t="s">
        <v>244</v>
      </c>
      <c r="K171" s="1" t="s">
        <v>248</v>
      </c>
      <c r="L171" s="12">
        <f>L170+U171-U170</f>
        <v>38101</v>
      </c>
      <c r="M171" s="1">
        <v>15.4</v>
      </c>
      <c r="N171" s="1">
        <v>9.1</v>
      </c>
      <c r="O171" s="1">
        <v>1111</v>
      </c>
      <c r="Q171" s="1" t="s">
        <v>58</v>
      </c>
      <c r="S171" s="1" t="s">
        <v>143</v>
      </c>
      <c r="T171" s="1" t="s">
        <v>229</v>
      </c>
      <c r="U171" s="1">
        <v>365</v>
      </c>
      <c r="V171" s="1">
        <v>10</v>
      </c>
      <c r="W171" s="1">
        <v>69.5</v>
      </c>
      <c r="AE171" s="1">
        <v>0.26</v>
      </c>
      <c r="AH171" s="1">
        <v>0.48099999999999998</v>
      </c>
      <c r="AJ171" s="1">
        <v>0.188</v>
      </c>
      <c r="AK171" s="1">
        <v>7.0999999999999994E-2</v>
      </c>
      <c r="AL171" s="1">
        <v>1</v>
      </c>
      <c r="AM171" s="1" t="s">
        <v>33</v>
      </c>
      <c r="AP171" s="1" t="s">
        <v>80</v>
      </c>
      <c r="AR171" s="1" t="s">
        <v>81</v>
      </c>
      <c r="AS171" s="1" t="s">
        <v>39</v>
      </c>
    </row>
    <row r="172" spans="1:45" x14ac:dyDescent="0.25">
      <c r="A172" s="1">
        <v>2013</v>
      </c>
      <c r="B172" s="1" t="s">
        <v>140</v>
      </c>
      <c r="C172" s="1" t="s">
        <v>141</v>
      </c>
      <c r="D172" s="1" t="s">
        <v>142</v>
      </c>
      <c r="F172" s="1" t="s">
        <v>43</v>
      </c>
      <c r="G172" s="1" t="s">
        <v>44</v>
      </c>
      <c r="H172" s="1">
        <v>36.933</v>
      </c>
      <c r="I172" s="1">
        <v>140.58000000000001</v>
      </c>
      <c r="J172" s="1" t="s">
        <v>244</v>
      </c>
      <c r="K172" s="1" t="s">
        <v>248</v>
      </c>
      <c r="L172" s="12">
        <f t="shared" ref="L172:L173" si="13">L171+U172-U171</f>
        <v>38466</v>
      </c>
      <c r="M172" s="1">
        <v>8.9</v>
      </c>
      <c r="N172" s="1">
        <v>9.1</v>
      </c>
      <c r="O172" s="1">
        <v>1111</v>
      </c>
      <c r="Q172" s="1" t="s">
        <v>58</v>
      </c>
      <c r="S172" s="1" t="s">
        <v>143</v>
      </c>
      <c r="T172" s="1" t="s">
        <v>229</v>
      </c>
      <c r="U172" s="1">
        <v>730</v>
      </c>
      <c r="V172" s="1">
        <v>10</v>
      </c>
      <c r="W172" s="1">
        <v>61.2</v>
      </c>
      <c r="AE172" s="1">
        <v>0.28799999999999998</v>
      </c>
      <c r="AH172" s="1">
        <v>0.46300000000000002</v>
      </c>
      <c r="AJ172" s="1">
        <v>0.17899999999999999</v>
      </c>
      <c r="AK172" s="1">
        <v>7.0000000000000007E-2</v>
      </c>
      <c r="AL172" s="1">
        <v>1</v>
      </c>
      <c r="AM172" s="1" t="s">
        <v>33</v>
      </c>
      <c r="AP172" s="1" t="s">
        <v>80</v>
      </c>
      <c r="AR172" s="1" t="s">
        <v>81</v>
      </c>
      <c r="AS172" s="1" t="s">
        <v>39</v>
      </c>
    </row>
    <row r="173" spans="1:45" x14ac:dyDescent="0.25">
      <c r="A173" s="1">
        <v>2013</v>
      </c>
      <c r="B173" s="1" t="s">
        <v>140</v>
      </c>
      <c r="C173" s="1" t="s">
        <v>141</v>
      </c>
      <c r="D173" s="1" t="s">
        <v>142</v>
      </c>
      <c r="F173" s="1" t="s">
        <v>43</v>
      </c>
      <c r="G173" s="1" t="s">
        <v>44</v>
      </c>
      <c r="H173" s="1">
        <v>36.933</v>
      </c>
      <c r="I173" s="1">
        <v>140.58000000000001</v>
      </c>
      <c r="J173" s="1" t="s">
        <v>244</v>
      </c>
      <c r="K173" s="1" t="s">
        <v>248</v>
      </c>
      <c r="L173" s="12">
        <f t="shared" si="13"/>
        <v>38831</v>
      </c>
      <c r="M173" s="1">
        <v>8.9</v>
      </c>
      <c r="N173" s="1">
        <v>9.1</v>
      </c>
      <c r="O173" s="1">
        <v>1111</v>
      </c>
      <c r="Q173" s="1" t="s">
        <v>58</v>
      </c>
      <c r="S173" s="1" t="s">
        <v>143</v>
      </c>
      <c r="T173" s="1" t="s">
        <v>229</v>
      </c>
      <c r="U173" s="1">
        <v>1095</v>
      </c>
      <c r="V173" s="1">
        <v>10</v>
      </c>
      <c r="W173" s="1">
        <v>27.2</v>
      </c>
      <c r="AE173" s="1">
        <v>0.28799999999999998</v>
      </c>
      <c r="AH173" s="1">
        <v>0.45600000000000002</v>
      </c>
      <c r="AJ173" s="1">
        <v>0.18099999999999999</v>
      </c>
      <c r="AK173" s="1">
        <v>7.4999999999999997E-2</v>
      </c>
      <c r="AL173" s="1">
        <v>1</v>
      </c>
      <c r="AM173" s="1" t="s">
        <v>33</v>
      </c>
      <c r="AP173" s="1" t="s">
        <v>80</v>
      </c>
      <c r="AR173" s="1" t="s">
        <v>81</v>
      </c>
      <c r="AS173" s="1" t="s">
        <v>39</v>
      </c>
    </row>
    <row r="174" spans="1:45" x14ac:dyDescent="0.25">
      <c r="A174" s="1">
        <v>2013</v>
      </c>
      <c r="B174" s="1" t="s">
        <v>140</v>
      </c>
      <c r="C174" s="1" t="s">
        <v>141</v>
      </c>
      <c r="D174" s="1" t="s">
        <v>142</v>
      </c>
      <c r="F174" s="1" t="s">
        <v>43</v>
      </c>
      <c r="G174" s="1" t="s">
        <v>44</v>
      </c>
      <c r="H174" s="1">
        <v>36.933</v>
      </c>
      <c r="I174" s="1">
        <v>140.58000000000001</v>
      </c>
      <c r="J174" s="1" t="s">
        <v>244</v>
      </c>
      <c r="K174" s="1" t="s">
        <v>248</v>
      </c>
      <c r="L174" s="12">
        <v>37736</v>
      </c>
      <c r="M174" s="1">
        <v>8.9</v>
      </c>
      <c r="N174" s="1">
        <v>9.1</v>
      </c>
      <c r="O174" s="1">
        <v>1111</v>
      </c>
      <c r="Q174" s="1" t="s">
        <v>58</v>
      </c>
      <c r="S174" s="1" t="s">
        <v>143</v>
      </c>
      <c r="T174" s="1" t="s">
        <v>230</v>
      </c>
      <c r="U174" s="1">
        <v>0</v>
      </c>
      <c r="V174" s="1">
        <v>10</v>
      </c>
      <c r="W174" s="1">
        <v>100</v>
      </c>
      <c r="AE174" s="1">
        <v>0.21299999999999999</v>
      </c>
      <c r="AH174" s="1">
        <v>0.57999999999999996</v>
      </c>
      <c r="AJ174" s="1">
        <v>0.17100000000000001</v>
      </c>
      <c r="AK174" s="1">
        <v>3.5999999999999997E-2</v>
      </c>
      <c r="AL174" s="1">
        <v>1</v>
      </c>
      <c r="AM174" s="1" t="s">
        <v>33</v>
      </c>
      <c r="AP174" s="1" t="s">
        <v>80</v>
      </c>
      <c r="AR174" s="1" t="s">
        <v>81</v>
      </c>
      <c r="AS174" s="1" t="s">
        <v>39</v>
      </c>
    </row>
    <row r="175" spans="1:45" x14ac:dyDescent="0.25">
      <c r="A175" s="1">
        <v>2013</v>
      </c>
      <c r="B175" s="1" t="s">
        <v>140</v>
      </c>
      <c r="C175" s="1" t="s">
        <v>141</v>
      </c>
      <c r="D175" s="1" t="s">
        <v>142</v>
      </c>
      <c r="F175" s="1" t="s">
        <v>43</v>
      </c>
      <c r="G175" s="1" t="s">
        <v>44</v>
      </c>
      <c r="H175" s="1">
        <v>36.933</v>
      </c>
      <c r="I175" s="1">
        <v>140.58000000000001</v>
      </c>
      <c r="J175" s="1" t="s">
        <v>244</v>
      </c>
      <c r="K175" s="1" t="s">
        <v>248</v>
      </c>
      <c r="L175" s="12">
        <f>L174+U175-U174</f>
        <v>38101</v>
      </c>
      <c r="M175" s="1">
        <v>15.4</v>
      </c>
      <c r="N175" s="1">
        <v>9.1</v>
      </c>
      <c r="O175" s="1">
        <v>1111</v>
      </c>
      <c r="Q175" s="1" t="s">
        <v>58</v>
      </c>
      <c r="S175" s="1" t="s">
        <v>143</v>
      </c>
      <c r="T175" s="1" t="s">
        <v>230</v>
      </c>
      <c r="U175" s="1">
        <v>365</v>
      </c>
      <c r="V175" s="1">
        <v>10</v>
      </c>
      <c r="W175" s="1">
        <v>63.6</v>
      </c>
      <c r="AE175" s="1">
        <v>0.22</v>
      </c>
      <c r="AH175" s="1">
        <v>0.56600000000000006</v>
      </c>
      <c r="AJ175" s="1">
        <v>0.156</v>
      </c>
      <c r="AK175" s="1">
        <v>5.8999999999999997E-2</v>
      </c>
      <c r="AL175" s="1">
        <v>1.0009999999999999</v>
      </c>
      <c r="AM175" s="1" t="s">
        <v>33</v>
      </c>
      <c r="AP175" s="1" t="s">
        <v>80</v>
      </c>
      <c r="AR175" s="1" t="s">
        <v>81</v>
      </c>
      <c r="AS175" s="1" t="s">
        <v>39</v>
      </c>
    </row>
    <row r="176" spans="1:45" x14ac:dyDescent="0.25">
      <c r="A176" s="1">
        <v>2013</v>
      </c>
      <c r="B176" s="1" t="s">
        <v>140</v>
      </c>
      <c r="C176" s="1" t="s">
        <v>141</v>
      </c>
      <c r="D176" s="1" t="s">
        <v>142</v>
      </c>
      <c r="F176" s="1" t="s">
        <v>43</v>
      </c>
      <c r="G176" s="1" t="s">
        <v>44</v>
      </c>
      <c r="H176" s="1">
        <v>36.933</v>
      </c>
      <c r="I176" s="1">
        <v>140.58000000000001</v>
      </c>
      <c r="J176" s="1" t="s">
        <v>244</v>
      </c>
      <c r="K176" s="1" t="s">
        <v>248</v>
      </c>
      <c r="L176" s="12">
        <f t="shared" ref="L176:L177" si="14">L175+U176-U175</f>
        <v>38466</v>
      </c>
      <c r="M176" s="1">
        <v>8.9</v>
      </c>
      <c r="N176" s="1">
        <v>9.1</v>
      </c>
      <c r="O176" s="1">
        <v>1111</v>
      </c>
      <c r="Q176" s="1" t="s">
        <v>58</v>
      </c>
      <c r="S176" s="1" t="s">
        <v>143</v>
      </c>
      <c r="T176" s="1" t="s">
        <v>230</v>
      </c>
      <c r="U176" s="1">
        <v>730</v>
      </c>
      <c r="V176" s="1">
        <v>10</v>
      </c>
      <c r="W176" s="1">
        <v>41.8</v>
      </c>
      <c r="AE176" s="1">
        <v>0.253</v>
      </c>
      <c r="AH176" s="1">
        <v>0.49299999999999999</v>
      </c>
      <c r="AJ176" s="1">
        <v>0.17499999999999999</v>
      </c>
      <c r="AK176" s="1">
        <v>7.9000000000000001E-2</v>
      </c>
      <c r="AL176" s="1">
        <v>1</v>
      </c>
      <c r="AM176" s="1" t="s">
        <v>33</v>
      </c>
      <c r="AP176" s="1" t="s">
        <v>80</v>
      </c>
      <c r="AR176" s="1" t="s">
        <v>81</v>
      </c>
      <c r="AS176" s="1" t="s">
        <v>39</v>
      </c>
    </row>
    <row r="177" spans="1:45" x14ac:dyDescent="0.25">
      <c r="A177" s="1">
        <v>2013</v>
      </c>
      <c r="B177" s="1" t="s">
        <v>140</v>
      </c>
      <c r="C177" s="1" t="s">
        <v>141</v>
      </c>
      <c r="D177" s="1" t="s">
        <v>142</v>
      </c>
      <c r="F177" s="1" t="s">
        <v>43</v>
      </c>
      <c r="G177" s="1" t="s">
        <v>44</v>
      </c>
      <c r="H177" s="1">
        <v>36.933</v>
      </c>
      <c r="I177" s="1">
        <v>140.58000000000001</v>
      </c>
      <c r="J177" s="1" t="s">
        <v>244</v>
      </c>
      <c r="K177" s="1" t="s">
        <v>248</v>
      </c>
      <c r="L177" s="12">
        <f t="shared" si="14"/>
        <v>38831</v>
      </c>
      <c r="M177" s="1">
        <v>8.9</v>
      </c>
      <c r="N177" s="1">
        <v>9.1</v>
      </c>
      <c r="O177" s="1">
        <v>1111</v>
      </c>
      <c r="Q177" s="1" t="s">
        <v>58</v>
      </c>
      <c r="S177" s="1" t="s">
        <v>143</v>
      </c>
      <c r="T177" s="1" t="s">
        <v>230</v>
      </c>
      <c r="U177" s="1">
        <v>1095</v>
      </c>
      <c r="V177" s="1">
        <v>10</v>
      </c>
      <c r="W177" s="1">
        <v>29.6</v>
      </c>
      <c r="AE177" s="1">
        <v>0.248</v>
      </c>
      <c r="AH177" s="1">
        <v>0.47899999999999998</v>
      </c>
      <c r="AJ177" s="1">
        <v>0.189</v>
      </c>
      <c r="AK177" s="1">
        <v>8.5000000000000006E-2</v>
      </c>
      <c r="AL177" s="1">
        <v>1.0009999999999999</v>
      </c>
      <c r="AM177" s="1" t="s">
        <v>33</v>
      </c>
      <c r="AP177" s="1" t="s">
        <v>80</v>
      </c>
      <c r="AR177" s="1" t="s">
        <v>81</v>
      </c>
      <c r="AS177" s="1" t="s">
        <v>39</v>
      </c>
    </row>
    <row r="178" spans="1:45" x14ac:dyDescent="0.25">
      <c r="A178" s="1">
        <v>2013</v>
      </c>
      <c r="B178" s="1" t="s">
        <v>140</v>
      </c>
      <c r="C178" s="1" t="s">
        <v>141</v>
      </c>
      <c r="D178" s="1" t="s">
        <v>142</v>
      </c>
      <c r="F178" s="1" t="s">
        <v>43</v>
      </c>
      <c r="G178" s="1" t="s">
        <v>44</v>
      </c>
      <c r="H178" s="1">
        <v>36.933</v>
      </c>
      <c r="I178" s="1">
        <v>140.58000000000001</v>
      </c>
      <c r="J178" s="1" t="s">
        <v>244</v>
      </c>
      <c r="K178" s="1" t="s">
        <v>248</v>
      </c>
      <c r="L178" s="12">
        <v>37736</v>
      </c>
      <c r="M178" s="1">
        <v>8.9</v>
      </c>
      <c r="N178" s="1">
        <v>10.7</v>
      </c>
      <c r="O178" s="1">
        <v>2031</v>
      </c>
      <c r="Q178" s="1" t="s">
        <v>58</v>
      </c>
      <c r="S178" s="1" t="s">
        <v>131</v>
      </c>
      <c r="T178" s="1" t="s">
        <v>231</v>
      </c>
      <c r="U178" s="1">
        <v>0</v>
      </c>
      <c r="V178" s="1">
        <v>10</v>
      </c>
      <c r="W178" s="1">
        <v>100</v>
      </c>
      <c r="X178" s="1">
        <v>516.20000000000005</v>
      </c>
      <c r="Y178" s="1">
        <v>11.2</v>
      </c>
      <c r="Z178" s="1">
        <v>46.1</v>
      </c>
      <c r="AE178" s="1">
        <v>0.19800000000000001</v>
      </c>
      <c r="AH178" s="1">
        <v>0.63100000000000001</v>
      </c>
      <c r="AJ178" s="1">
        <v>0.14799999999999999</v>
      </c>
      <c r="AK178" s="1">
        <v>2.3E-2</v>
      </c>
      <c r="AL178" s="1">
        <v>1</v>
      </c>
      <c r="AM178" s="1" t="s">
        <v>33</v>
      </c>
      <c r="AP178" s="1" t="s">
        <v>80</v>
      </c>
      <c r="AR178" s="1" t="s">
        <v>81</v>
      </c>
      <c r="AS178" s="1" t="s">
        <v>39</v>
      </c>
    </row>
    <row r="179" spans="1:45" x14ac:dyDescent="0.25">
      <c r="A179" s="1">
        <v>2013</v>
      </c>
      <c r="B179" s="1" t="s">
        <v>140</v>
      </c>
      <c r="C179" s="1" t="s">
        <v>141</v>
      </c>
      <c r="D179" s="1" t="s">
        <v>142</v>
      </c>
      <c r="F179" s="1" t="s">
        <v>43</v>
      </c>
      <c r="G179" s="1" t="s">
        <v>44</v>
      </c>
      <c r="H179" s="1">
        <v>36.933</v>
      </c>
      <c r="I179" s="1">
        <v>140.58000000000001</v>
      </c>
      <c r="J179" s="1" t="s">
        <v>244</v>
      </c>
      <c r="K179" s="1" t="s">
        <v>248</v>
      </c>
      <c r="L179" s="12">
        <f>L178+U179-U178</f>
        <v>38101</v>
      </c>
      <c r="M179" s="1">
        <v>15.4</v>
      </c>
      <c r="N179" s="1">
        <v>10.7</v>
      </c>
      <c r="O179" s="1">
        <v>2031</v>
      </c>
      <c r="Q179" s="1" t="s">
        <v>58</v>
      </c>
      <c r="S179" s="1" t="s">
        <v>131</v>
      </c>
      <c r="T179" s="1" t="s">
        <v>231</v>
      </c>
      <c r="U179" s="1">
        <v>365</v>
      </c>
      <c r="V179" s="1">
        <v>10</v>
      </c>
      <c r="W179" s="1">
        <v>76.099999999999994</v>
      </c>
      <c r="X179" s="1">
        <v>505</v>
      </c>
      <c r="Y179" s="1">
        <v>19.2</v>
      </c>
      <c r="Z179" s="1">
        <v>26.4</v>
      </c>
      <c r="AE179" s="1">
        <v>0.22500000000000001</v>
      </c>
      <c r="AH179" s="1">
        <v>0.54799999999999993</v>
      </c>
      <c r="AJ179" s="1">
        <v>0.16600000000000001</v>
      </c>
      <c r="AK179" s="1">
        <v>0.06</v>
      </c>
      <c r="AL179" s="1">
        <v>0.99899999999999989</v>
      </c>
      <c r="AM179" s="1" t="s">
        <v>33</v>
      </c>
      <c r="AP179" s="1" t="s">
        <v>80</v>
      </c>
      <c r="AR179" s="1" t="s">
        <v>81</v>
      </c>
      <c r="AS179" s="1" t="s">
        <v>39</v>
      </c>
    </row>
    <row r="180" spans="1:45" x14ac:dyDescent="0.25">
      <c r="A180" s="1">
        <v>2013</v>
      </c>
      <c r="B180" s="1" t="s">
        <v>140</v>
      </c>
      <c r="C180" s="1" t="s">
        <v>141</v>
      </c>
      <c r="D180" s="1" t="s">
        <v>142</v>
      </c>
      <c r="F180" s="1" t="s">
        <v>43</v>
      </c>
      <c r="G180" s="1" t="s">
        <v>44</v>
      </c>
      <c r="H180" s="1">
        <v>36.933</v>
      </c>
      <c r="I180" s="1">
        <v>140.58000000000001</v>
      </c>
      <c r="J180" s="1" t="s">
        <v>244</v>
      </c>
      <c r="K180" s="1" t="s">
        <v>248</v>
      </c>
      <c r="L180" s="12">
        <f t="shared" ref="L180:L181" si="15">L179+U180-U179</f>
        <v>38466</v>
      </c>
      <c r="M180" s="1">
        <v>8.9</v>
      </c>
      <c r="N180" s="1">
        <v>10.7</v>
      </c>
      <c r="O180" s="1">
        <v>2031</v>
      </c>
      <c r="Q180" s="1" t="s">
        <v>58</v>
      </c>
      <c r="S180" s="1" t="s">
        <v>131</v>
      </c>
      <c r="T180" s="1" t="s">
        <v>231</v>
      </c>
      <c r="U180" s="1">
        <v>730</v>
      </c>
      <c r="V180" s="1">
        <v>10</v>
      </c>
      <c r="W180" s="1">
        <v>49.3</v>
      </c>
      <c r="X180" s="1">
        <v>465.9</v>
      </c>
      <c r="Y180" s="1">
        <v>21.3</v>
      </c>
      <c r="Z180" s="1">
        <v>21.9</v>
      </c>
      <c r="AE180" s="1">
        <v>0.24199999999999999</v>
      </c>
      <c r="AH180" s="1">
        <v>0.51900000000000002</v>
      </c>
      <c r="AJ180" s="1">
        <v>0.17199999999999999</v>
      </c>
      <c r="AK180" s="1">
        <v>6.7000000000000004E-2</v>
      </c>
      <c r="AL180" s="1">
        <v>1</v>
      </c>
      <c r="AM180" s="1" t="s">
        <v>33</v>
      </c>
      <c r="AP180" s="1" t="s">
        <v>80</v>
      </c>
      <c r="AR180" s="1" t="s">
        <v>81</v>
      </c>
      <c r="AS180" s="1" t="s">
        <v>39</v>
      </c>
    </row>
    <row r="181" spans="1:45" x14ac:dyDescent="0.25">
      <c r="A181" s="1">
        <v>2013</v>
      </c>
      <c r="B181" s="1" t="s">
        <v>140</v>
      </c>
      <c r="C181" s="1" t="s">
        <v>141</v>
      </c>
      <c r="D181" s="1" t="s">
        <v>142</v>
      </c>
      <c r="F181" s="1" t="s">
        <v>43</v>
      </c>
      <c r="G181" s="1" t="s">
        <v>44</v>
      </c>
      <c r="H181" s="1">
        <v>36.933</v>
      </c>
      <c r="I181" s="1">
        <v>140.58000000000001</v>
      </c>
      <c r="J181" s="1" t="s">
        <v>244</v>
      </c>
      <c r="K181" s="1" t="s">
        <v>248</v>
      </c>
      <c r="L181" s="12">
        <f t="shared" si="15"/>
        <v>38831</v>
      </c>
      <c r="M181" s="1">
        <v>8.9</v>
      </c>
      <c r="N181" s="1">
        <v>10.7</v>
      </c>
      <c r="O181" s="1">
        <v>2031</v>
      </c>
      <c r="Q181" s="1" t="s">
        <v>58</v>
      </c>
      <c r="S181" s="1" t="s">
        <v>131</v>
      </c>
      <c r="T181" s="1" t="s">
        <v>231</v>
      </c>
      <c r="U181" s="1">
        <v>1095</v>
      </c>
      <c r="V181" s="1">
        <v>10</v>
      </c>
      <c r="W181" s="1">
        <v>32.700000000000003</v>
      </c>
      <c r="X181" s="1">
        <v>458.8</v>
      </c>
      <c r="Y181" s="1">
        <v>22.9</v>
      </c>
      <c r="Z181" s="1">
        <v>20</v>
      </c>
      <c r="AE181" s="1">
        <v>0.25600000000000001</v>
      </c>
      <c r="AH181" s="1">
        <v>0.49299999999999999</v>
      </c>
      <c r="AJ181" s="1">
        <v>0.17399999999999999</v>
      </c>
      <c r="AK181" s="1">
        <v>7.6999999999999999E-2</v>
      </c>
      <c r="AL181" s="1">
        <v>1</v>
      </c>
      <c r="AM181" s="1" t="s">
        <v>33</v>
      </c>
      <c r="AP181" s="1" t="s">
        <v>80</v>
      </c>
      <c r="AR181" s="1" t="s">
        <v>81</v>
      </c>
      <c r="AS181" s="1" t="s">
        <v>39</v>
      </c>
    </row>
    <row r="182" spans="1:45" x14ac:dyDescent="0.25">
      <c r="A182" s="1">
        <v>2013</v>
      </c>
      <c r="B182" s="1" t="s">
        <v>140</v>
      </c>
      <c r="C182" s="1" t="s">
        <v>141</v>
      </c>
      <c r="D182" s="1" t="s">
        <v>142</v>
      </c>
      <c r="F182" s="1" t="s">
        <v>43</v>
      </c>
      <c r="G182" s="1" t="s">
        <v>44</v>
      </c>
      <c r="H182" s="1">
        <v>36.933</v>
      </c>
      <c r="I182" s="1">
        <v>140.58000000000001</v>
      </c>
      <c r="J182" s="1" t="s">
        <v>244</v>
      </c>
      <c r="K182" s="1" t="s">
        <v>248</v>
      </c>
      <c r="L182" s="12">
        <v>37736</v>
      </c>
      <c r="M182" s="1">
        <v>8.9</v>
      </c>
      <c r="N182" s="1">
        <v>10.7</v>
      </c>
      <c r="O182" s="1">
        <v>2031</v>
      </c>
      <c r="Q182" s="1" t="s">
        <v>58</v>
      </c>
      <c r="S182" s="1" t="s">
        <v>131</v>
      </c>
      <c r="T182" s="1" t="s">
        <v>232</v>
      </c>
      <c r="U182" s="1">
        <v>0</v>
      </c>
      <c r="V182" s="1">
        <v>10</v>
      </c>
      <c r="W182" s="1">
        <v>100</v>
      </c>
      <c r="X182" s="1">
        <v>522.79999999999995</v>
      </c>
      <c r="Y182" s="1">
        <v>11.6</v>
      </c>
      <c r="Z182" s="1">
        <v>45.1</v>
      </c>
      <c r="AE182" s="1">
        <v>0.222</v>
      </c>
      <c r="AH182" s="1">
        <v>0.54899999999999993</v>
      </c>
      <c r="AJ182" s="1">
        <v>0.19</v>
      </c>
      <c r="AK182" s="1">
        <v>3.9E-2</v>
      </c>
      <c r="AL182" s="1">
        <v>0.99999999999999989</v>
      </c>
      <c r="AM182" s="1" t="s">
        <v>33</v>
      </c>
      <c r="AP182" s="1" t="s">
        <v>80</v>
      </c>
      <c r="AR182" s="1" t="s">
        <v>81</v>
      </c>
      <c r="AS182" s="1" t="s">
        <v>39</v>
      </c>
    </row>
    <row r="183" spans="1:45" x14ac:dyDescent="0.25">
      <c r="A183" s="1">
        <v>2013</v>
      </c>
      <c r="B183" s="1" t="s">
        <v>140</v>
      </c>
      <c r="C183" s="1" t="s">
        <v>141</v>
      </c>
      <c r="D183" s="1" t="s">
        <v>142</v>
      </c>
      <c r="F183" s="1" t="s">
        <v>43</v>
      </c>
      <c r="G183" s="1" t="s">
        <v>44</v>
      </c>
      <c r="H183" s="1">
        <v>36.933</v>
      </c>
      <c r="I183" s="1">
        <v>140.58000000000001</v>
      </c>
      <c r="J183" s="1" t="s">
        <v>244</v>
      </c>
      <c r="K183" s="1" t="s">
        <v>248</v>
      </c>
      <c r="L183" s="12">
        <f>L182+U183-U182</f>
        <v>38101</v>
      </c>
      <c r="M183" s="1">
        <v>15.4</v>
      </c>
      <c r="N183" s="1">
        <v>10.7</v>
      </c>
      <c r="O183" s="1">
        <v>2031</v>
      </c>
      <c r="Q183" s="1" t="s">
        <v>58</v>
      </c>
      <c r="S183" s="1" t="s">
        <v>131</v>
      </c>
      <c r="T183" s="1" t="s">
        <v>232</v>
      </c>
      <c r="U183" s="1">
        <v>365</v>
      </c>
      <c r="V183" s="1">
        <v>10</v>
      </c>
      <c r="W183" s="1">
        <v>70</v>
      </c>
      <c r="X183" s="1">
        <v>524.4</v>
      </c>
      <c r="Y183" s="1">
        <v>18.600000000000001</v>
      </c>
      <c r="Z183" s="1">
        <v>28.2</v>
      </c>
      <c r="AE183" s="1">
        <v>0.22500000000000001</v>
      </c>
      <c r="AH183" s="1">
        <v>0.51200000000000001</v>
      </c>
      <c r="AJ183" s="1">
        <v>0.192</v>
      </c>
      <c r="AK183" s="1">
        <v>7.0999999999999994E-2</v>
      </c>
      <c r="AL183" s="1">
        <v>1</v>
      </c>
      <c r="AM183" s="1" t="s">
        <v>33</v>
      </c>
      <c r="AP183" s="1" t="s">
        <v>80</v>
      </c>
      <c r="AR183" s="1" t="s">
        <v>81</v>
      </c>
      <c r="AS183" s="1" t="s">
        <v>39</v>
      </c>
    </row>
    <row r="184" spans="1:45" x14ac:dyDescent="0.25">
      <c r="A184" s="1">
        <v>2013</v>
      </c>
      <c r="B184" s="1" t="s">
        <v>140</v>
      </c>
      <c r="C184" s="1" t="s">
        <v>141</v>
      </c>
      <c r="D184" s="1" t="s">
        <v>142</v>
      </c>
      <c r="F184" s="1" t="s">
        <v>43</v>
      </c>
      <c r="G184" s="1" t="s">
        <v>44</v>
      </c>
      <c r="H184" s="1">
        <v>36.933</v>
      </c>
      <c r="I184" s="1">
        <v>140.58000000000001</v>
      </c>
      <c r="J184" s="1" t="s">
        <v>244</v>
      </c>
      <c r="K184" s="1" t="s">
        <v>248</v>
      </c>
      <c r="L184" s="12">
        <f t="shared" ref="L184:L185" si="16">L183+U184-U183</f>
        <v>38466</v>
      </c>
      <c r="M184" s="1">
        <v>8.9</v>
      </c>
      <c r="N184" s="1">
        <v>10.7</v>
      </c>
      <c r="O184" s="1">
        <v>2031</v>
      </c>
      <c r="Q184" s="1" t="s">
        <v>58</v>
      </c>
      <c r="S184" s="1" t="s">
        <v>131</v>
      </c>
      <c r="T184" s="1" t="s">
        <v>232</v>
      </c>
      <c r="U184" s="1">
        <v>730</v>
      </c>
      <c r="V184" s="1">
        <v>10</v>
      </c>
      <c r="W184" s="1">
        <v>42.8</v>
      </c>
      <c r="X184" s="1">
        <v>500.3</v>
      </c>
      <c r="Y184" s="1">
        <v>22.6</v>
      </c>
      <c r="Z184" s="1">
        <v>22.2</v>
      </c>
      <c r="AE184" s="1">
        <v>0.23899999999999999</v>
      </c>
      <c r="AH184" s="1">
        <v>0.505</v>
      </c>
      <c r="AJ184" s="1">
        <v>0.182</v>
      </c>
      <c r="AK184" s="1">
        <v>7.400000000000001E-2</v>
      </c>
      <c r="AL184" s="1">
        <v>1</v>
      </c>
      <c r="AM184" s="1" t="s">
        <v>33</v>
      </c>
      <c r="AP184" s="1" t="s">
        <v>80</v>
      </c>
      <c r="AR184" s="1" t="s">
        <v>81</v>
      </c>
      <c r="AS184" s="1" t="s">
        <v>39</v>
      </c>
    </row>
    <row r="185" spans="1:45" x14ac:dyDescent="0.25">
      <c r="A185" s="1">
        <v>2013</v>
      </c>
      <c r="B185" s="1" t="s">
        <v>140</v>
      </c>
      <c r="C185" s="1" t="s">
        <v>141</v>
      </c>
      <c r="D185" s="1" t="s">
        <v>142</v>
      </c>
      <c r="F185" s="1" t="s">
        <v>43</v>
      </c>
      <c r="G185" s="1" t="s">
        <v>44</v>
      </c>
      <c r="H185" s="1">
        <v>36.933</v>
      </c>
      <c r="I185" s="1">
        <v>140.58000000000001</v>
      </c>
      <c r="J185" s="1" t="s">
        <v>244</v>
      </c>
      <c r="K185" s="1" t="s">
        <v>248</v>
      </c>
      <c r="L185" s="12">
        <f t="shared" si="16"/>
        <v>38831</v>
      </c>
      <c r="M185" s="1">
        <v>8.9</v>
      </c>
      <c r="N185" s="1">
        <v>10.7</v>
      </c>
      <c r="O185" s="1">
        <v>2031</v>
      </c>
      <c r="Q185" s="1" t="s">
        <v>58</v>
      </c>
      <c r="S185" s="1" t="s">
        <v>131</v>
      </c>
      <c r="T185" s="1" t="s">
        <v>232</v>
      </c>
      <c r="U185" s="1">
        <v>1095</v>
      </c>
      <c r="V185" s="1">
        <v>10</v>
      </c>
      <c r="W185" s="1">
        <v>26.9</v>
      </c>
      <c r="X185" s="1">
        <v>416.8</v>
      </c>
      <c r="Y185" s="1">
        <v>22.2</v>
      </c>
      <c r="Z185" s="1">
        <v>18.8</v>
      </c>
      <c r="AE185" s="1">
        <v>0.26600000000000001</v>
      </c>
      <c r="AH185" s="1">
        <v>0.48699999999999999</v>
      </c>
      <c r="AJ185" s="1">
        <v>0.17299999999999999</v>
      </c>
      <c r="AK185" s="1">
        <v>7.400000000000001E-2</v>
      </c>
      <c r="AL185" s="1">
        <v>1</v>
      </c>
      <c r="AM185" s="1" t="s">
        <v>33</v>
      </c>
      <c r="AP185" s="1" t="s">
        <v>80</v>
      </c>
      <c r="AR185" s="1" t="s">
        <v>81</v>
      </c>
      <c r="AS185" s="1" t="s">
        <v>39</v>
      </c>
    </row>
    <row r="186" spans="1:45" x14ac:dyDescent="0.25">
      <c r="A186" s="1">
        <v>2013</v>
      </c>
      <c r="B186" s="1" t="s">
        <v>140</v>
      </c>
      <c r="C186" s="1" t="s">
        <v>141</v>
      </c>
      <c r="D186" s="1" t="s">
        <v>142</v>
      </c>
      <c r="F186" s="1" t="s">
        <v>43</v>
      </c>
      <c r="G186" s="1" t="s">
        <v>44</v>
      </c>
      <c r="H186" s="1">
        <v>36.933</v>
      </c>
      <c r="I186" s="1">
        <v>140.58000000000001</v>
      </c>
      <c r="J186" s="1" t="s">
        <v>244</v>
      </c>
      <c r="K186" s="1" t="s">
        <v>248</v>
      </c>
      <c r="L186" s="12">
        <v>37736</v>
      </c>
      <c r="M186" s="1">
        <v>8.9</v>
      </c>
      <c r="N186" s="1">
        <v>13.7</v>
      </c>
      <c r="O186" s="1">
        <v>1400</v>
      </c>
      <c r="Q186" s="1" t="s">
        <v>58</v>
      </c>
      <c r="S186" s="1" t="s">
        <v>138</v>
      </c>
      <c r="T186" s="1" t="s">
        <v>233</v>
      </c>
      <c r="U186" s="1">
        <v>0</v>
      </c>
      <c r="V186" s="1">
        <v>10</v>
      </c>
      <c r="W186" s="1">
        <v>100</v>
      </c>
      <c r="X186" s="1">
        <v>609.4</v>
      </c>
      <c r="Y186" s="1">
        <v>9.9</v>
      </c>
      <c r="Z186" s="1">
        <v>57.4</v>
      </c>
      <c r="AE186" s="1">
        <v>0.28100000000000003</v>
      </c>
      <c r="AH186" s="1">
        <v>0.51900000000000002</v>
      </c>
      <c r="AJ186" s="1">
        <v>0.17100000000000001</v>
      </c>
      <c r="AK186" s="1">
        <v>2.9000000000000001E-2</v>
      </c>
      <c r="AL186" s="1">
        <v>1</v>
      </c>
      <c r="AM186" s="1" t="s">
        <v>33</v>
      </c>
      <c r="AP186" s="1" t="s">
        <v>80</v>
      </c>
      <c r="AR186" s="1" t="s">
        <v>81</v>
      </c>
      <c r="AS186" s="1" t="s">
        <v>39</v>
      </c>
    </row>
    <row r="187" spans="1:45" x14ac:dyDescent="0.25">
      <c r="A187" s="1">
        <v>2013</v>
      </c>
      <c r="B187" s="1" t="s">
        <v>140</v>
      </c>
      <c r="C187" s="1" t="s">
        <v>141</v>
      </c>
      <c r="D187" s="1" t="s">
        <v>142</v>
      </c>
      <c r="F187" s="1" t="s">
        <v>43</v>
      </c>
      <c r="G187" s="1" t="s">
        <v>44</v>
      </c>
      <c r="H187" s="1">
        <v>36.933</v>
      </c>
      <c r="I187" s="1">
        <v>140.58000000000001</v>
      </c>
      <c r="J187" s="1" t="s">
        <v>244</v>
      </c>
      <c r="K187" s="1" t="s">
        <v>248</v>
      </c>
      <c r="L187" s="12">
        <f>L186+U187-U186</f>
        <v>38101</v>
      </c>
      <c r="M187" s="1">
        <v>15.4</v>
      </c>
      <c r="N187" s="1">
        <v>13.7</v>
      </c>
      <c r="O187" s="1">
        <v>1400</v>
      </c>
      <c r="Q187" s="1" t="s">
        <v>58</v>
      </c>
      <c r="S187" s="1" t="s">
        <v>138</v>
      </c>
      <c r="T187" s="1" t="s">
        <v>233</v>
      </c>
      <c r="U187" s="1">
        <v>365</v>
      </c>
      <c r="V187" s="1">
        <v>10</v>
      </c>
      <c r="W187" s="1">
        <v>48.1</v>
      </c>
      <c r="X187" s="1">
        <v>576.79999999999995</v>
      </c>
      <c r="Y187" s="1">
        <v>16.5</v>
      </c>
      <c r="Z187" s="1">
        <v>34.6</v>
      </c>
      <c r="AE187" s="1">
        <v>0.313</v>
      </c>
      <c r="AH187" s="1">
        <v>0.45400000000000001</v>
      </c>
      <c r="AJ187" s="1">
        <v>0.17599999999999999</v>
      </c>
      <c r="AK187" s="1">
        <v>5.7000000000000002E-2</v>
      </c>
      <c r="AL187" s="1">
        <v>1</v>
      </c>
      <c r="AM187" s="1" t="s">
        <v>33</v>
      </c>
      <c r="AP187" s="1" t="s">
        <v>80</v>
      </c>
      <c r="AR187" s="1" t="s">
        <v>81</v>
      </c>
      <c r="AS187" s="1" t="s">
        <v>39</v>
      </c>
    </row>
    <row r="188" spans="1:45" x14ac:dyDescent="0.25">
      <c r="A188" s="1">
        <v>2013</v>
      </c>
      <c r="B188" s="1" t="s">
        <v>140</v>
      </c>
      <c r="C188" s="1" t="s">
        <v>141</v>
      </c>
      <c r="D188" s="1" t="s">
        <v>142</v>
      </c>
      <c r="F188" s="1" t="s">
        <v>43</v>
      </c>
      <c r="G188" s="1" t="s">
        <v>44</v>
      </c>
      <c r="H188" s="1">
        <v>36.933</v>
      </c>
      <c r="I188" s="1">
        <v>140.58000000000001</v>
      </c>
      <c r="J188" s="1" t="s">
        <v>244</v>
      </c>
      <c r="K188" s="1" t="s">
        <v>248</v>
      </c>
      <c r="L188" s="12">
        <f t="shared" ref="L188:L189" si="17">L187+U188-U187</f>
        <v>38466</v>
      </c>
      <c r="M188" s="1">
        <v>8.9</v>
      </c>
      <c r="N188" s="1">
        <v>13.7</v>
      </c>
      <c r="O188" s="1">
        <v>1400</v>
      </c>
      <c r="Q188" s="1" t="s">
        <v>58</v>
      </c>
      <c r="S188" s="1" t="s">
        <v>138</v>
      </c>
      <c r="T188" s="1" t="s">
        <v>233</v>
      </c>
      <c r="U188" s="1">
        <v>730</v>
      </c>
      <c r="V188" s="1">
        <v>10</v>
      </c>
      <c r="W188" s="1">
        <v>41.9</v>
      </c>
      <c r="X188" s="1">
        <v>572.1</v>
      </c>
      <c r="Y188" s="1">
        <v>19.7</v>
      </c>
      <c r="Z188" s="1">
        <v>29.1</v>
      </c>
      <c r="AE188" s="1">
        <v>0.25600000000000001</v>
      </c>
      <c r="AH188" s="1">
        <v>0.46500000000000002</v>
      </c>
      <c r="AJ188" s="1">
        <v>0.20499999999999999</v>
      </c>
      <c r="AK188" s="1">
        <v>7.400000000000001E-2</v>
      </c>
      <c r="AL188" s="1">
        <v>1</v>
      </c>
      <c r="AM188" s="1" t="s">
        <v>33</v>
      </c>
      <c r="AP188" s="1" t="s">
        <v>80</v>
      </c>
      <c r="AR188" s="1" t="s">
        <v>81</v>
      </c>
      <c r="AS188" s="1" t="s">
        <v>39</v>
      </c>
    </row>
    <row r="189" spans="1:45" x14ac:dyDescent="0.25">
      <c r="A189" s="1">
        <v>2013</v>
      </c>
      <c r="B189" s="1" t="s">
        <v>140</v>
      </c>
      <c r="C189" s="1" t="s">
        <v>141</v>
      </c>
      <c r="D189" s="1" t="s">
        <v>142</v>
      </c>
      <c r="F189" s="1" t="s">
        <v>43</v>
      </c>
      <c r="G189" s="1" t="s">
        <v>44</v>
      </c>
      <c r="H189" s="1">
        <v>36.933</v>
      </c>
      <c r="I189" s="1">
        <v>140.58000000000001</v>
      </c>
      <c r="J189" s="1" t="s">
        <v>244</v>
      </c>
      <c r="K189" s="1" t="s">
        <v>248</v>
      </c>
      <c r="L189" s="12">
        <f t="shared" si="17"/>
        <v>38831</v>
      </c>
      <c r="M189" s="1">
        <v>8.9</v>
      </c>
      <c r="N189" s="1">
        <v>13.7</v>
      </c>
      <c r="O189" s="1">
        <v>1400</v>
      </c>
      <c r="Q189" s="1" t="s">
        <v>58</v>
      </c>
      <c r="S189" s="1" t="s">
        <v>138</v>
      </c>
      <c r="T189" s="1" t="s">
        <v>233</v>
      </c>
      <c r="U189" s="1">
        <v>1095</v>
      </c>
      <c r="V189" s="1">
        <v>10</v>
      </c>
      <c r="W189" s="1">
        <v>33.799999999999997</v>
      </c>
      <c r="X189" s="1">
        <v>559.4</v>
      </c>
      <c r="Y189" s="1">
        <v>21.9</v>
      </c>
      <c r="Z189" s="1">
        <v>25.7</v>
      </c>
      <c r="AE189" s="1">
        <v>0.254</v>
      </c>
      <c r="AH189" s="1">
        <v>0.46100000000000002</v>
      </c>
      <c r="AJ189" s="1">
        <v>0.20899999999999999</v>
      </c>
      <c r="AK189" s="1">
        <v>7.5999999999999998E-2</v>
      </c>
      <c r="AL189" s="1">
        <v>1</v>
      </c>
      <c r="AM189" s="1" t="s">
        <v>33</v>
      </c>
      <c r="AP189" s="1" t="s">
        <v>80</v>
      </c>
      <c r="AR189" s="1" t="s">
        <v>81</v>
      </c>
      <c r="AS189" s="1" t="s">
        <v>39</v>
      </c>
    </row>
    <row r="190" spans="1:45" x14ac:dyDescent="0.25">
      <c r="A190" s="1">
        <v>2013</v>
      </c>
      <c r="B190" s="1" t="s">
        <v>140</v>
      </c>
      <c r="C190" s="1" t="s">
        <v>141</v>
      </c>
      <c r="D190" s="1" t="s">
        <v>142</v>
      </c>
      <c r="F190" s="1" t="s">
        <v>43</v>
      </c>
      <c r="G190" s="1" t="s">
        <v>44</v>
      </c>
      <c r="H190" s="1">
        <v>36.933</v>
      </c>
      <c r="I190" s="1">
        <v>140.58000000000001</v>
      </c>
      <c r="J190" s="1" t="s">
        <v>244</v>
      </c>
      <c r="K190" s="1" t="s">
        <v>248</v>
      </c>
      <c r="L190" s="12">
        <v>37736</v>
      </c>
      <c r="M190" s="1">
        <v>8.9</v>
      </c>
      <c r="N190" s="1">
        <v>13.7</v>
      </c>
      <c r="O190" s="1">
        <v>1400</v>
      </c>
      <c r="Q190" s="1" t="s">
        <v>58</v>
      </c>
      <c r="S190" s="1" t="s">
        <v>136</v>
      </c>
      <c r="T190" s="1" t="s">
        <v>234</v>
      </c>
      <c r="U190" s="1">
        <v>0</v>
      </c>
      <c r="V190" s="1">
        <v>10</v>
      </c>
      <c r="W190" s="1">
        <v>100</v>
      </c>
      <c r="X190" s="1">
        <v>592.70000000000005</v>
      </c>
      <c r="Y190" s="1">
        <v>11.1</v>
      </c>
      <c r="Z190" s="1">
        <v>53.2</v>
      </c>
      <c r="AE190" s="1">
        <v>0.28599999999999998</v>
      </c>
      <c r="AH190" s="1">
        <v>0.52800000000000002</v>
      </c>
      <c r="AJ190" s="1">
        <v>0.154</v>
      </c>
      <c r="AK190" s="1">
        <v>3.2000000000000001E-2</v>
      </c>
      <c r="AL190" s="1">
        <v>1</v>
      </c>
      <c r="AM190" s="1" t="s">
        <v>33</v>
      </c>
      <c r="AP190" s="1" t="s">
        <v>80</v>
      </c>
      <c r="AR190" s="1" t="s">
        <v>81</v>
      </c>
      <c r="AS190" s="1" t="s">
        <v>39</v>
      </c>
    </row>
    <row r="191" spans="1:45" x14ac:dyDescent="0.25">
      <c r="A191" s="1">
        <v>2013</v>
      </c>
      <c r="B191" s="1" t="s">
        <v>140</v>
      </c>
      <c r="C191" s="1" t="s">
        <v>141</v>
      </c>
      <c r="D191" s="1" t="s">
        <v>142</v>
      </c>
      <c r="F191" s="1" t="s">
        <v>43</v>
      </c>
      <c r="G191" s="1" t="s">
        <v>44</v>
      </c>
      <c r="H191" s="1">
        <v>36.933</v>
      </c>
      <c r="I191" s="1">
        <v>140.58000000000001</v>
      </c>
      <c r="J191" s="1" t="s">
        <v>244</v>
      </c>
      <c r="K191" s="1" t="s">
        <v>248</v>
      </c>
      <c r="L191" s="12">
        <f>L190+U191-U190</f>
        <v>38101</v>
      </c>
      <c r="M191" s="1">
        <v>15.4</v>
      </c>
      <c r="N191" s="1">
        <v>13.7</v>
      </c>
      <c r="O191" s="1">
        <v>1400</v>
      </c>
      <c r="Q191" s="1" t="s">
        <v>58</v>
      </c>
      <c r="S191" s="1" t="s">
        <v>136</v>
      </c>
      <c r="T191" s="1" t="s">
        <v>234</v>
      </c>
      <c r="U191" s="1">
        <v>365</v>
      </c>
      <c r="V191" s="1">
        <v>10</v>
      </c>
      <c r="W191" s="1">
        <v>59.3</v>
      </c>
      <c r="X191" s="1">
        <v>569.20000000000005</v>
      </c>
      <c r="Y191" s="1">
        <v>19.899999999999999</v>
      </c>
      <c r="Z191" s="1">
        <v>28.5</v>
      </c>
      <c r="AE191" s="1">
        <v>0.29199999999999998</v>
      </c>
      <c r="AH191" s="1">
        <v>0.48499999999999999</v>
      </c>
      <c r="AJ191" s="1">
        <v>0.17499999999999999</v>
      </c>
      <c r="AK191" s="1">
        <v>4.8000000000000001E-2</v>
      </c>
      <c r="AL191" s="1">
        <v>1</v>
      </c>
      <c r="AM191" s="1" t="s">
        <v>33</v>
      </c>
      <c r="AP191" s="1" t="s">
        <v>80</v>
      </c>
      <c r="AR191" s="1" t="s">
        <v>81</v>
      </c>
      <c r="AS191" s="1" t="s">
        <v>39</v>
      </c>
    </row>
    <row r="192" spans="1:45" x14ac:dyDescent="0.25">
      <c r="A192" s="1">
        <v>2013</v>
      </c>
      <c r="B192" s="1" t="s">
        <v>140</v>
      </c>
      <c r="C192" s="1" t="s">
        <v>141</v>
      </c>
      <c r="D192" s="1" t="s">
        <v>142</v>
      </c>
      <c r="F192" s="1" t="s">
        <v>43</v>
      </c>
      <c r="G192" s="1" t="s">
        <v>44</v>
      </c>
      <c r="H192" s="1">
        <v>36.933</v>
      </c>
      <c r="I192" s="1">
        <v>140.58000000000001</v>
      </c>
      <c r="J192" s="1" t="s">
        <v>244</v>
      </c>
      <c r="K192" s="1" t="s">
        <v>248</v>
      </c>
      <c r="L192" s="12">
        <f t="shared" ref="L192:L193" si="18">L191+U192-U191</f>
        <v>38466</v>
      </c>
      <c r="M192" s="1">
        <v>8.9</v>
      </c>
      <c r="N192" s="1">
        <v>13.7</v>
      </c>
      <c r="O192" s="1">
        <v>1400</v>
      </c>
      <c r="Q192" s="1" t="s">
        <v>58</v>
      </c>
      <c r="S192" s="1" t="s">
        <v>136</v>
      </c>
      <c r="T192" s="1" t="s">
        <v>234</v>
      </c>
      <c r="U192" s="1">
        <v>730</v>
      </c>
      <c r="V192" s="1">
        <v>10</v>
      </c>
      <c r="W192" s="1">
        <v>48.9</v>
      </c>
      <c r="X192" s="1">
        <v>572.79999999999995</v>
      </c>
      <c r="Y192" s="1">
        <v>21.1</v>
      </c>
      <c r="Z192" s="1">
        <v>27.2</v>
      </c>
      <c r="AE192" s="1">
        <v>0.30399999999999999</v>
      </c>
      <c r="AH192" s="1">
        <v>0.47099999999999997</v>
      </c>
      <c r="AJ192" s="1">
        <v>0.17699999999999999</v>
      </c>
      <c r="AK192" s="1">
        <v>4.7E-2</v>
      </c>
      <c r="AL192" s="1">
        <v>0.999</v>
      </c>
      <c r="AM192" s="1" t="s">
        <v>33</v>
      </c>
      <c r="AP192" s="1" t="s">
        <v>80</v>
      </c>
      <c r="AR192" s="1" t="s">
        <v>81</v>
      </c>
      <c r="AS192" s="1" t="s">
        <v>39</v>
      </c>
    </row>
    <row r="193" spans="1:45" x14ac:dyDescent="0.25">
      <c r="A193" s="1">
        <v>2013</v>
      </c>
      <c r="B193" s="1" t="s">
        <v>140</v>
      </c>
      <c r="C193" s="1" t="s">
        <v>141</v>
      </c>
      <c r="D193" s="1" t="s">
        <v>142</v>
      </c>
      <c r="F193" s="1" t="s">
        <v>43</v>
      </c>
      <c r="G193" s="1" t="s">
        <v>44</v>
      </c>
      <c r="H193" s="1">
        <v>36.933</v>
      </c>
      <c r="I193" s="1">
        <v>140.58000000000001</v>
      </c>
      <c r="J193" s="1" t="s">
        <v>244</v>
      </c>
      <c r="K193" s="1" t="s">
        <v>248</v>
      </c>
      <c r="L193" s="12">
        <f t="shared" si="18"/>
        <v>38831</v>
      </c>
      <c r="M193" s="1">
        <v>8.9</v>
      </c>
      <c r="N193" s="1">
        <v>13.7</v>
      </c>
      <c r="O193" s="1">
        <v>1400</v>
      </c>
      <c r="Q193" s="1" t="s">
        <v>58</v>
      </c>
      <c r="S193" s="1" t="s">
        <v>136</v>
      </c>
      <c r="T193" s="1" t="s">
        <v>234</v>
      </c>
      <c r="U193" s="1">
        <v>1095</v>
      </c>
      <c r="V193" s="1">
        <v>10</v>
      </c>
      <c r="W193" s="1">
        <v>31.4</v>
      </c>
      <c r="X193" s="1">
        <v>538.5</v>
      </c>
      <c r="Y193" s="1">
        <v>22</v>
      </c>
      <c r="Z193" s="1">
        <v>24.8</v>
      </c>
      <c r="AE193" s="1">
        <v>0.28599999999999998</v>
      </c>
      <c r="AH193" s="1">
        <v>0.45700000000000002</v>
      </c>
      <c r="AJ193" s="1">
        <v>0.192</v>
      </c>
      <c r="AK193" s="1">
        <v>6.4000000000000001E-2</v>
      </c>
      <c r="AL193" s="1">
        <v>0.99900000000000011</v>
      </c>
      <c r="AM193" s="1" t="s">
        <v>33</v>
      </c>
      <c r="AP193" s="1" t="s">
        <v>80</v>
      </c>
      <c r="AR193" s="1" t="s">
        <v>81</v>
      </c>
      <c r="AS193" s="1" t="s">
        <v>39</v>
      </c>
    </row>
    <row r="194" spans="1:45" x14ac:dyDescent="0.25">
      <c r="A194" s="1">
        <v>2013</v>
      </c>
      <c r="B194" s="1" t="s">
        <v>140</v>
      </c>
      <c r="C194" s="1" t="s">
        <v>141</v>
      </c>
      <c r="D194" s="1" t="s">
        <v>142</v>
      </c>
      <c r="F194" s="1" t="s">
        <v>43</v>
      </c>
      <c r="G194" s="1" t="s">
        <v>44</v>
      </c>
      <c r="H194" s="1">
        <v>36.933</v>
      </c>
      <c r="I194" s="1">
        <v>140.58000000000001</v>
      </c>
      <c r="J194" s="1" t="s">
        <v>244</v>
      </c>
      <c r="K194" s="1" t="s">
        <v>248</v>
      </c>
      <c r="L194" s="12">
        <v>37736</v>
      </c>
      <c r="M194" s="1">
        <v>8.9</v>
      </c>
      <c r="N194" s="1">
        <v>22.9</v>
      </c>
      <c r="O194" s="1">
        <v>2204</v>
      </c>
      <c r="Q194" s="1" t="s">
        <v>58</v>
      </c>
      <c r="S194" s="1" t="s">
        <v>144</v>
      </c>
      <c r="T194" s="1" t="s">
        <v>235</v>
      </c>
      <c r="U194" s="1">
        <v>0</v>
      </c>
      <c r="V194" s="1">
        <v>10</v>
      </c>
      <c r="W194" s="1">
        <v>100</v>
      </c>
      <c r="AE194" s="1">
        <v>0.27400000000000002</v>
      </c>
      <c r="AH194" s="1">
        <v>0.57700000000000007</v>
      </c>
      <c r="AJ194" s="1">
        <v>0.11700000000000001</v>
      </c>
      <c r="AK194" s="1">
        <v>3.1E-2</v>
      </c>
      <c r="AL194" s="1">
        <v>0.999</v>
      </c>
      <c r="AM194" s="1" t="s">
        <v>33</v>
      </c>
      <c r="AP194" s="1" t="s">
        <v>80</v>
      </c>
      <c r="AR194" s="1" t="s">
        <v>81</v>
      </c>
      <c r="AS194" s="1" t="s">
        <v>39</v>
      </c>
    </row>
    <row r="195" spans="1:45" x14ac:dyDescent="0.25">
      <c r="A195" s="1">
        <v>2013</v>
      </c>
      <c r="B195" s="1" t="s">
        <v>140</v>
      </c>
      <c r="C195" s="1" t="s">
        <v>141</v>
      </c>
      <c r="D195" s="1" t="s">
        <v>142</v>
      </c>
      <c r="F195" s="1" t="s">
        <v>43</v>
      </c>
      <c r="G195" s="1" t="s">
        <v>44</v>
      </c>
      <c r="H195" s="1">
        <v>36.933</v>
      </c>
      <c r="I195" s="1">
        <v>140.58000000000001</v>
      </c>
      <c r="J195" s="1" t="s">
        <v>244</v>
      </c>
      <c r="K195" s="1" t="s">
        <v>248</v>
      </c>
      <c r="L195" s="12">
        <f>L194+U195-U194</f>
        <v>38101</v>
      </c>
      <c r="M195" s="1">
        <v>15.4</v>
      </c>
      <c r="N195" s="1">
        <v>22.9</v>
      </c>
      <c r="O195" s="1">
        <v>2204</v>
      </c>
      <c r="Q195" s="1" t="s">
        <v>58</v>
      </c>
      <c r="S195" s="1" t="s">
        <v>144</v>
      </c>
      <c r="T195" s="1" t="s">
        <v>235</v>
      </c>
      <c r="U195" s="1">
        <v>365</v>
      </c>
      <c r="V195" s="1">
        <v>10</v>
      </c>
      <c r="W195" s="1">
        <v>60.7</v>
      </c>
      <c r="AE195" s="1">
        <v>0.307</v>
      </c>
      <c r="AH195" s="1">
        <v>0.495</v>
      </c>
      <c r="AJ195" s="1">
        <v>0.13800000000000001</v>
      </c>
      <c r="AK195" s="1">
        <v>5.8999999999999997E-2</v>
      </c>
      <c r="AL195" s="1">
        <v>0.99900000000000011</v>
      </c>
      <c r="AM195" s="1" t="s">
        <v>33</v>
      </c>
      <c r="AP195" s="1" t="s">
        <v>80</v>
      </c>
      <c r="AR195" s="1" t="s">
        <v>81</v>
      </c>
      <c r="AS195" s="1" t="s">
        <v>39</v>
      </c>
    </row>
    <row r="196" spans="1:45" x14ac:dyDescent="0.25">
      <c r="A196" s="1">
        <v>2013</v>
      </c>
      <c r="B196" s="1" t="s">
        <v>140</v>
      </c>
      <c r="C196" s="1" t="s">
        <v>141</v>
      </c>
      <c r="D196" s="1" t="s">
        <v>142</v>
      </c>
      <c r="F196" s="1" t="s">
        <v>43</v>
      </c>
      <c r="G196" s="1" t="s">
        <v>44</v>
      </c>
      <c r="H196" s="1">
        <v>36.933</v>
      </c>
      <c r="I196" s="1">
        <v>140.58000000000001</v>
      </c>
      <c r="J196" s="1" t="s">
        <v>244</v>
      </c>
      <c r="K196" s="1" t="s">
        <v>248</v>
      </c>
      <c r="L196" s="12">
        <f t="shared" ref="L196:L197" si="19">L195+U196-U195</f>
        <v>38466</v>
      </c>
      <c r="M196" s="1">
        <v>8.9</v>
      </c>
      <c r="N196" s="1">
        <v>22.9</v>
      </c>
      <c r="O196" s="1">
        <v>2204</v>
      </c>
      <c r="Q196" s="1" t="s">
        <v>58</v>
      </c>
      <c r="S196" s="1" t="s">
        <v>144</v>
      </c>
      <c r="T196" s="1" t="s">
        <v>235</v>
      </c>
      <c r="U196" s="1">
        <v>730</v>
      </c>
      <c r="V196" s="1">
        <v>10</v>
      </c>
      <c r="W196" s="1">
        <v>43.2</v>
      </c>
      <c r="AE196" s="1">
        <v>0.371</v>
      </c>
      <c r="AH196" s="1">
        <v>0.434</v>
      </c>
      <c r="AJ196" s="1">
        <v>0.13300000000000001</v>
      </c>
      <c r="AK196" s="1">
        <v>6.2E-2</v>
      </c>
      <c r="AL196" s="1">
        <v>1</v>
      </c>
      <c r="AM196" s="1" t="s">
        <v>33</v>
      </c>
      <c r="AP196" s="1" t="s">
        <v>80</v>
      </c>
      <c r="AR196" s="1" t="s">
        <v>81</v>
      </c>
      <c r="AS196" s="1" t="s">
        <v>39</v>
      </c>
    </row>
    <row r="197" spans="1:45" x14ac:dyDescent="0.25">
      <c r="A197" s="1">
        <v>2013</v>
      </c>
      <c r="B197" s="1" t="s">
        <v>140</v>
      </c>
      <c r="C197" s="1" t="s">
        <v>141</v>
      </c>
      <c r="D197" s="1" t="s">
        <v>142</v>
      </c>
      <c r="F197" s="1" t="s">
        <v>43</v>
      </c>
      <c r="G197" s="1" t="s">
        <v>44</v>
      </c>
      <c r="H197" s="1">
        <v>36.933</v>
      </c>
      <c r="I197" s="1">
        <v>140.58000000000001</v>
      </c>
      <c r="J197" s="1" t="s">
        <v>244</v>
      </c>
      <c r="K197" s="1" t="s">
        <v>248</v>
      </c>
      <c r="L197" s="12">
        <f t="shared" si="19"/>
        <v>38831</v>
      </c>
      <c r="M197" s="1">
        <v>8.9</v>
      </c>
      <c r="N197" s="1">
        <v>22.9</v>
      </c>
      <c r="O197" s="1">
        <v>2204</v>
      </c>
      <c r="Q197" s="1" t="s">
        <v>58</v>
      </c>
      <c r="S197" s="1" t="s">
        <v>144</v>
      </c>
      <c r="T197" s="1" t="s">
        <v>235</v>
      </c>
      <c r="U197" s="1">
        <v>1095</v>
      </c>
      <c r="V197" s="1">
        <v>10</v>
      </c>
      <c r="W197" s="1">
        <v>26.4</v>
      </c>
      <c r="AE197" s="1">
        <v>0.318</v>
      </c>
      <c r="AH197" s="1">
        <v>0.44</v>
      </c>
      <c r="AJ197" s="1">
        <v>0.16300000000000001</v>
      </c>
      <c r="AK197" s="1">
        <v>7.9000000000000001E-2</v>
      </c>
      <c r="AL197" s="1">
        <v>1</v>
      </c>
      <c r="AM197" s="1" t="s">
        <v>33</v>
      </c>
      <c r="AP197" s="1" t="s">
        <v>80</v>
      </c>
      <c r="AR197" s="1" t="s">
        <v>81</v>
      </c>
      <c r="AS197" s="1" t="s">
        <v>39</v>
      </c>
    </row>
    <row r="198" spans="1:45" x14ac:dyDescent="0.25">
      <c r="A198" s="1">
        <v>2016</v>
      </c>
      <c r="B198" s="1" t="s">
        <v>145</v>
      </c>
      <c r="C198" s="1" t="s">
        <v>146</v>
      </c>
      <c r="D198" s="1" t="s">
        <v>147</v>
      </c>
      <c r="F198" s="1" t="s">
        <v>43</v>
      </c>
      <c r="G198" s="1" t="s">
        <v>44</v>
      </c>
      <c r="H198" s="1">
        <v>39.090000000000003</v>
      </c>
      <c r="I198" s="1">
        <v>-95.558000000000007</v>
      </c>
      <c r="J198" s="1" t="s">
        <v>240</v>
      </c>
      <c r="K198" s="1" t="s">
        <v>248</v>
      </c>
      <c r="L198" s="12"/>
      <c r="N198" s="1">
        <v>12.8</v>
      </c>
      <c r="O198" s="1">
        <v>835</v>
      </c>
      <c r="Q198" s="1" t="s">
        <v>66</v>
      </c>
      <c r="T198" s="1" t="s">
        <v>148</v>
      </c>
      <c r="U198" s="1">
        <v>0</v>
      </c>
      <c r="V198" s="1">
        <v>18.399999999999999</v>
      </c>
      <c r="W198" s="1">
        <v>100</v>
      </c>
      <c r="X198" s="1">
        <v>443</v>
      </c>
      <c r="Y198" s="1">
        <v>14.7</v>
      </c>
      <c r="Z198" s="1">
        <f>X198/Y198</f>
        <v>30.136054421768709</v>
      </c>
      <c r="AA198" s="1">
        <v>420.39673913043481</v>
      </c>
      <c r="AB198" s="1">
        <v>251.18478260869571</v>
      </c>
      <c r="AC198" s="1">
        <v>286.51086956521738</v>
      </c>
      <c r="AD198" s="1">
        <v>39.29347826086957</v>
      </c>
      <c r="AE198" s="1">
        <v>0.1570552147239255</v>
      </c>
      <c r="AF198" s="1">
        <v>5.6441717791411002E-2</v>
      </c>
      <c r="AG198" s="1">
        <v>0.5695705521472384</v>
      </c>
      <c r="AH198" s="1">
        <v>0.114192229038854</v>
      </c>
      <c r="AJ198" s="1">
        <v>4.0654396728016212E-2</v>
      </c>
      <c r="AK198" s="1">
        <v>5.8977505112474307E-2</v>
      </c>
      <c r="AL198" s="1">
        <v>0.99689161554191941</v>
      </c>
      <c r="AM198" s="1" t="s">
        <v>33</v>
      </c>
      <c r="AN198" s="1" t="s">
        <v>34</v>
      </c>
      <c r="AO198" s="1" t="s">
        <v>35</v>
      </c>
      <c r="AP198" s="1" t="s">
        <v>36</v>
      </c>
      <c r="AR198" s="1" t="s">
        <v>81</v>
      </c>
      <c r="AS198" s="1" t="s">
        <v>39</v>
      </c>
    </row>
    <row r="199" spans="1:45" x14ac:dyDescent="0.25">
      <c r="D199" s="1" t="s">
        <v>147</v>
      </c>
      <c r="F199" s="1" t="s">
        <v>43</v>
      </c>
      <c r="G199" s="1" t="s">
        <v>44</v>
      </c>
      <c r="H199" s="1">
        <v>39.090000000000003</v>
      </c>
      <c r="I199" s="1">
        <v>-95.558000000000007</v>
      </c>
      <c r="J199" s="1" t="s">
        <v>240</v>
      </c>
      <c r="K199" s="1" t="s">
        <v>248</v>
      </c>
      <c r="L199" s="12">
        <v>40664</v>
      </c>
      <c r="N199" s="1">
        <v>12.8</v>
      </c>
      <c r="O199" s="1">
        <v>835</v>
      </c>
      <c r="Q199" s="1" t="s">
        <v>66</v>
      </c>
      <c r="T199" s="1" t="s">
        <v>148</v>
      </c>
      <c r="U199" s="1">
        <v>180</v>
      </c>
      <c r="V199" s="1">
        <v>18.399999999999999</v>
      </c>
      <c r="W199" s="1">
        <v>68.648369565217394</v>
      </c>
      <c r="X199" s="1">
        <v>500</v>
      </c>
      <c r="AA199" s="1">
        <v>258.49279171581708</v>
      </c>
      <c r="AB199" s="1">
        <v>246.12668529763371</v>
      </c>
      <c r="AC199" s="1">
        <v>320.55291221014471</v>
      </c>
      <c r="AD199" s="1">
        <v>100.3301322904214</v>
      </c>
    </row>
    <row r="200" spans="1:45" x14ac:dyDescent="0.25">
      <c r="D200" s="1" t="s">
        <v>147</v>
      </c>
      <c r="F200" s="1" t="s">
        <v>43</v>
      </c>
      <c r="G200" s="1" t="s">
        <v>44</v>
      </c>
      <c r="H200" s="1">
        <v>39.090000000000003</v>
      </c>
      <c r="I200" s="1">
        <v>-95.558000000000007</v>
      </c>
      <c r="J200" s="1" t="s">
        <v>240</v>
      </c>
      <c r="K200" s="1" t="s">
        <v>248</v>
      </c>
      <c r="L200" s="12">
        <v>40824</v>
      </c>
      <c r="N200" s="1">
        <v>12.8</v>
      </c>
      <c r="O200" s="1">
        <v>835</v>
      </c>
      <c r="Q200" s="1" t="s">
        <v>66</v>
      </c>
      <c r="T200" s="1" t="s">
        <v>148</v>
      </c>
      <c r="U200" s="1">
        <v>364</v>
      </c>
      <c r="V200" s="1">
        <v>18.399999999999999</v>
      </c>
      <c r="W200" s="1">
        <v>33.79733695652174</v>
      </c>
      <c r="X200" s="1">
        <v>500</v>
      </c>
      <c r="AA200" s="1">
        <v>305.01502723233602</v>
      </c>
      <c r="AB200" s="1">
        <v>153.08641181209609</v>
      </c>
      <c r="AC200" s="1">
        <v>290.76769941032791</v>
      </c>
      <c r="AD200" s="1">
        <v>163.1849692299528</v>
      </c>
      <c r="AE200" s="1">
        <v>0.1629447852760729</v>
      </c>
      <c r="AF200" s="1">
        <v>7.9018404907975404E-2</v>
      </c>
      <c r="AG200" s="1">
        <v>0.5267075664621671</v>
      </c>
      <c r="AH200" s="1">
        <v>0.12441717791411</v>
      </c>
      <c r="AJ200" s="1">
        <v>5.3401499659168197E-2</v>
      </c>
      <c r="AK200" s="1">
        <v>5.48875255623721E-2</v>
      </c>
      <c r="AL200" s="1">
        <v>1.001376959781866</v>
      </c>
      <c r="AM200" s="1" t="s">
        <v>33</v>
      </c>
      <c r="AN200" s="1" t="s">
        <v>34</v>
      </c>
      <c r="AO200" s="1" t="s">
        <v>35</v>
      </c>
      <c r="AP200" s="1" t="s">
        <v>36</v>
      </c>
      <c r="AR200" s="1" t="s">
        <v>81</v>
      </c>
      <c r="AS200" s="1" t="s">
        <v>39</v>
      </c>
    </row>
    <row r="201" spans="1:45" x14ac:dyDescent="0.25">
      <c r="D201" s="1" t="s">
        <v>147</v>
      </c>
      <c r="F201" s="1" t="s">
        <v>43</v>
      </c>
      <c r="G201" s="1" t="s">
        <v>44</v>
      </c>
      <c r="H201" s="1">
        <v>39.090000000000003</v>
      </c>
      <c r="I201" s="1">
        <v>-95.558000000000007</v>
      </c>
      <c r="J201" s="1" t="s">
        <v>240</v>
      </c>
      <c r="K201" s="1" t="s">
        <v>248</v>
      </c>
      <c r="L201" s="12">
        <v>41013</v>
      </c>
      <c r="N201" s="1">
        <v>12.8</v>
      </c>
      <c r="O201" s="1">
        <v>835</v>
      </c>
      <c r="Q201" s="1" t="s">
        <v>66</v>
      </c>
      <c r="T201" s="1" t="s">
        <v>148</v>
      </c>
      <c r="U201" s="1">
        <v>546</v>
      </c>
      <c r="V201" s="1">
        <v>18.399999999999999</v>
      </c>
      <c r="W201" s="1">
        <v>27.325543478260869</v>
      </c>
      <c r="X201" s="1">
        <v>500</v>
      </c>
      <c r="AA201" s="1">
        <v>332.58418027407072</v>
      </c>
      <c r="AB201" s="1">
        <v>143.4197179737067</v>
      </c>
      <c r="AC201" s="1">
        <v>262.95272380118939</v>
      </c>
      <c r="AD201" s="1">
        <v>162.69217764872019</v>
      </c>
    </row>
    <row r="202" spans="1:45" x14ac:dyDescent="0.25">
      <c r="D202" s="1" t="s">
        <v>147</v>
      </c>
      <c r="F202" s="1" t="s">
        <v>43</v>
      </c>
      <c r="G202" s="1" t="s">
        <v>44</v>
      </c>
      <c r="H202" s="1">
        <v>39.090000000000003</v>
      </c>
      <c r="I202" s="1">
        <v>-95.558000000000007</v>
      </c>
      <c r="J202" s="1" t="s">
        <v>240</v>
      </c>
      <c r="K202" s="1" t="s">
        <v>248</v>
      </c>
      <c r="L202" s="12">
        <v>41181</v>
      </c>
      <c r="N202" s="1">
        <v>12.8</v>
      </c>
      <c r="O202" s="1">
        <v>835</v>
      </c>
      <c r="Q202" s="1" t="s">
        <v>66</v>
      </c>
      <c r="T202" s="1" t="s">
        <v>148</v>
      </c>
      <c r="U202" s="1">
        <v>730</v>
      </c>
      <c r="V202" s="1">
        <v>18.399999999999999</v>
      </c>
      <c r="W202" s="1">
        <v>22.15217391304348</v>
      </c>
      <c r="X202" s="1">
        <v>500</v>
      </c>
      <c r="AA202" s="1">
        <v>262.02158979391561</v>
      </c>
      <c r="AB202" s="1">
        <v>150.73601570166829</v>
      </c>
      <c r="AC202" s="1">
        <v>206.52600588812561</v>
      </c>
      <c r="AD202" s="1">
        <v>169.60255152109909</v>
      </c>
      <c r="AE202" s="1">
        <v>0.20122699386503071</v>
      </c>
      <c r="AF202" s="1">
        <v>9.9141104294478505E-2</v>
      </c>
      <c r="AG202" s="1">
        <v>0.47271983640081688</v>
      </c>
      <c r="AH202" s="1">
        <v>0.109284253578732</v>
      </c>
      <c r="AJ202" s="1">
        <v>4.8561690524880498E-2</v>
      </c>
      <c r="AK202" s="1">
        <v>6.27266530334014E-2</v>
      </c>
      <c r="AL202" s="1">
        <v>0.99366053169733992</v>
      </c>
      <c r="AM202" s="1" t="s">
        <v>33</v>
      </c>
      <c r="AN202" s="1" t="s">
        <v>34</v>
      </c>
      <c r="AO202" s="1" t="s">
        <v>35</v>
      </c>
      <c r="AP202" s="1" t="s">
        <v>36</v>
      </c>
      <c r="AR202" s="1" t="s">
        <v>81</v>
      </c>
      <c r="AS202" s="1" t="s">
        <v>39</v>
      </c>
    </row>
    <row r="203" spans="1:45" x14ac:dyDescent="0.25">
      <c r="D203" s="1" t="s">
        <v>147</v>
      </c>
      <c r="F203" s="1" t="s">
        <v>43</v>
      </c>
      <c r="G203" s="1" t="s">
        <v>44</v>
      </c>
      <c r="H203" s="1">
        <v>39.090000000000003</v>
      </c>
      <c r="I203" s="1">
        <v>-95.558000000000007</v>
      </c>
      <c r="J203" s="1" t="s">
        <v>240</v>
      </c>
      <c r="K203" s="1" t="s">
        <v>248</v>
      </c>
      <c r="L203" s="12">
        <v>41542</v>
      </c>
      <c r="N203" s="1">
        <v>12.8</v>
      </c>
      <c r="O203" s="1">
        <v>835</v>
      </c>
      <c r="Q203" s="1" t="s">
        <v>66</v>
      </c>
      <c r="T203" s="1" t="s">
        <v>148</v>
      </c>
      <c r="U203" s="1">
        <v>1096</v>
      </c>
      <c r="V203" s="1">
        <v>18.399999999999999</v>
      </c>
      <c r="W203" s="1">
        <v>2.6902173913043481</v>
      </c>
      <c r="X203" s="1">
        <v>500</v>
      </c>
      <c r="AE203" s="1">
        <v>9.6196319018404794E-2</v>
      </c>
      <c r="AF203" s="1">
        <v>0.10159509202453899</v>
      </c>
      <c r="AG203" s="1">
        <v>0.58421267893660389</v>
      </c>
      <c r="AH203" s="1">
        <v>0.113374233128834</v>
      </c>
      <c r="AJ203" s="1">
        <v>5.0402181322426499E-2</v>
      </c>
      <c r="AK203" s="1">
        <v>5.5228357191547298E-2</v>
      </c>
      <c r="AL203" s="1">
        <v>1.001008861622356</v>
      </c>
      <c r="AM203" s="1" t="s">
        <v>33</v>
      </c>
      <c r="AN203" s="1" t="s">
        <v>34</v>
      </c>
      <c r="AO203" s="1" t="s">
        <v>35</v>
      </c>
      <c r="AP203" s="1" t="s">
        <v>36</v>
      </c>
      <c r="AR203" s="1" t="s">
        <v>81</v>
      </c>
      <c r="AS203" s="1" t="s">
        <v>39</v>
      </c>
    </row>
    <row r="204" spans="1:45" x14ac:dyDescent="0.25">
      <c r="A204" s="1">
        <v>2021</v>
      </c>
      <c r="B204" s="1" t="s">
        <v>149</v>
      </c>
      <c r="C204" s="1" t="s">
        <v>150</v>
      </c>
      <c r="D204" s="1" t="s">
        <v>151</v>
      </c>
      <c r="F204" s="1" t="s">
        <v>43</v>
      </c>
      <c r="G204" s="1" t="s">
        <v>44</v>
      </c>
      <c r="H204" s="1">
        <v>43.86</v>
      </c>
      <c r="I204" s="1">
        <v>11.66</v>
      </c>
      <c r="J204" s="1" t="s">
        <v>236</v>
      </c>
      <c r="K204" s="1" t="s">
        <v>236</v>
      </c>
      <c r="L204" s="12">
        <v>41767</v>
      </c>
      <c r="M204" s="1">
        <v>11.5</v>
      </c>
      <c r="N204" s="1">
        <v>9.1999999999999993</v>
      </c>
      <c r="O204" s="1">
        <v>1273</v>
      </c>
      <c r="Q204" s="1" t="s">
        <v>58</v>
      </c>
      <c r="S204" s="1" t="s">
        <v>152</v>
      </c>
      <c r="T204" s="1" t="s">
        <v>193</v>
      </c>
      <c r="U204" s="1">
        <v>0</v>
      </c>
      <c r="V204" s="1">
        <v>4</v>
      </c>
      <c r="W204" s="1">
        <v>100</v>
      </c>
      <c r="Z204" s="1">
        <v>48</v>
      </c>
      <c r="AE204" s="1">
        <v>0.13400000000000001</v>
      </c>
      <c r="AF204" s="1">
        <v>6.6000000000000003E-2</v>
      </c>
      <c r="AG204" s="1">
        <v>0.42199999999999999</v>
      </c>
      <c r="AH204" s="1">
        <v>0.128</v>
      </c>
      <c r="AI204" s="1">
        <v>0.107</v>
      </c>
      <c r="AJ204" s="1">
        <v>0.08</v>
      </c>
      <c r="AK204" s="1">
        <v>6.3E-2</v>
      </c>
      <c r="AL204" s="1">
        <v>1</v>
      </c>
      <c r="AM204" s="1" t="s">
        <v>33</v>
      </c>
      <c r="AN204" s="1" t="s">
        <v>34</v>
      </c>
      <c r="AO204" s="1" t="s">
        <v>35</v>
      </c>
      <c r="AP204" s="1" t="s">
        <v>36</v>
      </c>
      <c r="AQ204" s="1" t="s">
        <v>37</v>
      </c>
      <c r="AR204" s="1" t="s">
        <v>38</v>
      </c>
      <c r="AS204" s="1" t="s">
        <v>39</v>
      </c>
    </row>
    <row r="205" spans="1:45" x14ac:dyDescent="0.25">
      <c r="A205" s="1">
        <v>2021</v>
      </c>
      <c r="B205" s="1" t="s">
        <v>149</v>
      </c>
      <c r="C205" s="1" t="s">
        <v>150</v>
      </c>
      <c r="D205" s="1" t="s">
        <v>151</v>
      </c>
      <c r="F205" s="1" t="s">
        <v>43</v>
      </c>
      <c r="G205" s="1" t="s">
        <v>44</v>
      </c>
      <c r="H205" s="1">
        <v>43.86</v>
      </c>
      <c r="I205" s="1">
        <v>11.66</v>
      </c>
      <c r="J205" s="1" t="s">
        <v>236</v>
      </c>
      <c r="K205" s="1" t="s">
        <v>236</v>
      </c>
      <c r="L205" s="12">
        <f>L204+U205-U204</f>
        <v>41774</v>
      </c>
      <c r="M205" s="1">
        <f>M204+2/3</f>
        <v>12.166666666666666</v>
      </c>
      <c r="N205" s="1">
        <v>9.1999999999999993</v>
      </c>
      <c r="O205" s="1">
        <v>1273</v>
      </c>
      <c r="Q205" s="1" t="s">
        <v>58</v>
      </c>
      <c r="S205" s="1" t="s">
        <v>153</v>
      </c>
      <c r="T205" s="1" t="s">
        <v>193</v>
      </c>
      <c r="U205" s="1">
        <v>7</v>
      </c>
      <c r="V205" s="1">
        <v>4</v>
      </c>
      <c r="W205" s="1">
        <v>92</v>
      </c>
      <c r="Z205" s="1">
        <v>45</v>
      </c>
      <c r="AE205" s="1">
        <v>0.14299999999999999</v>
      </c>
      <c r="AF205" s="1">
        <v>7.0999999999999994E-2</v>
      </c>
      <c r="AG205" s="1">
        <v>0.44</v>
      </c>
      <c r="AH205" s="1">
        <v>0.125</v>
      </c>
      <c r="AI205" s="1">
        <v>9.3000000000000013E-2</v>
      </c>
      <c r="AJ205" s="1">
        <v>7.2000000000000008E-2</v>
      </c>
      <c r="AK205" s="1">
        <v>5.5999999999999987E-2</v>
      </c>
      <c r="AL205" s="1">
        <v>1</v>
      </c>
      <c r="AM205" s="1" t="s">
        <v>33</v>
      </c>
      <c r="AN205" s="1" t="s">
        <v>34</v>
      </c>
      <c r="AO205" s="1" t="s">
        <v>35</v>
      </c>
      <c r="AP205" s="1" t="s">
        <v>36</v>
      </c>
      <c r="AQ205" s="1" t="s">
        <v>37</v>
      </c>
      <c r="AR205" s="1" t="s">
        <v>38</v>
      </c>
      <c r="AS205" s="1" t="s">
        <v>39</v>
      </c>
    </row>
    <row r="206" spans="1:45" x14ac:dyDescent="0.25">
      <c r="A206" s="1">
        <v>2021</v>
      </c>
      <c r="B206" s="1" t="s">
        <v>149</v>
      </c>
      <c r="C206" s="1" t="s">
        <v>150</v>
      </c>
      <c r="D206" s="1" t="s">
        <v>151</v>
      </c>
      <c r="F206" s="1" t="s">
        <v>43</v>
      </c>
      <c r="G206" s="1" t="s">
        <v>44</v>
      </c>
      <c r="H206" s="1">
        <v>43.86</v>
      </c>
      <c r="I206" s="1">
        <v>11.66</v>
      </c>
      <c r="J206" s="1" t="s">
        <v>236</v>
      </c>
      <c r="K206" s="1" t="s">
        <v>236</v>
      </c>
      <c r="L206" s="12">
        <f t="shared" ref="L206:L209" si="20">L205+U206-U205</f>
        <v>41857</v>
      </c>
      <c r="M206" s="1">
        <v>17.7</v>
      </c>
      <c r="N206" s="1">
        <v>9.1999999999999993</v>
      </c>
      <c r="O206" s="1">
        <v>1273</v>
      </c>
      <c r="Q206" s="1" t="s">
        <v>58</v>
      </c>
      <c r="S206" s="1" t="s">
        <v>153</v>
      </c>
      <c r="T206" s="1" t="s">
        <v>193</v>
      </c>
      <c r="U206" s="1">
        <v>90</v>
      </c>
      <c r="V206" s="1">
        <v>4</v>
      </c>
      <c r="W206" s="1">
        <v>81.7</v>
      </c>
      <c r="Z206" s="1">
        <v>38.200000000000003</v>
      </c>
      <c r="AE206" s="1">
        <v>0.123</v>
      </c>
      <c r="AF206" s="1">
        <v>0.06</v>
      </c>
      <c r="AG206" s="1">
        <v>0.40600000000000003</v>
      </c>
      <c r="AH206" s="1">
        <v>0.13100000000000001</v>
      </c>
      <c r="AI206" s="1">
        <v>0.11899999999999999</v>
      </c>
      <c r="AJ206" s="1">
        <v>0.09</v>
      </c>
      <c r="AK206" s="1">
        <v>7.0999999999999994E-2</v>
      </c>
      <c r="AL206" s="1">
        <v>0.99999999999999989</v>
      </c>
      <c r="AM206" s="1" t="s">
        <v>33</v>
      </c>
      <c r="AN206" s="1" t="s">
        <v>34</v>
      </c>
      <c r="AO206" s="1" t="s">
        <v>35</v>
      </c>
      <c r="AP206" s="1" t="s">
        <v>36</v>
      </c>
      <c r="AQ206" s="1" t="s">
        <v>37</v>
      </c>
      <c r="AR206" s="1" t="s">
        <v>38</v>
      </c>
      <c r="AS206" s="1" t="s">
        <v>39</v>
      </c>
    </row>
    <row r="207" spans="1:45" x14ac:dyDescent="0.25">
      <c r="A207" s="1">
        <v>2021</v>
      </c>
      <c r="B207" s="1" t="s">
        <v>149</v>
      </c>
      <c r="C207" s="1" t="s">
        <v>150</v>
      </c>
      <c r="D207" s="1" t="s">
        <v>151</v>
      </c>
      <c r="F207" s="1" t="s">
        <v>43</v>
      </c>
      <c r="G207" s="1" t="s">
        <v>44</v>
      </c>
      <c r="H207" s="1">
        <v>43.86</v>
      </c>
      <c r="I207" s="1">
        <v>11.66</v>
      </c>
      <c r="J207" s="1" t="s">
        <v>236</v>
      </c>
      <c r="K207" s="1" t="s">
        <v>236</v>
      </c>
      <c r="L207" s="12">
        <f t="shared" si="20"/>
        <v>41947</v>
      </c>
      <c r="M207" s="1">
        <v>4</v>
      </c>
      <c r="N207" s="1">
        <v>9.1999999999999993</v>
      </c>
      <c r="O207" s="1">
        <v>1273</v>
      </c>
      <c r="Q207" s="1" t="s">
        <v>58</v>
      </c>
      <c r="S207" s="1" t="s">
        <v>153</v>
      </c>
      <c r="T207" s="1" t="s">
        <v>193</v>
      </c>
      <c r="U207" s="1">
        <v>180</v>
      </c>
      <c r="V207" s="1">
        <v>4</v>
      </c>
      <c r="W207" s="1">
        <v>74.63</v>
      </c>
      <c r="Z207" s="1">
        <v>33.200000000000003</v>
      </c>
      <c r="AE207" s="1">
        <v>0.14000000000000001</v>
      </c>
      <c r="AF207" s="1">
        <v>7.9000000000000001E-2</v>
      </c>
      <c r="AG207" s="1">
        <v>0.40500000000000003</v>
      </c>
      <c r="AH207" s="1">
        <v>0.124</v>
      </c>
      <c r="AI207" s="1">
        <v>0.107</v>
      </c>
      <c r="AJ207" s="1">
        <v>8.199999999999999E-2</v>
      </c>
      <c r="AK207" s="1">
        <v>6.3E-2</v>
      </c>
      <c r="AL207" s="1">
        <v>1</v>
      </c>
      <c r="AM207" s="1" t="s">
        <v>33</v>
      </c>
      <c r="AN207" s="1" t="s">
        <v>34</v>
      </c>
      <c r="AO207" s="1" t="s">
        <v>35</v>
      </c>
      <c r="AP207" s="1" t="s">
        <v>36</v>
      </c>
      <c r="AQ207" s="1" t="s">
        <v>37</v>
      </c>
      <c r="AR207" s="1" t="s">
        <v>38</v>
      </c>
      <c r="AS207" s="1" t="s">
        <v>39</v>
      </c>
    </row>
    <row r="208" spans="1:45" x14ac:dyDescent="0.25">
      <c r="A208" s="1">
        <v>2021</v>
      </c>
      <c r="B208" s="1" t="s">
        <v>149</v>
      </c>
      <c r="C208" s="1" t="s">
        <v>150</v>
      </c>
      <c r="D208" s="1" t="s">
        <v>151</v>
      </c>
      <c r="F208" s="1" t="s">
        <v>43</v>
      </c>
      <c r="G208" s="1" t="s">
        <v>44</v>
      </c>
      <c r="H208" s="1">
        <v>43.86</v>
      </c>
      <c r="I208" s="1">
        <v>11.66</v>
      </c>
      <c r="J208" s="1" t="s">
        <v>236</v>
      </c>
      <c r="K208" s="1" t="s">
        <v>236</v>
      </c>
      <c r="L208" s="12">
        <f t="shared" si="20"/>
        <v>42037</v>
      </c>
      <c r="M208" s="1">
        <v>2</v>
      </c>
      <c r="N208" s="1">
        <v>9.1999999999999993</v>
      </c>
      <c r="O208" s="1">
        <v>1273</v>
      </c>
      <c r="Q208" s="1" t="s">
        <v>58</v>
      </c>
      <c r="S208" s="1" t="s">
        <v>153</v>
      </c>
      <c r="T208" s="1" t="s">
        <v>193</v>
      </c>
      <c r="U208" s="1">
        <v>270</v>
      </c>
      <c r="V208" s="1">
        <v>4</v>
      </c>
      <c r="W208" s="1">
        <v>72</v>
      </c>
      <c r="Z208" s="1">
        <v>37.1</v>
      </c>
      <c r="AE208" s="1">
        <v>0.13400000000000001</v>
      </c>
      <c r="AF208" s="1">
        <v>7.400000000000001E-2</v>
      </c>
      <c r="AG208" s="1">
        <v>0.39600000000000002</v>
      </c>
      <c r="AH208" s="1">
        <v>0.128</v>
      </c>
      <c r="AI208" s="1">
        <v>0.114</v>
      </c>
      <c r="AJ208" s="1">
        <v>8.6999999999999994E-2</v>
      </c>
      <c r="AK208" s="1">
        <v>6.7000000000000004E-2</v>
      </c>
      <c r="AL208" s="1">
        <v>1</v>
      </c>
      <c r="AM208" s="1" t="s">
        <v>33</v>
      </c>
      <c r="AN208" s="1" t="s">
        <v>34</v>
      </c>
      <c r="AO208" s="1" t="s">
        <v>35</v>
      </c>
      <c r="AP208" s="1" t="s">
        <v>36</v>
      </c>
      <c r="AQ208" s="1" t="s">
        <v>37</v>
      </c>
      <c r="AR208" s="1" t="s">
        <v>38</v>
      </c>
      <c r="AS208" s="1" t="s">
        <v>39</v>
      </c>
    </row>
    <row r="209" spans="1:45" x14ac:dyDescent="0.25">
      <c r="A209" s="1">
        <v>2021</v>
      </c>
      <c r="B209" s="1" t="s">
        <v>149</v>
      </c>
      <c r="C209" s="1" t="s">
        <v>150</v>
      </c>
      <c r="D209" s="1" t="s">
        <v>151</v>
      </c>
      <c r="F209" s="1" t="s">
        <v>43</v>
      </c>
      <c r="G209" s="1" t="s">
        <v>44</v>
      </c>
      <c r="H209" s="1">
        <v>43.86</v>
      </c>
      <c r="I209" s="1">
        <v>11.66</v>
      </c>
      <c r="J209" s="1" t="s">
        <v>236</v>
      </c>
      <c r="K209" s="1" t="s">
        <v>236</v>
      </c>
      <c r="L209" s="12">
        <f t="shared" si="20"/>
        <v>42132</v>
      </c>
      <c r="M209" s="1">
        <v>13.4</v>
      </c>
      <c r="N209" s="1">
        <v>9.1999999999999993</v>
      </c>
      <c r="O209" s="1">
        <v>1273</v>
      </c>
      <c r="Q209" s="1" t="s">
        <v>58</v>
      </c>
      <c r="S209" s="1" t="s">
        <v>153</v>
      </c>
      <c r="T209" s="1" t="s">
        <v>193</v>
      </c>
      <c r="U209" s="1">
        <v>365</v>
      </c>
      <c r="V209" s="1">
        <v>4</v>
      </c>
      <c r="W209" s="1">
        <v>69.3</v>
      </c>
      <c r="Z209" s="1">
        <v>33.700000000000003</v>
      </c>
      <c r="AE209" s="1">
        <v>0.125</v>
      </c>
      <c r="AF209" s="1">
        <v>6.8000000000000005E-2</v>
      </c>
      <c r="AG209" s="1">
        <v>0.4</v>
      </c>
      <c r="AH209" s="1">
        <v>0.126</v>
      </c>
      <c r="AI209" s="1">
        <v>0.12</v>
      </c>
      <c r="AJ209" s="1">
        <v>9.0999999999999998E-2</v>
      </c>
      <c r="AK209" s="1">
        <v>7.0000000000000007E-2</v>
      </c>
      <c r="AL209" s="1">
        <v>1</v>
      </c>
      <c r="AM209" s="1" t="s">
        <v>33</v>
      </c>
      <c r="AN209" s="1" t="s">
        <v>34</v>
      </c>
      <c r="AO209" s="1" t="s">
        <v>35</v>
      </c>
      <c r="AP209" s="1" t="s">
        <v>36</v>
      </c>
      <c r="AQ209" s="1" t="s">
        <v>37</v>
      </c>
      <c r="AR209" s="1" t="s">
        <v>38</v>
      </c>
      <c r="AS209" s="1" t="s">
        <v>39</v>
      </c>
    </row>
    <row r="210" spans="1:45" x14ac:dyDescent="0.25">
      <c r="A210" s="1">
        <v>2021</v>
      </c>
      <c r="B210" s="1" t="s">
        <v>154</v>
      </c>
      <c r="C210" s="1" t="s">
        <v>155</v>
      </c>
      <c r="D210" s="1" t="s">
        <v>156</v>
      </c>
      <c r="E210" s="1" t="s">
        <v>157</v>
      </c>
      <c r="F210" s="1" t="s">
        <v>43</v>
      </c>
      <c r="G210" s="1" t="s">
        <v>44</v>
      </c>
      <c r="H210" s="1">
        <v>41.03</v>
      </c>
      <c r="I210" s="1">
        <v>13.94</v>
      </c>
      <c r="J210" s="1" t="s">
        <v>236</v>
      </c>
      <c r="K210" s="1" t="s">
        <v>236</v>
      </c>
      <c r="L210" s="12"/>
      <c r="M210" s="1">
        <v>10.87</v>
      </c>
      <c r="N210" s="1">
        <v>16</v>
      </c>
      <c r="O210" s="1">
        <v>756</v>
      </c>
      <c r="Q210" s="1" t="s">
        <v>58</v>
      </c>
      <c r="S210" s="1" t="s">
        <v>158</v>
      </c>
      <c r="T210" s="1" t="s">
        <v>157</v>
      </c>
      <c r="U210" s="1">
        <v>0</v>
      </c>
      <c r="V210" s="1">
        <v>2</v>
      </c>
      <c r="W210" s="1">
        <v>100</v>
      </c>
      <c r="X210" s="1">
        <v>487.8300000000001</v>
      </c>
      <c r="Y210" s="1">
        <v>6.9</v>
      </c>
      <c r="Z210" s="1">
        <v>70.700000000000017</v>
      </c>
      <c r="AD210" s="1">
        <v>274.89999999999998</v>
      </c>
      <c r="AE210" s="1">
        <v>0.29220000000000002</v>
      </c>
      <c r="AF210" s="1">
        <v>4.9599999999999998E-2</v>
      </c>
      <c r="AH210" s="1">
        <v>0.48570000000000002</v>
      </c>
      <c r="AI210" s="1">
        <v>9.5700000000000007E-2</v>
      </c>
      <c r="AJ210" s="1">
        <v>3.2899999999999999E-2</v>
      </c>
      <c r="AK210" s="1">
        <v>4.3899999999999988E-2</v>
      </c>
      <c r="AL210" s="1">
        <v>1</v>
      </c>
      <c r="AM210" s="1" t="s">
        <v>33</v>
      </c>
      <c r="AN210" s="1" t="s">
        <v>34</v>
      </c>
      <c r="AP210" s="1" t="s">
        <v>205</v>
      </c>
      <c r="AQ210" s="1" t="s">
        <v>37</v>
      </c>
      <c r="AR210" s="1" t="s">
        <v>38</v>
      </c>
      <c r="AS210" s="1" t="s">
        <v>39</v>
      </c>
    </row>
    <row r="211" spans="1:45" x14ac:dyDescent="0.25">
      <c r="D211" s="1" t="s">
        <v>156</v>
      </c>
      <c r="E211" s="1" t="s">
        <v>159</v>
      </c>
      <c r="F211" s="1" t="s">
        <v>43</v>
      </c>
      <c r="G211" s="1" t="s">
        <v>44</v>
      </c>
      <c r="H211" s="1">
        <v>41.03</v>
      </c>
      <c r="I211" s="1">
        <v>13.94</v>
      </c>
      <c r="J211" s="1" t="s">
        <v>236</v>
      </c>
      <c r="K211" s="1" t="s">
        <v>236</v>
      </c>
      <c r="L211" s="12"/>
      <c r="M211" s="1">
        <v>19.45</v>
      </c>
      <c r="N211" s="1">
        <v>16</v>
      </c>
      <c r="O211" s="1">
        <v>756</v>
      </c>
      <c r="Q211" s="1" t="s">
        <v>58</v>
      </c>
      <c r="S211" s="1" t="s">
        <v>158</v>
      </c>
      <c r="T211" s="1" t="s">
        <v>159</v>
      </c>
      <c r="U211" s="1">
        <v>0</v>
      </c>
      <c r="V211" s="1">
        <v>2</v>
      </c>
      <c r="W211" s="1">
        <v>100</v>
      </c>
      <c r="X211" s="1">
        <v>615.09</v>
      </c>
      <c r="Y211" s="1">
        <v>7.25</v>
      </c>
      <c r="Z211" s="1">
        <v>84.84</v>
      </c>
      <c r="AD211" s="1">
        <v>204</v>
      </c>
      <c r="AE211" s="1">
        <v>0.31059999999999999</v>
      </c>
      <c r="AF211" s="1">
        <v>5.7000000000000002E-2</v>
      </c>
      <c r="AH211" s="1">
        <v>0.41299999999999998</v>
      </c>
      <c r="AI211" s="1">
        <v>0.1169</v>
      </c>
      <c r="AJ211" s="1">
        <v>4.4200000000000003E-2</v>
      </c>
      <c r="AK211" s="1">
        <v>5.8200000000000002E-2</v>
      </c>
      <c r="AL211" s="1">
        <v>0.99990000000000001</v>
      </c>
      <c r="AM211" s="1" t="s">
        <v>33</v>
      </c>
      <c r="AN211" s="1" t="s">
        <v>34</v>
      </c>
      <c r="AP211" s="1" t="s">
        <v>205</v>
      </c>
      <c r="AQ211" s="1" t="s">
        <v>37</v>
      </c>
      <c r="AR211" s="1" t="s">
        <v>38</v>
      </c>
      <c r="AS211" s="1" t="s">
        <v>39</v>
      </c>
    </row>
    <row r="212" spans="1:45" x14ac:dyDescent="0.25">
      <c r="D212" s="1" t="s">
        <v>156</v>
      </c>
      <c r="E212" s="1" t="s">
        <v>160</v>
      </c>
      <c r="F212" s="1" t="s">
        <v>43</v>
      </c>
      <c r="G212" s="1" t="s">
        <v>44</v>
      </c>
      <c r="H212" s="1">
        <v>41.03</v>
      </c>
      <c r="I212" s="1">
        <v>13.94</v>
      </c>
      <c r="J212" s="1" t="s">
        <v>236</v>
      </c>
      <c r="K212" s="1" t="s">
        <v>236</v>
      </c>
      <c r="L212" s="12"/>
      <c r="M212" s="1">
        <v>13.4</v>
      </c>
      <c r="N212" s="1">
        <v>16</v>
      </c>
      <c r="O212" s="1">
        <v>756</v>
      </c>
      <c r="Q212" s="1" t="s">
        <v>58</v>
      </c>
      <c r="S212" s="1" t="s">
        <v>158</v>
      </c>
      <c r="T212" s="1" t="s">
        <v>160</v>
      </c>
      <c r="U212" s="1">
        <v>0</v>
      </c>
      <c r="V212" s="1">
        <v>6</v>
      </c>
      <c r="W212" s="1">
        <v>100</v>
      </c>
      <c r="X212" s="1">
        <v>534.53300000000002</v>
      </c>
      <c r="Y212" s="1">
        <v>4.3</v>
      </c>
      <c r="Z212" s="1">
        <v>124.31</v>
      </c>
      <c r="AD212" s="1">
        <v>133</v>
      </c>
      <c r="AE212" s="1">
        <v>0.27360000000000001</v>
      </c>
      <c r="AF212" s="1">
        <v>5.1700000000000003E-2</v>
      </c>
      <c r="AH212" s="1">
        <v>0.4839</v>
      </c>
      <c r="AI212" s="1">
        <v>9.7699999999999995E-2</v>
      </c>
      <c r="AJ212" s="1">
        <v>4.4999999999999998E-2</v>
      </c>
      <c r="AK212" s="1">
        <v>4.7899999999999998E-2</v>
      </c>
      <c r="AL212" s="1">
        <v>0.99980000000000002</v>
      </c>
      <c r="AM212" s="1" t="s">
        <v>33</v>
      </c>
      <c r="AN212" s="1" t="s">
        <v>34</v>
      </c>
      <c r="AP212" s="1" t="s">
        <v>205</v>
      </c>
      <c r="AQ212" s="1" t="s">
        <v>37</v>
      </c>
      <c r="AR212" s="1" t="s">
        <v>38</v>
      </c>
      <c r="AS212" s="1" t="s">
        <v>39</v>
      </c>
    </row>
    <row r="213" spans="1:45" x14ac:dyDescent="0.25">
      <c r="D213" s="1" t="s">
        <v>156</v>
      </c>
      <c r="E213" s="1" t="s">
        <v>161</v>
      </c>
      <c r="F213" s="1" t="s">
        <v>43</v>
      </c>
      <c r="G213" s="1" t="s">
        <v>44</v>
      </c>
      <c r="H213" s="1">
        <v>41.03</v>
      </c>
      <c r="I213" s="1">
        <v>13.94</v>
      </c>
      <c r="J213" s="1" t="s">
        <v>236</v>
      </c>
      <c r="K213" s="1" t="s">
        <v>236</v>
      </c>
      <c r="L213" s="12"/>
      <c r="M213" s="1">
        <v>19.52</v>
      </c>
      <c r="N213" s="1">
        <v>16</v>
      </c>
      <c r="O213" s="1">
        <v>756</v>
      </c>
      <c r="Q213" s="1" t="s">
        <v>58</v>
      </c>
      <c r="S213" s="1" t="s">
        <v>158</v>
      </c>
      <c r="T213" s="1" t="s">
        <v>157</v>
      </c>
      <c r="U213" s="1">
        <v>126</v>
      </c>
      <c r="V213" s="1">
        <v>2</v>
      </c>
      <c r="W213" s="1">
        <v>76.557096216631393</v>
      </c>
      <c r="X213" s="1">
        <v>487.8300000000001</v>
      </c>
      <c r="Y213" s="1">
        <v>9.9718515686616946</v>
      </c>
      <c r="Z213" s="1">
        <v>48.92070410806074</v>
      </c>
      <c r="AD213" s="1">
        <v>263.74308846386981</v>
      </c>
      <c r="AE213" s="1">
        <v>0.32840000000000003</v>
      </c>
      <c r="AF213" s="1">
        <v>5.4000000000000013E-2</v>
      </c>
      <c r="AH213" s="1">
        <v>0.43840000000000001</v>
      </c>
      <c r="AI213" s="1">
        <v>9.6199999999999994E-2</v>
      </c>
      <c r="AJ213" s="1">
        <v>3.5499999999999997E-2</v>
      </c>
      <c r="AK213" s="1">
        <v>4.7399999999999998E-2</v>
      </c>
      <c r="AL213" s="1">
        <v>0.9998999999999999</v>
      </c>
      <c r="AM213" s="1" t="s">
        <v>33</v>
      </c>
      <c r="AN213" s="1" t="s">
        <v>34</v>
      </c>
      <c r="AP213" s="1" t="s">
        <v>205</v>
      </c>
      <c r="AQ213" s="1" t="s">
        <v>37</v>
      </c>
      <c r="AR213" s="1" t="s">
        <v>38</v>
      </c>
      <c r="AS213" s="1" t="s">
        <v>39</v>
      </c>
    </row>
    <row r="214" spans="1:45" x14ac:dyDescent="0.25">
      <c r="D214" s="1" t="s">
        <v>156</v>
      </c>
      <c r="E214" s="1" t="s">
        <v>162</v>
      </c>
      <c r="F214" s="1" t="s">
        <v>43</v>
      </c>
      <c r="G214" s="1" t="s">
        <v>44</v>
      </c>
      <c r="H214" s="1">
        <v>41.03</v>
      </c>
      <c r="I214" s="1">
        <v>13.94</v>
      </c>
      <c r="J214" s="1" t="s">
        <v>236</v>
      </c>
      <c r="K214" s="1" t="s">
        <v>236</v>
      </c>
      <c r="L214" s="12"/>
      <c r="M214" s="1">
        <v>16.48</v>
      </c>
      <c r="N214" s="1">
        <v>16</v>
      </c>
      <c r="O214" s="1">
        <v>756</v>
      </c>
      <c r="Q214" s="1" t="s">
        <v>58</v>
      </c>
      <c r="S214" s="1" t="s">
        <v>158</v>
      </c>
      <c r="T214" s="1" t="s">
        <v>159</v>
      </c>
      <c r="U214" s="1">
        <v>131</v>
      </c>
      <c r="V214" s="1">
        <v>2</v>
      </c>
      <c r="W214" s="1">
        <v>86.107317073170705</v>
      </c>
      <c r="X214" s="1">
        <v>615.09</v>
      </c>
      <c r="Y214" s="1">
        <v>8.189025322909588</v>
      </c>
      <c r="Z214" s="1">
        <v>75.111502986713987</v>
      </c>
      <c r="AD214" s="1">
        <v>280.24517335146169</v>
      </c>
      <c r="AE214" s="1">
        <v>0.32479999999999998</v>
      </c>
      <c r="AF214" s="1">
        <v>5.7299999999999997E-2</v>
      </c>
      <c r="AH214" s="1">
        <v>0.39879999999999999</v>
      </c>
      <c r="AI214" s="1">
        <v>0.1164</v>
      </c>
      <c r="AJ214" s="1">
        <v>4.2999999999999997E-2</v>
      </c>
      <c r="AK214" s="1">
        <v>5.9700000000000003E-2</v>
      </c>
      <c r="AL214" s="1">
        <v>1</v>
      </c>
      <c r="AM214" s="1" t="s">
        <v>33</v>
      </c>
      <c r="AN214" s="1" t="s">
        <v>34</v>
      </c>
      <c r="AP214" s="1" t="s">
        <v>205</v>
      </c>
      <c r="AQ214" s="1" t="s">
        <v>37</v>
      </c>
      <c r="AR214" s="1" t="s">
        <v>38</v>
      </c>
      <c r="AS214" s="1" t="s">
        <v>39</v>
      </c>
    </row>
    <row r="215" spans="1:45" x14ac:dyDescent="0.25">
      <c r="D215" s="1" t="s">
        <v>156</v>
      </c>
      <c r="E215" s="1" t="s">
        <v>163</v>
      </c>
      <c r="F215" s="1" t="s">
        <v>43</v>
      </c>
      <c r="G215" s="1" t="s">
        <v>44</v>
      </c>
      <c r="H215" s="1">
        <v>41.03</v>
      </c>
      <c r="I215" s="1">
        <v>13.94</v>
      </c>
      <c r="J215" s="1" t="s">
        <v>236</v>
      </c>
      <c r="K215" s="1" t="s">
        <v>236</v>
      </c>
      <c r="L215" s="12"/>
      <c r="M215" s="1">
        <v>15</v>
      </c>
      <c r="N215" s="1">
        <v>16</v>
      </c>
      <c r="O215" s="1">
        <v>756</v>
      </c>
      <c r="Q215" s="1" t="s">
        <v>58</v>
      </c>
      <c r="S215" s="1" t="s">
        <v>158</v>
      </c>
      <c r="T215" s="1" t="s">
        <v>160</v>
      </c>
      <c r="U215" s="1">
        <v>92</v>
      </c>
      <c r="V215" s="1">
        <v>6</v>
      </c>
      <c r="W215" s="1">
        <v>69.735509890532001</v>
      </c>
      <c r="X215" s="1">
        <v>534.53300000000002</v>
      </c>
      <c r="Y215" s="1">
        <v>9.74560881632374</v>
      </c>
      <c r="Z215" s="1">
        <v>54.848600028421593</v>
      </c>
      <c r="AD215" s="1">
        <v>232.33586483318669</v>
      </c>
      <c r="AE215" s="1">
        <v>0.32250000000000001</v>
      </c>
      <c r="AF215" s="1">
        <v>5.0500000000000003E-2</v>
      </c>
      <c r="AH215" s="1">
        <v>0.45390000000000003</v>
      </c>
      <c r="AI215" s="1">
        <v>9.3000000000000013E-2</v>
      </c>
      <c r="AJ215" s="1">
        <v>3.5299999999999998E-2</v>
      </c>
      <c r="AK215" s="1">
        <v>4.4699999999999997E-2</v>
      </c>
      <c r="AL215" s="1">
        <v>0.9998999999999999</v>
      </c>
      <c r="AM215" s="1" t="s">
        <v>33</v>
      </c>
      <c r="AN215" s="1" t="s">
        <v>34</v>
      </c>
      <c r="AP215" s="1" t="s">
        <v>205</v>
      </c>
      <c r="AQ215" s="1" t="s">
        <v>37</v>
      </c>
      <c r="AR215" s="1" t="s">
        <v>38</v>
      </c>
      <c r="AS215" s="1" t="s">
        <v>39</v>
      </c>
    </row>
    <row r="216" spans="1:45" x14ac:dyDescent="0.25">
      <c r="D216" s="1" t="s">
        <v>156</v>
      </c>
      <c r="E216" s="1" t="s">
        <v>161</v>
      </c>
      <c r="F216" s="1" t="s">
        <v>43</v>
      </c>
      <c r="G216" s="1" t="s">
        <v>44</v>
      </c>
      <c r="H216" s="1">
        <v>41.03</v>
      </c>
      <c r="I216" s="1">
        <v>13.94</v>
      </c>
      <c r="J216" s="1" t="s">
        <v>236</v>
      </c>
      <c r="K216" s="1" t="s">
        <v>236</v>
      </c>
      <c r="L216" s="12"/>
      <c r="M216" s="1">
        <v>14.88</v>
      </c>
      <c r="N216" s="1">
        <v>16</v>
      </c>
      <c r="O216" s="1">
        <v>756</v>
      </c>
      <c r="Q216" s="1" t="s">
        <v>58</v>
      </c>
      <c r="S216" s="1" t="s">
        <v>158</v>
      </c>
      <c r="T216" s="1" t="s">
        <v>157</v>
      </c>
      <c r="U216" s="1">
        <v>355</v>
      </c>
      <c r="V216" s="1">
        <v>2</v>
      </c>
      <c r="W216" s="1">
        <v>56.910927597464898</v>
      </c>
      <c r="X216" s="1">
        <v>487.83</v>
      </c>
      <c r="Y216" s="1">
        <v>15.625680999084841</v>
      </c>
      <c r="Z216" s="1">
        <v>31.21975931983836</v>
      </c>
      <c r="AD216" s="1">
        <v>359.90977242325607</v>
      </c>
      <c r="AE216" s="1">
        <v>0.32250000000000001</v>
      </c>
      <c r="AF216" s="1">
        <v>5.4800000000000001E-2</v>
      </c>
      <c r="AH216" s="1">
        <v>0.4249</v>
      </c>
      <c r="AI216" s="1">
        <v>0.107</v>
      </c>
      <c r="AJ216" s="1">
        <v>4.0099999999999997E-2</v>
      </c>
      <c r="AK216" s="1">
        <v>5.0700000000000002E-2</v>
      </c>
      <c r="AL216" s="1">
        <v>1</v>
      </c>
      <c r="AM216" s="1" t="s">
        <v>33</v>
      </c>
      <c r="AN216" s="1" t="s">
        <v>34</v>
      </c>
      <c r="AP216" s="1" t="s">
        <v>205</v>
      </c>
      <c r="AQ216" s="1" t="s">
        <v>37</v>
      </c>
      <c r="AR216" s="1" t="s">
        <v>38</v>
      </c>
      <c r="AS216" s="1" t="s">
        <v>39</v>
      </c>
    </row>
    <row r="217" spans="1:45" x14ac:dyDescent="0.25">
      <c r="D217" s="1" t="s">
        <v>156</v>
      </c>
      <c r="E217" s="1" t="s">
        <v>162</v>
      </c>
      <c r="F217" s="1" t="s">
        <v>43</v>
      </c>
      <c r="G217" s="1" t="s">
        <v>44</v>
      </c>
      <c r="H217" s="1">
        <v>41.03</v>
      </c>
      <c r="I217" s="1">
        <v>13.94</v>
      </c>
      <c r="J217" s="1" t="s">
        <v>236</v>
      </c>
      <c r="K217" s="1" t="s">
        <v>236</v>
      </c>
      <c r="L217" s="12"/>
      <c r="M217" s="1">
        <v>13.3</v>
      </c>
      <c r="N217" s="1">
        <v>16</v>
      </c>
      <c r="O217" s="1">
        <v>756</v>
      </c>
      <c r="Q217" s="1" t="s">
        <v>58</v>
      </c>
      <c r="S217" s="1" t="s">
        <v>158</v>
      </c>
      <c r="T217" s="1" t="s">
        <v>159</v>
      </c>
      <c r="U217" s="1">
        <v>418</v>
      </c>
      <c r="V217" s="1">
        <v>2</v>
      </c>
      <c r="W217" s="1">
        <v>77.375686575763396</v>
      </c>
      <c r="X217" s="1">
        <v>615.08999999999992</v>
      </c>
      <c r="Y217" s="1">
        <v>9.6266027865310857</v>
      </c>
      <c r="Z217" s="1">
        <v>63.894814571615413</v>
      </c>
      <c r="AD217" s="1">
        <v>264.38692702221317</v>
      </c>
      <c r="AE217" s="1">
        <v>0.32640000000000002</v>
      </c>
      <c r="AF217" s="1">
        <v>5.2699999999999997E-2</v>
      </c>
      <c r="AH217" s="1">
        <v>0.41479999999999989</v>
      </c>
      <c r="AI217" s="1">
        <v>0.11020000000000001</v>
      </c>
      <c r="AJ217" s="1">
        <v>4.2599999999999999E-2</v>
      </c>
      <c r="AK217" s="1">
        <v>5.3199999999999997E-2</v>
      </c>
      <c r="AL217" s="1">
        <v>0.9998999999999999</v>
      </c>
      <c r="AM217" s="1" t="s">
        <v>33</v>
      </c>
      <c r="AN217" s="1" t="s">
        <v>34</v>
      </c>
      <c r="AP217" s="1" t="s">
        <v>205</v>
      </c>
      <c r="AQ217" s="1" t="s">
        <v>37</v>
      </c>
      <c r="AR217" s="1" t="s">
        <v>38</v>
      </c>
      <c r="AS217" s="1" t="s">
        <v>39</v>
      </c>
    </row>
    <row r="218" spans="1:45" x14ac:dyDescent="0.25">
      <c r="D218" s="1" t="s">
        <v>156</v>
      </c>
      <c r="E218" s="1" t="s">
        <v>163</v>
      </c>
      <c r="F218" s="1" t="s">
        <v>43</v>
      </c>
      <c r="G218" s="1" t="s">
        <v>44</v>
      </c>
      <c r="H218" s="1">
        <v>41.03</v>
      </c>
      <c r="I218" s="1">
        <v>13.94</v>
      </c>
      <c r="J218" s="1" t="s">
        <v>236</v>
      </c>
      <c r="K218" s="1" t="s">
        <v>236</v>
      </c>
      <c r="L218" s="12"/>
      <c r="M218" s="1">
        <v>15</v>
      </c>
      <c r="N218" s="1">
        <v>16</v>
      </c>
      <c r="O218" s="1">
        <v>756</v>
      </c>
      <c r="Q218" s="1" t="s">
        <v>58</v>
      </c>
      <c r="S218" s="1" t="s">
        <v>158</v>
      </c>
      <c r="T218" s="1" t="s">
        <v>160</v>
      </c>
      <c r="U218" s="1">
        <v>403</v>
      </c>
      <c r="V218" s="1">
        <v>6</v>
      </c>
      <c r="W218" s="1">
        <v>49.816477818321502</v>
      </c>
      <c r="X218" s="1">
        <v>534.53300000000002</v>
      </c>
      <c r="Y218" s="1">
        <v>16.843864455053769</v>
      </c>
      <c r="Z218" s="1">
        <v>31.7345821338298</v>
      </c>
      <c r="AD218" s="1">
        <v>287.53738978173772</v>
      </c>
      <c r="AE218" s="1">
        <v>0.317</v>
      </c>
      <c r="AF218" s="1">
        <v>5.8500000000000003E-2</v>
      </c>
      <c r="AH218" s="1">
        <v>0.42559999999999998</v>
      </c>
      <c r="AI218" s="1">
        <v>0.1106</v>
      </c>
      <c r="AJ218" s="1">
        <v>3.8699999999999998E-2</v>
      </c>
      <c r="AK218" s="1">
        <v>4.9599999999999998E-2</v>
      </c>
      <c r="AL218" s="1">
        <v>1</v>
      </c>
      <c r="AM218" s="1" t="s">
        <v>33</v>
      </c>
      <c r="AN218" s="1" t="s">
        <v>34</v>
      </c>
      <c r="AP218" s="1" t="s">
        <v>205</v>
      </c>
      <c r="AQ218" s="1" t="s">
        <v>37</v>
      </c>
      <c r="AR218" s="1" t="s">
        <v>38</v>
      </c>
      <c r="AS218" s="1" t="s">
        <v>39</v>
      </c>
    </row>
    <row r="219" spans="1:45" x14ac:dyDescent="0.25">
      <c r="D219" s="1" t="s">
        <v>156</v>
      </c>
      <c r="E219" s="1" t="s">
        <v>161</v>
      </c>
      <c r="F219" s="1" t="s">
        <v>43</v>
      </c>
      <c r="G219" s="1" t="s">
        <v>44</v>
      </c>
      <c r="H219" s="1">
        <v>41.03</v>
      </c>
      <c r="I219" s="1">
        <v>13.94</v>
      </c>
      <c r="J219" s="1" t="s">
        <v>236</v>
      </c>
      <c r="K219" s="1" t="s">
        <v>236</v>
      </c>
      <c r="L219" s="12"/>
      <c r="M219" s="1">
        <v>14.88</v>
      </c>
      <c r="N219" s="1">
        <v>16</v>
      </c>
      <c r="O219" s="1">
        <v>756</v>
      </c>
      <c r="Q219" s="1" t="s">
        <v>58</v>
      </c>
      <c r="S219" s="1" t="s">
        <v>158</v>
      </c>
      <c r="T219" s="1" t="s">
        <v>157</v>
      </c>
      <c r="U219" s="1">
        <v>810</v>
      </c>
      <c r="V219" s="1">
        <v>2</v>
      </c>
      <c r="W219" s="1">
        <v>27.987401574803101</v>
      </c>
      <c r="X219" s="1">
        <v>487.83</v>
      </c>
      <c r="Y219" s="1">
        <v>27.27713031735319</v>
      </c>
      <c r="Z219" s="1">
        <v>17.88421268382664</v>
      </c>
      <c r="AD219" s="1">
        <v>426.58147338510088</v>
      </c>
      <c r="AE219" s="1">
        <v>0.33810000000000001</v>
      </c>
      <c r="AF219" s="1">
        <v>6.3200000000000006E-2</v>
      </c>
      <c r="AH219" s="1">
        <v>0.40329999999999999</v>
      </c>
      <c r="AI219" s="1">
        <v>0.1104</v>
      </c>
      <c r="AJ219" s="1">
        <v>3.5299999999999998E-2</v>
      </c>
      <c r="AK219" s="1">
        <v>4.9699999999999987E-2</v>
      </c>
      <c r="AL219" s="1">
        <v>1</v>
      </c>
      <c r="AM219" s="1" t="s">
        <v>33</v>
      </c>
      <c r="AN219" s="1" t="s">
        <v>34</v>
      </c>
      <c r="AP219" s="1" t="s">
        <v>205</v>
      </c>
      <c r="AQ219" s="1" t="s">
        <v>37</v>
      </c>
      <c r="AR219" s="1" t="s">
        <v>38</v>
      </c>
      <c r="AS219" s="1" t="s">
        <v>39</v>
      </c>
    </row>
    <row r="220" spans="1:45" x14ac:dyDescent="0.25">
      <c r="D220" s="1" t="s">
        <v>156</v>
      </c>
      <c r="E220" s="1" t="s">
        <v>162</v>
      </c>
      <c r="F220" s="1" t="s">
        <v>43</v>
      </c>
      <c r="G220" s="1" t="s">
        <v>44</v>
      </c>
      <c r="H220" s="1">
        <v>41.03</v>
      </c>
      <c r="I220" s="1">
        <v>13.94</v>
      </c>
      <c r="J220" s="1" t="s">
        <v>236</v>
      </c>
      <c r="K220" s="1" t="s">
        <v>236</v>
      </c>
      <c r="L220" s="12"/>
      <c r="M220" s="1">
        <v>13.3</v>
      </c>
      <c r="N220" s="1">
        <v>16</v>
      </c>
      <c r="O220" s="1">
        <v>756</v>
      </c>
      <c r="Q220" s="1" t="s">
        <v>58</v>
      </c>
      <c r="S220" s="1" t="s">
        <v>158</v>
      </c>
      <c r="T220" s="1" t="s">
        <v>159</v>
      </c>
      <c r="U220" s="1">
        <v>705</v>
      </c>
      <c r="V220" s="1">
        <v>2</v>
      </c>
      <c r="W220" s="1">
        <v>58.548108315728797</v>
      </c>
      <c r="X220" s="1">
        <v>615.09</v>
      </c>
      <c r="Y220" s="1">
        <v>9.3342896247457894</v>
      </c>
      <c r="Z220" s="1">
        <v>65.895748335187477</v>
      </c>
      <c r="AD220" s="1">
        <v>263.27477425703609</v>
      </c>
      <c r="AE220" s="1">
        <v>0.32200000000000001</v>
      </c>
      <c r="AF220" s="1">
        <v>5.7699999999999987E-2</v>
      </c>
      <c r="AH220" s="1">
        <v>0.42130000000000001</v>
      </c>
      <c r="AI220" s="1">
        <v>0.1135</v>
      </c>
      <c r="AJ220" s="1">
        <v>3.8300000000000001E-2</v>
      </c>
      <c r="AK220" s="1">
        <v>4.7300000000000002E-2</v>
      </c>
      <c r="AL220" s="1">
        <v>1.0001</v>
      </c>
      <c r="AM220" s="1" t="s">
        <v>33</v>
      </c>
      <c r="AN220" s="1" t="s">
        <v>34</v>
      </c>
      <c r="AP220" s="1" t="s">
        <v>205</v>
      </c>
      <c r="AQ220" s="1" t="s">
        <v>37</v>
      </c>
      <c r="AR220" s="1" t="s">
        <v>38</v>
      </c>
      <c r="AS220" s="1" t="s">
        <v>39</v>
      </c>
    </row>
    <row r="221" spans="1:45" x14ac:dyDescent="0.25">
      <c r="A221" s="1">
        <v>2013</v>
      </c>
      <c r="B221" s="13" t="s">
        <v>238</v>
      </c>
      <c r="C221" s="1" t="s">
        <v>245</v>
      </c>
      <c r="D221" s="1" t="s">
        <v>237</v>
      </c>
      <c r="F221" s="1" t="s">
        <v>43</v>
      </c>
      <c r="G221" s="1" t="s">
        <v>44</v>
      </c>
      <c r="H221" s="1">
        <v>40.026400000000002</v>
      </c>
      <c r="I221" s="1">
        <v>15.275</v>
      </c>
      <c r="J221" s="1" t="s">
        <v>236</v>
      </c>
      <c r="K221" s="1" t="s">
        <v>236</v>
      </c>
      <c r="L221" s="12"/>
      <c r="M221" s="1">
        <f>AVERAGE(18.2,25)</f>
        <v>21.6</v>
      </c>
      <c r="N221" s="1">
        <v>16.5</v>
      </c>
      <c r="O221" s="1">
        <v>1080</v>
      </c>
      <c r="Q221" s="1" t="s">
        <v>66</v>
      </c>
      <c r="T221" s="1" t="s">
        <v>164</v>
      </c>
      <c r="U221" s="1">
        <v>0</v>
      </c>
      <c r="V221" s="1">
        <v>6</v>
      </c>
      <c r="W221" s="1">
        <v>100</v>
      </c>
      <c r="X221" s="1">
        <v>453</v>
      </c>
      <c r="Y221" s="1">
        <v>11.3</v>
      </c>
      <c r="Z221" s="1">
        <v>40.1</v>
      </c>
      <c r="AE221" s="1">
        <v>8.3000000000000004E-2</v>
      </c>
      <c r="AF221" s="1">
        <v>4.9000000000000002E-2</v>
      </c>
      <c r="AG221" s="1">
        <v>0.51800000000000002</v>
      </c>
      <c r="AH221" s="1">
        <v>0.14499999999999999</v>
      </c>
      <c r="AI221" s="1">
        <v>0.109</v>
      </c>
      <c r="AJ221" s="1">
        <v>4.3999999999999997E-2</v>
      </c>
      <c r="AK221" s="1">
        <v>5.0999999999999997E-2</v>
      </c>
      <c r="AL221" s="1">
        <v>0.99900000000000011</v>
      </c>
      <c r="AM221" s="1" t="s">
        <v>33</v>
      </c>
      <c r="AN221" s="1" t="s">
        <v>34</v>
      </c>
      <c r="AO221" s="1" t="s">
        <v>35</v>
      </c>
      <c r="AP221" s="1" t="s">
        <v>36</v>
      </c>
      <c r="AQ221" s="1" t="s">
        <v>37</v>
      </c>
      <c r="AR221" s="1" t="s">
        <v>38</v>
      </c>
      <c r="AS221" s="1" t="s">
        <v>39</v>
      </c>
    </row>
    <row r="222" spans="1:45" x14ac:dyDescent="0.25">
      <c r="D222" s="1" t="s">
        <v>237</v>
      </c>
      <c r="F222" s="1" t="s">
        <v>43</v>
      </c>
      <c r="G222" s="1" t="s">
        <v>44</v>
      </c>
      <c r="H222" s="1">
        <v>40.026400000000002</v>
      </c>
      <c r="I222" s="1">
        <v>15.275</v>
      </c>
      <c r="J222" s="1" t="s">
        <v>236</v>
      </c>
      <c r="K222" s="1" t="s">
        <v>236</v>
      </c>
      <c r="L222" s="12"/>
      <c r="M222" s="1">
        <f t="shared" ref="M222:M284" si="21">AVERAGE(18.2,25)</f>
        <v>21.6</v>
      </c>
      <c r="N222" s="1">
        <v>16.5</v>
      </c>
      <c r="O222" s="1">
        <v>1080</v>
      </c>
      <c r="Q222" s="1" t="s">
        <v>66</v>
      </c>
      <c r="T222" s="1" t="s">
        <v>164</v>
      </c>
      <c r="U222" s="1">
        <v>30</v>
      </c>
      <c r="V222" s="1">
        <v>6</v>
      </c>
      <c r="W222" s="1">
        <v>61.244</v>
      </c>
      <c r="X222" s="1">
        <v>405</v>
      </c>
      <c r="Y222" s="1">
        <v>17.600000000000001</v>
      </c>
      <c r="Z222" s="1">
        <v>23.1</v>
      </c>
      <c r="AE222" s="1">
        <v>0.129</v>
      </c>
      <c r="AF222" s="1">
        <v>7.8E-2</v>
      </c>
      <c r="AG222" s="1">
        <v>0.49</v>
      </c>
      <c r="AH222" s="1">
        <v>0.126</v>
      </c>
      <c r="AI222" s="1">
        <v>9.5000000000000001E-2</v>
      </c>
      <c r="AJ222" s="1">
        <v>3.4000000000000002E-2</v>
      </c>
      <c r="AK222" s="1">
        <v>4.5999999999999999E-2</v>
      </c>
      <c r="AL222" s="1">
        <v>0.99800000000000011</v>
      </c>
      <c r="AM222" s="1" t="s">
        <v>33</v>
      </c>
      <c r="AN222" s="1" t="s">
        <v>34</v>
      </c>
      <c r="AO222" s="1" t="s">
        <v>35</v>
      </c>
      <c r="AP222" s="1" t="s">
        <v>36</v>
      </c>
      <c r="AQ222" s="1" t="s">
        <v>37</v>
      </c>
      <c r="AR222" s="1" t="s">
        <v>38</v>
      </c>
      <c r="AS222" s="1" t="s">
        <v>39</v>
      </c>
    </row>
    <row r="223" spans="1:45" x14ac:dyDescent="0.25">
      <c r="D223" s="1" t="s">
        <v>237</v>
      </c>
      <c r="F223" s="1" t="s">
        <v>43</v>
      </c>
      <c r="G223" s="1" t="s">
        <v>44</v>
      </c>
      <c r="H223" s="1">
        <v>40.026400000000002</v>
      </c>
      <c r="I223" s="1">
        <v>15.275</v>
      </c>
      <c r="J223" s="1" t="s">
        <v>236</v>
      </c>
      <c r="K223" s="1" t="s">
        <v>236</v>
      </c>
      <c r="L223" s="12"/>
      <c r="M223" s="1">
        <f t="shared" si="21"/>
        <v>21.6</v>
      </c>
      <c r="N223" s="1">
        <v>16.5</v>
      </c>
      <c r="O223" s="1">
        <v>1080</v>
      </c>
      <c r="Q223" s="1" t="s">
        <v>66</v>
      </c>
      <c r="T223" s="1" t="s">
        <v>164</v>
      </c>
      <c r="U223" s="1">
        <v>90</v>
      </c>
      <c r="V223" s="1">
        <v>6</v>
      </c>
      <c r="W223" s="1">
        <v>41.930999999999997</v>
      </c>
      <c r="X223" s="1">
        <v>391</v>
      </c>
      <c r="Y223" s="1">
        <v>21.8</v>
      </c>
      <c r="Z223" s="1">
        <v>18</v>
      </c>
      <c r="AE223" s="1">
        <v>0.14899999999999999</v>
      </c>
      <c r="AF223" s="1">
        <v>9.3000000000000013E-2</v>
      </c>
      <c r="AG223" s="1">
        <v>0.435</v>
      </c>
      <c r="AH223" s="1">
        <v>0.108</v>
      </c>
      <c r="AI223" s="1">
        <v>0.11700000000000001</v>
      </c>
      <c r="AJ223" s="1">
        <v>0.04</v>
      </c>
      <c r="AK223" s="1">
        <v>5.5999999999999987E-2</v>
      </c>
      <c r="AL223" s="1">
        <v>0.998</v>
      </c>
      <c r="AM223" s="1" t="s">
        <v>33</v>
      </c>
      <c r="AN223" s="1" t="s">
        <v>34</v>
      </c>
      <c r="AO223" s="1" t="s">
        <v>35</v>
      </c>
      <c r="AP223" s="1" t="s">
        <v>36</v>
      </c>
      <c r="AQ223" s="1" t="s">
        <v>37</v>
      </c>
      <c r="AR223" s="1" t="s">
        <v>38</v>
      </c>
      <c r="AS223" s="1" t="s">
        <v>39</v>
      </c>
    </row>
    <row r="224" spans="1:45" x14ac:dyDescent="0.25">
      <c r="D224" s="1" t="s">
        <v>237</v>
      </c>
      <c r="F224" s="1" t="s">
        <v>43</v>
      </c>
      <c r="G224" s="1" t="s">
        <v>44</v>
      </c>
      <c r="H224" s="1">
        <v>40.026400000000002</v>
      </c>
      <c r="I224" s="1">
        <v>15.275</v>
      </c>
      <c r="J224" s="1" t="s">
        <v>236</v>
      </c>
      <c r="K224" s="1" t="s">
        <v>236</v>
      </c>
      <c r="L224" s="12"/>
      <c r="M224" s="1">
        <f t="shared" si="21"/>
        <v>21.6</v>
      </c>
      <c r="N224" s="1">
        <v>16.5</v>
      </c>
      <c r="O224" s="1">
        <v>1080</v>
      </c>
      <c r="Q224" s="1" t="s">
        <v>66</v>
      </c>
      <c r="T224" s="1" t="s">
        <v>164</v>
      </c>
      <c r="U224" s="1">
        <v>180</v>
      </c>
      <c r="V224" s="1">
        <v>6</v>
      </c>
      <c r="W224" s="1">
        <v>32.368000000000002</v>
      </c>
      <c r="X224" s="1">
        <v>361</v>
      </c>
      <c r="Y224" s="1">
        <v>23.2</v>
      </c>
      <c r="Z224" s="1">
        <v>15.6</v>
      </c>
      <c r="AE224" s="1">
        <v>0.151</v>
      </c>
      <c r="AF224" s="1">
        <v>0.107</v>
      </c>
      <c r="AG224" s="1">
        <v>0.39900000000000002</v>
      </c>
      <c r="AH224" s="1">
        <v>0.111</v>
      </c>
      <c r="AI224" s="1">
        <v>0.129</v>
      </c>
      <c r="AJ224" s="1">
        <v>4.2999999999999997E-2</v>
      </c>
      <c r="AK224" s="1">
        <v>5.8999999999999997E-2</v>
      </c>
      <c r="AL224" s="1">
        <v>0.99900000000000011</v>
      </c>
      <c r="AM224" s="1" t="s">
        <v>33</v>
      </c>
      <c r="AN224" s="1" t="s">
        <v>34</v>
      </c>
      <c r="AO224" s="1" t="s">
        <v>35</v>
      </c>
      <c r="AP224" s="1" t="s">
        <v>36</v>
      </c>
      <c r="AQ224" s="1" t="s">
        <v>37</v>
      </c>
      <c r="AR224" s="1" t="s">
        <v>38</v>
      </c>
      <c r="AS224" s="1" t="s">
        <v>39</v>
      </c>
    </row>
    <row r="225" spans="4:45" x14ac:dyDescent="0.25">
      <c r="D225" s="1" t="s">
        <v>237</v>
      </c>
      <c r="F225" s="1" t="s">
        <v>43</v>
      </c>
      <c r="G225" s="1" t="s">
        <v>44</v>
      </c>
      <c r="H225" s="1">
        <v>40.026400000000002</v>
      </c>
      <c r="I225" s="1">
        <v>15.275</v>
      </c>
      <c r="J225" s="1" t="s">
        <v>236</v>
      </c>
      <c r="K225" s="1" t="s">
        <v>236</v>
      </c>
      <c r="L225" s="12"/>
      <c r="M225" s="1">
        <f t="shared" si="21"/>
        <v>21.6</v>
      </c>
      <c r="N225" s="1">
        <v>16.5</v>
      </c>
      <c r="O225" s="1">
        <v>1080</v>
      </c>
      <c r="Q225" s="1" t="s">
        <v>58</v>
      </c>
      <c r="T225" s="1" t="s">
        <v>165</v>
      </c>
      <c r="U225" s="1">
        <v>0</v>
      </c>
      <c r="V225" s="1">
        <v>6</v>
      </c>
      <c r="W225" s="1">
        <v>100</v>
      </c>
      <c r="X225" s="1">
        <v>366</v>
      </c>
      <c r="Y225" s="1">
        <v>14.5</v>
      </c>
      <c r="Z225" s="1">
        <v>25.2</v>
      </c>
      <c r="AE225" s="1">
        <v>0.20100000000000001</v>
      </c>
      <c r="AF225" s="1">
        <v>5.7000000000000002E-2</v>
      </c>
      <c r="AG225" s="1">
        <v>0.35799999999999998</v>
      </c>
      <c r="AH225" s="1">
        <v>0.11</v>
      </c>
      <c r="AI225" s="1">
        <v>0.14599999999999999</v>
      </c>
      <c r="AJ225" s="1">
        <v>5.8000000000000003E-2</v>
      </c>
      <c r="AK225" s="1">
        <v>6.9000000000000006E-2</v>
      </c>
      <c r="AL225" s="1">
        <v>0.99899999999999989</v>
      </c>
      <c r="AM225" s="1" t="s">
        <v>33</v>
      </c>
      <c r="AN225" s="1" t="s">
        <v>34</v>
      </c>
      <c r="AO225" s="1" t="s">
        <v>35</v>
      </c>
      <c r="AP225" s="1" t="s">
        <v>36</v>
      </c>
      <c r="AQ225" s="1" t="s">
        <v>37</v>
      </c>
      <c r="AR225" s="1" t="s">
        <v>38</v>
      </c>
      <c r="AS225" s="1" t="s">
        <v>39</v>
      </c>
    </row>
    <row r="226" spans="4:45" x14ac:dyDescent="0.25">
      <c r="D226" s="1" t="s">
        <v>237</v>
      </c>
      <c r="F226" s="1" t="s">
        <v>43</v>
      </c>
      <c r="G226" s="1" t="s">
        <v>44</v>
      </c>
      <c r="H226" s="1">
        <v>40.026400000000002</v>
      </c>
      <c r="I226" s="1">
        <v>15.275</v>
      </c>
      <c r="J226" s="1" t="s">
        <v>236</v>
      </c>
      <c r="K226" s="1" t="s">
        <v>236</v>
      </c>
      <c r="L226" s="12"/>
      <c r="M226" s="1">
        <f t="shared" si="21"/>
        <v>21.6</v>
      </c>
      <c r="N226" s="1">
        <v>16.5</v>
      </c>
      <c r="O226" s="1">
        <v>1080</v>
      </c>
      <c r="Q226" s="1" t="s">
        <v>58</v>
      </c>
      <c r="T226" s="1" t="s">
        <v>165</v>
      </c>
      <c r="U226" s="1">
        <v>30</v>
      </c>
      <c r="V226" s="1">
        <v>6</v>
      </c>
      <c r="W226" s="1">
        <v>61.23</v>
      </c>
      <c r="X226" s="1">
        <v>362</v>
      </c>
      <c r="Y226" s="1">
        <v>18.399999999999999</v>
      </c>
      <c r="Z226" s="1">
        <v>19.7</v>
      </c>
      <c r="AE226" s="1">
        <v>0.312</v>
      </c>
      <c r="AF226" s="1">
        <v>7.6999999999999999E-2</v>
      </c>
      <c r="AG226" s="1">
        <v>0.27300000000000002</v>
      </c>
      <c r="AH226" s="1">
        <v>8.1000000000000003E-2</v>
      </c>
      <c r="AI226" s="1">
        <v>0.127</v>
      </c>
      <c r="AJ226" s="1">
        <v>5.2999999999999999E-2</v>
      </c>
      <c r="AK226" s="1">
        <v>7.400000000000001E-2</v>
      </c>
      <c r="AL226" s="1">
        <v>0.99700000000000011</v>
      </c>
      <c r="AM226" s="1" t="s">
        <v>33</v>
      </c>
      <c r="AN226" s="1" t="s">
        <v>34</v>
      </c>
      <c r="AO226" s="1" t="s">
        <v>35</v>
      </c>
      <c r="AP226" s="1" t="s">
        <v>36</v>
      </c>
      <c r="AQ226" s="1" t="s">
        <v>37</v>
      </c>
      <c r="AR226" s="1" t="s">
        <v>38</v>
      </c>
      <c r="AS226" s="1" t="s">
        <v>39</v>
      </c>
    </row>
    <row r="227" spans="4:45" x14ac:dyDescent="0.25">
      <c r="D227" s="1" t="s">
        <v>237</v>
      </c>
      <c r="F227" s="1" t="s">
        <v>43</v>
      </c>
      <c r="G227" s="1" t="s">
        <v>44</v>
      </c>
      <c r="H227" s="1">
        <v>40.026400000000002</v>
      </c>
      <c r="I227" s="1">
        <v>15.275</v>
      </c>
      <c r="J227" s="1" t="s">
        <v>236</v>
      </c>
      <c r="K227" s="1" t="s">
        <v>236</v>
      </c>
      <c r="L227" s="12"/>
      <c r="M227" s="1">
        <f t="shared" si="21"/>
        <v>21.6</v>
      </c>
      <c r="N227" s="1">
        <v>16.5</v>
      </c>
      <c r="O227" s="1">
        <v>1080</v>
      </c>
      <c r="Q227" s="1" t="s">
        <v>58</v>
      </c>
      <c r="T227" s="1" t="s">
        <v>165</v>
      </c>
      <c r="U227" s="1">
        <v>90</v>
      </c>
      <c r="V227" s="1">
        <v>6</v>
      </c>
      <c r="W227" s="1">
        <v>40.716000000000001</v>
      </c>
      <c r="X227" s="1">
        <v>282</v>
      </c>
      <c r="Y227" s="1">
        <v>17.399999999999999</v>
      </c>
      <c r="Z227" s="1">
        <v>16.3</v>
      </c>
      <c r="AE227" s="1">
        <v>0.30599999999999999</v>
      </c>
      <c r="AF227" s="1">
        <v>0.09</v>
      </c>
      <c r="AG227" s="1">
        <v>0.27800000000000002</v>
      </c>
      <c r="AH227" s="1">
        <v>7.4999999999999997E-2</v>
      </c>
      <c r="AI227" s="1">
        <v>0.11600000000000001</v>
      </c>
      <c r="AJ227" s="1">
        <v>3.9E-2</v>
      </c>
      <c r="AK227" s="1">
        <v>9.1999999999999998E-2</v>
      </c>
      <c r="AL227" s="1">
        <v>0.996</v>
      </c>
      <c r="AM227" s="1" t="s">
        <v>33</v>
      </c>
      <c r="AN227" s="1" t="s">
        <v>34</v>
      </c>
      <c r="AO227" s="1" t="s">
        <v>35</v>
      </c>
      <c r="AP227" s="1" t="s">
        <v>36</v>
      </c>
      <c r="AQ227" s="1" t="s">
        <v>37</v>
      </c>
      <c r="AR227" s="1" t="s">
        <v>38</v>
      </c>
      <c r="AS227" s="1" t="s">
        <v>39</v>
      </c>
    </row>
    <row r="228" spans="4:45" x14ac:dyDescent="0.25">
      <c r="D228" s="1" t="s">
        <v>237</v>
      </c>
      <c r="F228" s="1" t="s">
        <v>43</v>
      </c>
      <c r="G228" s="1" t="s">
        <v>44</v>
      </c>
      <c r="H228" s="1">
        <v>40.026400000000002</v>
      </c>
      <c r="I228" s="1">
        <v>15.275</v>
      </c>
      <c r="J228" s="1" t="s">
        <v>236</v>
      </c>
      <c r="K228" s="1" t="s">
        <v>236</v>
      </c>
      <c r="L228" s="12"/>
      <c r="M228" s="1">
        <f t="shared" si="21"/>
        <v>21.6</v>
      </c>
      <c r="N228" s="1">
        <v>16.5</v>
      </c>
      <c r="O228" s="1">
        <v>1080</v>
      </c>
      <c r="Q228" s="1" t="s">
        <v>58</v>
      </c>
      <c r="T228" s="1" t="s">
        <v>165</v>
      </c>
      <c r="U228" s="1">
        <v>180</v>
      </c>
      <c r="V228" s="1">
        <v>6</v>
      </c>
      <c r="W228" s="1">
        <v>33.332999999999998</v>
      </c>
      <c r="X228" s="1">
        <v>261</v>
      </c>
      <c r="Y228" s="1">
        <v>17.100000000000001</v>
      </c>
      <c r="Z228" s="1">
        <v>15.3</v>
      </c>
      <c r="AE228" s="1">
        <v>0.28299999999999997</v>
      </c>
      <c r="AF228" s="1">
        <v>9.4E-2</v>
      </c>
      <c r="AG228" s="1">
        <v>0.23899999999999999</v>
      </c>
      <c r="AH228" s="1">
        <v>8.1000000000000003E-2</v>
      </c>
      <c r="AI228" s="1">
        <v>0.14699999999999999</v>
      </c>
      <c r="AJ228" s="1">
        <v>6.3E-2</v>
      </c>
      <c r="AK228" s="1">
        <v>9.3000000000000013E-2</v>
      </c>
      <c r="AL228" s="1">
        <v>1</v>
      </c>
      <c r="AM228" s="1" t="s">
        <v>33</v>
      </c>
      <c r="AN228" s="1" t="s">
        <v>34</v>
      </c>
      <c r="AO228" s="1" t="s">
        <v>35</v>
      </c>
      <c r="AP228" s="1" t="s">
        <v>36</v>
      </c>
      <c r="AQ228" s="1" t="s">
        <v>37</v>
      </c>
      <c r="AR228" s="1" t="s">
        <v>38</v>
      </c>
      <c r="AS228" s="1" t="s">
        <v>39</v>
      </c>
    </row>
    <row r="229" spans="4:45" x14ac:dyDescent="0.25">
      <c r="D229" s="1" t="s">
        <v>237</v>
      </c>
      <c r="F229" s="1" t="s">
        <v>43</v>
      </c>
      <c r="G229" s="1" t="s">
        <v>44</v>
      </c>
      <c r="H229" s="1">
        <v>40.026400000000002</v>
      </c>
      <c r="I229" s="1">
        <v>15.275</v>
      </c>
      <c r="J229" s="1" t="s">
        <v>236</v>
      </c>
      <c r="K229" s="1" t="s">
        <v>236</v>
      </c>
      <c r="L229" s="12"/>
      <c r="M229" s="1">
        <f t="shared" si="21"/>
        <v>21.6</v>
      </c>
      <c r="N229" s="1">
        <v>16.5</v>
      </c>
      <c r="O229" s="1">
        <v>1080</v>
      </c>
      <c r="Q229" s="1" t="s">
        <v>58</v>
      </c>
      <c r="T229" s="1" t="s">
        <v>166</v>
      </c>
      <c r="U229" s="1">
        <v>0</v>
      </c>
      <c r="V229" s="1">
        <v>6</v>
      </c>
      <c r="W229" s="1">
        <v>100</v>
      </c>
      <c r="X229" s="1">
        <v>457</v>
      </c>
      <c r="Y229" s="1">
        <v>22.9</v>
      </c>
      <c r="Z229" s="1">
        <v>20</v>
      </c>
      <c r="AE229" s="1">
        <v>0.18</v>
      </c>
      <c r="AF229" s="1">
        <v>7.0000000000000007E-2</v>
      </c>
      <c r="AG229" s="1">
        <v>0.44200000000000012</v>
      </c>
      <c r="AH229" s="1">
        <v>0.104</v>
      </c>
      <c r="AI229" s="1">
        <v>0.1</v>
      </c>
      <c r="AJ229" s="1">
        <v>3.5000000000000003E-2</v>
      </c>
      <c r="AK229" s="1">
        <v>6.9000000000000006E-2</v>
      </c>
      <c r="AL229" s="1">
        <v>1</v>
      </c>
      <c r="AM229" s="1" t="s">
        <v>33</v>
      </c>
      <c r="AN229" s="1" t="s">
        <v>34</v>
      </c>
      <c r="AO229" s="1" t="s">
        <v>35</v>
      </c>
      <c r="AP229" s="1" t="s">
        <v>36</v>
      </c>
      <c r="AQ229" s="1" t="s">
        <v>37</v>
      </c>
      <c r="AR229" s="1" t="s">
        <v>38</v>
      </c>
      <c r="AS229" s="1" t="s">
        <v>39</v>
      </c>
    </row>
    <row r="230" spans="4:45" x14ac:dyDescent="0.25">
      <c r="D230" s="1" t="s">
        <v>237</v>
      </c>
      <c r="F230" s="1" t="s">
        <v>43</v>
      </c>
      <c r="G230" s="1" t="s">
        <v>44</v>
      </c>
      <c r="H230" s="1">
        <v>40.026400000000002</v>
      </c>
      <c r="I230" s="1">
        <v>15.275</v>
      </c>
      <c r="J230" s="1" t="s">
        <v>236</v>
      </c>
      <c r="K230" s="1" t="s">
        <v>236</v>
      </c>
      <c r="L230" s="12"/>
      <c r="M230" s="1">
        <f t="shared" si="21"/>
        <v>21.6</v>
      </c>
      <c r="N230" s="1">
        <v>16.5</v>
      </c>
      <c r="O230" s="1">
        <v>1080</v>
      </c>
      <c r="Q230" s="1" t="s">
        <v>58</v>
      </c>
      <c r="T230" s="1" t="s">
        <v>166</v>
      </c>
      <c r="U230" s="1">
        <v>30</v>
      </c>
      <c r="V230" s="1">
        <v>6</v>
      </c>
      <c r="W230" s="1">
        <v>19.088999999999999</v>
      </c>
      <c r="X230" s="1">
        <v>458</v>
      </c>
      <c r="Y230" s="1">
        <v>25.2</v>
      </c>
      <c r="Z230" s="1">
        <v>18.2</v>
      </c>
      <c r="AE230" s="1">
        <v>0.22600000000000001</v>
      </c>
      <c r="AF230" s="1">
        <v>8.5999999999999993E-2</v>
      </c>
      <c r="AG230" s="1">
        <v>0.35</v>
      </c>
      <c r="AH230" s="1">
        <v>9.8000000000000004E-2</v>
      </c>
      <c r="AI230" s="1">
        <v>0.11899999999999999</v>
      </c>
      <c r="AJ230" s="1">
        <v>4.2999999999999997E-2</v>
      </c>
      <c r="AK230" s="1">
        <v>7.4999999999999997E-2</v>
      </c>
      <c r="AL230" s="1">
        <v>0.997</v>
      </c>
      <c r="AM230" s="1" t="s">
        <v>33</v>
      </c>
      <c r="AN230" s="1" t="s">
        <v>34</v>
      </c>
      <c r="AO230" s="1" t="s">
        <v>35</v>
      </c>
      <c r="AP230" s="1" t="s">
        <v>36</v>
      </c>
      <c r="AQ230" s="1" t="s">
        <v>37</v>
      </c>
      <c r="AR230" s="1" t="s">
        <v>38</v>
      </c>
      <c r="AS230" s="1" t="s">
        <v>39</v>
      </c>
    </row>
    <row r="231" spans="4:45" x14ac:dyDescent="0.25">
      <c r="D231" s="1" t="s">
        <v>237</v>
      </c>
      <c r="F231" s="1" t="s">
        <v>43</v>
      </c>
      <c r="G231" s="1" t="s">
        <v>44</v>
      </c>
      <c r="H231" s="1">
        <v>40.026400000000002</v>
      </c>
      <c r="I231" s="1">
        <v>15.275</v>
      </c>
      <c r="J231" s="1" t="s">
        <v>236</v>
      </c>
      <c r="K231" s="1" t="s">
        <v>236</v>
      </c>
      <c r="L231" s="12"/>
      <c r="M231" s="1">
        <f t="shared" si="21"/>
        <v>21.6</v>
      </c>
      <c r="N231" s="1">
        <v>16.5</v>
      </c>
      <c r="O231" s="1">
        <v>1080</v>
      </c>
      <c r="Q231" s="1" t="s">
        <v>58</v>
      </c>
      <c r="T231" s="1" t="s">
        <v>166</v>
      </c>
      <c r="U231" s="1">
        <v>90</v>
      </c>
      <c r="V231" s="1">
        <v>6</v>
      </c>
      <c r="W231" s="1">
        <v>15.537000000000001</v>
      </c>
      <c r="X231" s="1">
        <v>423</v>
      </c>
      <c r="Y231" s="1">
        <v>24.5</v>
      </c>
      <c r="Z231" s="1">
        <v>17.3</v>
      </c>
      <c r="AE231" s="1">
        <v>0.22900000000000001</v>
      </c>
      <c r="AF231" s="1">
        <v>0.10299999999999999</v>
      </c>
      <c r="AG231" s="1">
        <v>0.34699999999999998</v>
      </c>
      <c r="AH231" s="1">
        <v>0.09</v>
      </c>
      <c r="AI231" s="1">
        <v>0.121</v>
      </c>
      <c r="AJ231" s="1">
        <v>3.7000000000000012E-2</v>
      </c>
      <c r="AK231" s="1">
        <v>7.0000000000000007E-2</v>
      </c>
      <c r="AL231" s="1">
        <v>0.99700000000000011</v>
      </c>
      <c r="AM231" s="1" t="s">
        <v>33</v>
      </c>
      <c r="AN231" s="1" t="s">
        <v>34</v>
      </c>
      <c r="AO231" s="1" t="s">
        <v>35</v>
      </c>
      <c r="AP231" s="1" t="s">
        <v>36</v>
      </c>
      <c r="AQ231" s="1" t="s">
        <v>37</v>
      </c>
      <c r="AR231" s="1" t="s">
        <v>38</v>
      </c>
      <c r="AS231" s="1" t="s">
        <v>39</v>
      </c>
    </row>
    <row r="232" spans="4:45" x14ac:dyDescent="0.25">
      <c r="D232" s="1" t="s">
        <v>237</v>
      </c>
      <c r="F232" s="1" t="s">
        <v>43</v>
      </c>
      <c r="G232" s="1" t="s">
        <v>44</v>
      </c>
      <c r="H232" s="1">
        <v>40.026400000000002</v>
      </c>
      <c r="I232" s="1">
        <v>15.275</v>
      </c>
      <c r="J232" s="1" t="s">
        <v>236</v>
      </c>
      <c r="K232" s="1" t="s">
        <v>236</v>
      </c>
      <c r="L232" s="12"/>
      <c r="M232" s="1">
        <f t="shared" si="21"/>
        <v>21.6</v>
      </c>
      <c r="N232" s="1">
        <v>16.5</v>
      </c>
      <c r="O232" s="1">
        <v>1080</v>
      </c>
      <c r="Q232" s="1" t="s">
        <v>58</v>
      </c>
      <c r="T232" s="1" t="s">
        <v>166</v>
      </c>
      <c r="U232" s="1">
        <v>180</v>
      </c>
      <c r="V232" s="1">
        <v>6</v>
      </c>
      <c r="W232" s="1">
        <v>14.081</v>
      </c>
      <c r="X232" s="1">
        <v>307</v>
      </c>
      <c r="Y232" s="1">
        <v>20.6</v>
      </c>
      <c r="Z232" s="1">
        <v>14.9</v>
      </c>
      <c r="AE232" s="1">
        <v>0.20200000000000001</v>
      </c>
      <c r="AF232" s="1">
        <v>0.108</v>
      </c>
      <c r="AG232" s="1">
        <v>0.34200000000000003</v>
      </c>
      <c r="AH232" s="1">
        <v>9.5000000000000001E-2</v>
      </c>
      <c r="AI232" s="1">
        <v>0.13400000000000001</v>
      </c>
      <c r="AJ232" s="1">
        <v>4.5999999999999999E-2</v>
      </c>
      <c r="AK232" s="1">
        <v>7.2000000000000008E-2</v>
      </c>
      <c r="AL232" s="1">
        <v>0.99900000000000011</v>
      </c>
      <c r="AM232" s="1" t="s">
        <v>33</v>
      </c>
      <c r="AN232" s="1" t="s">
        <v>34</v>
      </c>
      <c r="AO232" s="1" t="s">
        <v>35</v>
      </c>
      <c r="AP232" s="1" t="s">
        <v>36</v>
      </c>
      <c r="AQ232" s="1" t="s">
        <v>37</v>
      </c>
      <c r="AR232" s="1" t="s">
        <v>38</v>
      </c>
      <c r="AS232" s="1" t="s">
        <v>39</v>
      </c>
    </row>
    <row r="233" spans="4:45" x14ac:dyDescent="0.25">
      <c r="D233" s="1" t="s">
        <v>237</v>
      </c>
      <c r="F233" s="1" t="s">
        <v>43</v>
      </c>
      <c r="G233" s="1" t="s">
        <v>44</v>
      </c>
      <c r="H233" s="1">
        <v>40.026400000000002</v>
      </c>
      <c r="I233" s="1">
        <v>15.275</v>
      </c>
      <c r="J233" s="1" t="s">
        <v>236</v>
      </c>
      <c r="K233" s="1" t="s">
        <v>236</v>
      </c>
      <c r="L233" s="12"/>
      <c r="M233" s="1">
        <f t="shared" si="21"/>
        <v>21.6</v>
      </c>
      <c r="N233" s="1">
        <v>16.5</v>
      </c>
      <c r="O233" s="1">
        <v>1080</v>
      </c>
      <c r="Q233" s="1" t="s">
        <v>58</v>
      </c>
      <c r="T233" s="1" t="s">
        <v>167</v>
      </c>
      <c r="U233" s="1">
        <v>0</v>
      </c>
      <c r="V233" s="1">
        <v>6</v>
      </c>
      <c r="W233" s="1">
        <v>100</v>
      </c>
      <c r="X233" s="1">
        <v>487</v>
      </c>
      <c r="Y233" s="1">
        <v>35.299999999999997</v>
      </c>
      <c r="Z233" s="1">
        <v>13.8</v>
      </c>
      <c r="AE233" s="1">
        <v>0.20899999999999999</v>
      </c>
      <c r="AF233" s="1">
        <v>8.5000000000000006E-2</v>
      </c>
      <c r="AG233" s="1">
        <v>0.39400000000000002</v>
      </c>
      <c r="AH233" s="1">
        <v>9.4E-2</v>
      </c>
      <c r="AI233" s="1">
        <v>8.900000000000001E-2</v>
      </c>
      <c r="AJ233" s="1">
        <v>3.2000000000000001E-2</v>
      </c>
      <c r="AK233" s="1">
        <v>9.6999999999999989E-2</v>
      </c>
      <c r="AL233" s="1">
        <v>0.99999999999999989</v>
      </c>
      <c r="AM233" s="1" t="s">
        <v>33</v>
      </c>
      <c r="AN233" s="1" t="s">
        <v>34</v>
      </c>
      <c r="AO233" s="1" t="s">
        <v>35</v>
      </c>
      <c r="AP233" s="1" t="s">
        <v>36</v>
      </c>
      <c r="AQ233" s="1" t="s">
        <v>37</v>
      </c>
      <c r="AR233" s="1" t="s">
        <v>38</v>
      </c>
      <c r="AS233" s="1" t="s">
        <v>39</v>
      </c>
    </row>
    <row r="234" spans="4:45" x14ac:dyDescent="0.25">
      <c r="D234" s="1" t="s">
        <v>237</v>
      </c>
      <c r="F234" s="1" t="s">
        <v>43</v>
      </c>
      <c r="G234" s="1" t="s">
        <v>44</v>
      </c>
      <c r="H234" s="1">
        <v>40.026400000000002</v>
      </c>
      <c r="I234" s="1">
        <v>15.275</v>
      </c>
      <c r="J234" s="1" t="s">
        <v>236</v>
      </c>
      <c r="K234" s="1" t="s">
        <v>236</v>
      </c>
      <c r="L234" s="12"/>
      <c r="M234" s="1">
        <f t="shared" si="21"/>
        <v>21.6</v>
      </c>
      <c r="N234" s="1">
        <v>16.5</v>
      </c>
      <c r="O234" s="1">
        <v>1080</v>
      </c>
      <c r="Q234" s="1" t="s">
        <v>58</v>
      </c>
      <c r="T234" s="1" t="s">
        <v>167</v>
      </c>
      <c r="U234" s="1">
        <v>30</v>
      </c>
      <c r="V234" s="1">
        <v>6</v>
      </c>
      <c r="W234" s="1">
        <v>54.722999999999999</v>
      </c>
      <c r="X234" s="1">
        <v>357</v>
      </c>
      <c r="Y234" s="1">
        <v>28.1</v>
      </c>
      <c r="Z234" s="1">
        <v>12.7</v>
      </c>
      <c r="AE234" s="1">
        <v>0.312</v>
      </c>
      <c r="AF234" s="1">
        <v>7.6999999999999999E-2</v>
      </c>
      <c r="AG234" s="1">
        <v>0.27300000000000002</v>
      </c>
      <c r="AH234" s="1">
        <v>8.1000000000000003E-2</v>
      </c>
      <c r="AI234" s="1">
        <v>0.127</v>
      </c>
      <c r="AJ234" s="1">
        <v>5.2999999999999999E-2</v>
      </c>
      <c r="AK234" s="1">
        <v>7.400000000000001E-2</v>
      </c>
      <c r="AL234" s="1">
        <v>0.99700000000000011</v>
      </c>
      <c r="AM234" s="1" t="s">
        <v>33</v>
      </c>
      <c r="AN234" s="1" t="s">
        <v>34</v>
      </c>
      <c r="AO234" s="1" t="s">
        <v>35</v>
      </c>
      <c r="AP234" s="1" t="s">
        <v>36</v>
      </c>
      <c r="AQ234" s="1" t="s">
        <v>37</v>
      </c>
      <c r="AR234" s="1" t="s">
        <v>38</v>
      </c>
      <c r="AS234" s="1" t="s">
        <v>39</v>
      </c>
    </row>
    <row r="235" spans="4:45" x14ac:dyDescent="0.25">
      <c r="D235" s="1" t="s">
        <v>237</v>
      </c>
      <c r="F235" s="1" t="s">
        <v>43</v>
      </c>
      <c r="G235" s="1" t="s">
        <v>44</v>
      </c>
      <c r="H235" s="1">
        <v>40.026400000000002</v>
      </c>
      <c r="I235" s="1">
        <v>15.275</v>
      </c>
      <c r="J235" s="1" t="s">
        <v>236</v>
      </c>
      <c r="K235" s="1" t="s">
        <v>236</v>
      </c>
      <c r="L235" s="12"/>
      <c r="M235" s="1">
        <f t="shared" si="21"/>
        <v>21.6</v>
      </c>
      <c r="N235" s="1">
        <v>16.5</v>
      </c>
      <c r="O235" s="1">
        <v>1080</v>
      </c>
      <c r="Q235" s="1" t="s">
        <v>58</v>
      </c>
      <c r="T235" s="1" t="s">
        <v>167</v>
      </c>
      <c r="U235" s="1">
        <v>90</v>
      </c>
      <c r="V235" s="1">
        <v>6</v>
      </c>
      <c r="W235" s="1">
        <v>34.847999999999999</v>
      </c>
      <c r="X235" s="1">
        <v>261</v>
      </c>
      <c r="Y235" s="1">
        <v>22.4</v>
      </c>
      <c r="Z235" s="1">
        <v>11.7</v>
      </c>
      <c r="AE235" s="1">
        <v>0.30599999999999999</v>
      </c>
      <c r="AF235" s="1">
        <v>0.09</v>
      </c>
      <c r="AG235" s="1">
        <v>0.27800000000000002</v>
      </c>
      <c r="AH235" s="1">
        <v>7.4999999999999997E-2</v>
      </c>
      <c r="AI235" s="1">
        <v>0.11600000000000001</v>
      </c>
      <c r="AJ235" s="1">
        <v>3.9E-2</v>
      </c>
      <c r="AK235" s="1">
        <v>9.1999999999999998E-2</v>
      </c>
      <c r="AL235" s="1">
        <v>0.996</v>
      </c>
      <c r="AM235" s="1" t="s">
        <v>33</v>
      </c>
      <c r="AN235" s="1" t="s">
        <v>34</v>
      </c>
      <c r="AO235" s="1" t="s">
        <v>35</v>
      </c>
      <c r="AP235" s="1" t="s">
        <v>36</v>
      </c>
      <c r="AQ235" s="1" t="s">
        <v>37</v>
      </c>
      <c r="AR235" s="1" t="s">
        <v>38</v>
      </c>
      <c r="AS235" s="1" t="s">
        <v>39</v>
      </c>
    </row>
    <row r="236" spans="4:45" x14ac:dyDescent="0.25">
      <c r="D236" s="1" t="s">
        <v>237</v>
      </c>
      <c r="F236" s="1" t="s">
        <v>43</v>
      </c>
      <c r="G236" s="1" t="s">
        <v>44</v>
      </c>
      <c r="H236" s="1">
        <v>40.026400000000002</v>
      </c>
      <c r="I236" s="1">
        <v>15.275</v>
      </c>
      <c r="J236" s="1" t="s">
        <v>236</v>
      </c>
      <c r="K236" s="1" t="s">
        <v>236</v>
      </c>
      <c r="L236" s="12"/>
      <c r="M236" s="1">
        <f t="shared" si="21"/>
        <v>21.6</v>
      </c>
      <c r="N236" s="1">
        <v>16.5</v>
      </c>
      <c r="O236" s="1">
        <v>1080</v>
      </c>
      <c r="Q236" s="1" t="s">
        <v>58</v>
      </c>
      <c r="T236" s="1" t="s">
        <v>167</v>
      </c>
      <c r="U236" s="1">
        <v>180</v>
      </c>
      <c r="V236" s="1">
        <v>6</v>
      </c>
      <c r="W236" s="1">
        <v>27.54</v>
      </c>
      <c r="X236" s="1">
        <v>208</v>
      </c>
      <c r="Y236" s="1">
        <v>20.7</v>
      </c>
      <c r="Z236" s="1">
        <v>10.1</v>
      </c>
      <c r="AE236" s="1">
        <v>0.36299999999999999</v>
      </c>
      <c r="AF236" s="1">
        <v>0.11899999999999999</v>
      </c>
      <c r="AG236" s="1">
        <v>0.224</v>
      </c>
      <c r="AH236" s="1">
        <v>5.5999999999999987E-2</v>
      </c>
      <c r="AI236" s="1">
        <v>0.106</v>
      </c>
      <c r="AJ236" s="1">
        <v>3.9E-2</v>
      </c>
      <c r="AK236" s="1">
        <v>9.0999999999999998E-2</v>
      </c>
      <c r="AL236" s="1">
        <v>0.998</v>
      </c>
      <c r="AM236" s="1" t="s">
        <v>33</v>
      </c>
      <c r="AN236" s="1" t="s">
        <v>34</v>
      </c>
      <c r="AO236" s="1" t="s">
        <v>35</v>
      </c>
      <c r="AP236" s="1" t="s">
        <v>36</v>
      </c>
      <c r="AQ236" s="1" t="s">
        <v>37</v>
      </c>
      <c r="AR236" s="1" t="s">
        <v>38</v>
      </c>
      <c r="AS236" s="1" t="s">
        <v>39</v>
      </c>
    </row>
    <row r="237" spans="4:45" x14ac:dyDescent="0.25">
      <c r="D237" s="1" t="s">
        <v>237</v>
      </c>
      <c r="F237" s="1" t="s">
        <v>43</v>
      </c>
      <c r="G237" s="1" t="s">
        <v>44</v>
      </c>
      <c r="H237" s="1">
        <v>40.026400000000002</v>
      </c>
      <c r="I237" s="1">
        <v>15.275</v>
      </c>
      <c r="J237" s="1" t="s">
        <v>236</v>
      </c>
      <c r="K237" s="1" t="s">
        <v>236</v>
      </c>
      <c r="L237" s="12"/>
      <c r="M237" s="1">
        <f t="shared" si="21"/>
        <v>21.6</v>
      </c>
      <c r="N237" s="1">
        <v>16.5</v>
      </c>
      <c r="O237" s="1">
        <v>1080</v>
      </c>
      <c r="Q237" s="1" t="s">
        <v>58</v>
      </c>
      <c r="T237" s="1" t="s">
        <v>168</v>
      </c>
      <c r="U237" s="1">
        <v>0</v>
      </c>
      <c r="V237" s="1">
        <v>6</v>
      </c>
      <c r="W237" s="1">
        <v>100</v>
      </c>
      <c r="X237" s="1">
        <v>392</v>
      </c>
      <c r="Y237" s="1">
        <v>20.7</v>
      </c>
      <c r="Z237" s="1">
        <v>19</v>
      </c>
      <c r="AE237" s="1">
        <v>0.16500000000000001</v>
      </c>
      <c r="AF237" s="1">
        <v>6.8000000000000005E-2</v>
      </c>
      <c r="AG237" s="1">
        <v>0.40300000000000002</v>
      </c>
      <c r="AH237" s="1">
        <v>0.11899999999999999</v>
      </c>
      <c r="AI237" s="1">
        <v>0.127</v>
      </c>
      <c r="AJ237" s="1">
        <v>5.5E-2</v>
      </c>
      <c r="AK237" s="1">
        <v>6.2000000000000013E-2</v>
      </c>
      <c r="AL237" s="1">
        <v>0.99900000000000011</v>
      </c>
      <c r="AM237" s="1" t="s">
        <v>33</v>
      </c>
      <c r="AN237" s="1" t="s">
        <v>34</v>
      </c>
      <c r="AO237" s="1" t="s">
        <v>35</v>
      </c>
      <c r="AP237" s="1" t="s">
        <v>36</v>
      </c>
      <c r="AQ237" s="1" t="s">
        <v>37</v>
      </c>
      <c r="AR237" s="1" t="s">
        <v>38</v>
      </c>
      <c r="AS237" s="1" t="s">
        <v>39</v>
      </c>
    </row>
    <row r="238" spans="4:45" x14ac:dyDescent="0.25">
      <c r="D238" s="1" t="s">
        <v>237</v>
      </c>
      <c r="F238" s="1" t="s">
        <v>43</v>
      </c>
      <c r="G238" s="1" t="s">
        <v>44</v>
      </c>
      <c r="H238" s="1">
        <v>40.026400000000002</v>
      </c>
      <c r="I238" s="1">
        <v>15.275</v>
      </c>
      <c r="J238" s="1" t="s">
        <v>236</v>
      </c>
      <c r="K238" s="1" t="s">
        <v>236</v>
      </c>
      <c r="L238" s="12"/>
      <c r="M238" s="1">
        <f t="shared" si="21"/>
        <v>21.6</v>
      </c>
      <c r="N238" s="1">
        <v>16.5</v>
      </c>
      <c r="O238" s="1">
        <v>1080</v>
      </c>
      <c r="Q238" s="1" t="s">
        <v>58</v>
      </c>
      <c r="T238" s="1" t="s">
        <v>168</v>
      </c>
      <c r="U238" s="1">
        <v>30</v>
      </c>
      <c r="V238" s="1">
        <v>6</v>
      </c>
      <c r="W238" s="1">
        <v>61.496000000000002</v>
      </c>
      <c r="X238" s="1">
        <v>355</v>
      </c>
      <c r="Y238" s="1">
        <v>23.7</v>
      </c>
      <c r="Z238" s="1">
        <v>15</v>
      </c>
      <c r="AE238" s="1">
        <v>0.23100000000000001</v>
      </c>
      <c r="AF238" s="1">
        <v>8.6999999999999994E-2</v>
      </c>
      <c r="AG238" s="1">
        <v>0.35</v>
      </c>
      <c r="AH238" s="1">
        <v>9.6999999999999989E-2</v>
      </c>
      <c r="AI238" s="1">
        <v>0.111</v>
      </c>
      <c r="AJ238" s="1">
        <v>4.2000000000000003E-2</v>
      </c>
      <c r="AK238" s="1">
        <v>7.9000000000000001E-2</v>
      </c>
      <c r="AL238" s="1">
        <v>0.997</v>
      </c>
      <c r="AM238" s="1" t="s">
        <v>33</v>
      </c>
      <c r="AN238" s="1" t="s">
        <v>34</v>
      </c>
      <c r="AO238" s="1" t="s">
        <v>35</v>
      </c>
      <c r="AP238" s="1" t="s">
        <v>36</v>
      </c>
      <c r="AQ238" s="1" t="s">
        <v>37</v>
      </c>
      <c r="AR238" s="1" t="s">
        <v>38</v>
      </c>
      <c r="AS238" s="1" t="s">
        <v>39</v>
      </c>
    </row>
    <row r="239" spans="4:45" x14ac:dyDescent="0.25">
      <c r="D239" s="1" t="s">
        <v>237</v>
      </c>
      <c r="F239" s="1" t="s">
        <v>43</v>
      </c>
      <c r="G239" s="1" t="s">
        <v>44</v>
      </c>
      <c r="H239" s="1">
        <v>40.026400000000002</v>
      </c>
      <c r="I239" s="1">
        <v>15.275</v>
      </c>
      <c r="J239" s="1" t="s">
        <v>236</v>
      </c>
      <c r="K239" s="1" t="s">
        <v>236</v>
      </c>
      <c r="L239" s="12"/>
      <c r="M239" s="1">
        <f t="shared" si="21"/>
        <v>21.6</v>
      </c>
      <c r="N239" s="1">
        <v>16.5</v>
      </c>
      <c r="O239" s="1">
        <v>1080</v>
      </c>
      <c r="Q239" s="1" t="s">
        <v>58</v>
      </c>
      <c r="T239" s="1" t="s">
        <v>168</v>
      </c>
      <c r="U239" s="1">
        <v>90</v>
      </c>
      <c r="V239" s="1">
        <v>6</v>
      </c>
      <c r="W239" s="1">
        <v>39.036999999999999</v>
      </c>
      <c r="X239" s="1">
        <v>336</v>
      </c>
      <c r="Y239" s="1">
        <v>26.8</v>
      </c>
      <c r="Z239" s="1">
        <v>12.5</v>
      </c>
      <c r="AE239" s="1">
        <v>0.23699999999999999</v>
      </c>
      <c r="AF239" s="1">
        <v>0.105</v>
      </c>
      <c r="AG239" s="1">
        <v>0.311</v>
      </c>
      <c r="AH239" s="1">
        <v>8.5999999999999993E-2</v>
      </c>
      <c r="AI239" s="1">
        <v>0.13100000000000001</v>
      </c>
      <c r="AJ239" s="1">
        <v>4.9000000000000002E-2</v>
      </c>
      <c r="AK239" s="1">
        <v>7.8E-2</v>
      </c>
      <c r="AL239" s="1">
        <v>0.997</v>
      </c>
      <c r="AM239" s="1" t="s">
        <v>33</v>
      </c>
      <c r="AN239" s="1" t="s">
        <v>34</v>
      </c>
      <c r="AO239" s="1" t="s">
        <v>35</v>
      </c>
      <c r="AP239" s="1" t="s">
        <v>36</v>
      </c>
      <c r="AQ239" s="1" t="s">
        <v>37</v>
      </c>
      <c r="AR239" s="1" t="s">
        <v>38</v>
      </c>
      <c r="AS239" s="1" t="s">
        <v>39</v>
      </c>
    </row>
    <row r="240" spans="4:45" x14ac:dyDescent="0.25">
      <c r="D240" s="1" t="s">
        <v>237</v>
      </c>
      <c r="F240" s="1" t="s">
        <v>43</v>
      </c>
      <c r="G240" s="1" t="s">
        <v>44</v>
      </c>
      <c r="H240" s="1">
        <v>40.026400000000002</v>
      </c>
      <c r="I240" s="1">
        <v>15.275</v>
      </c>
      <c r="J240" s="1" t="s">
        <v>236</v>
      </c>
      <c r="K240" s="1" t="s">
        <v>236</v>
      </c>
      <c r="L240" s="12"/>
      <c r="M240" s="1">
        <f t="shared" si="21"/>
        <v>21.6</v>
      </c>
      <c r="N240" s="1">
        <v>16.5</v>
      </c>
      <c r="O240" s="1">
        <v>1080</v>
      </c>
      <c r="Q240" s="1" t="s">
        <v>58</v>
      </c>
      <c r="T240" s="1" t="s">
        <v>168</v>
      </c>
      <c r="U240" s="1">
        <v>180</v>
      </c>
      <c r="V240" s="1">
        <v>6</v>
      </c>
      <c r="W240" s="1">
        <v>30.481000000000002</v>
      </c>
      <c r="X240" s="1">
        <v>300</v>
      </c>
      <c r="Y240" s="1">
        <v>24.6</v>
      </c>
      <c r="Z240" s="1">
        <v>12.2</v>
      </c>
      <c r="AE240" s="1">
        <v>0.23200000000000001</v>
      </c>
      <c r="AF240" s="1">
        <v>0.112</v>
      </c>
      <c r="AG240" s="1">
        <v>0.308</v>
      </c>
      <c r="AH240" s="1">
        <v>8.6999999999999994E-2</v>
      </c>
      <c r="AI240" s="1">
        <v>0.13</v>
      </c>
      <c r="AJ240" s="1">
        <v>4.5999999999999999E-2</v>
      </c>
      <c r="AK240" s="1">
        <v>8.3000000000000004E-2</v>
      </c>
      <c r="AL240" s="1">
        <v>0.99799999999999989</v>
      </c>
      <c r="AM240" s="1" t="s">
        <v>33</v>
      </c>
      <c r="AN240" s="1" t="s">
        <v>34</v>
      </c>
      <c r="AO240" s="1" t="s">
        <v>35</v>
      </c>
      <c r="AP240" s="1" t="s">
        <v>36</v>
      </c>
      <c r="AQ240" s="1" t="s">
        <v>37</v>
      </c>
      <c r="AR240" s="1" t="s">
        <v>38</v>
      </c>
      <c r="AS240" s="1" t="s">
        <v>39</v>
      </c>
    </row>
    <row r="241" spans="4:45" x14ac:dyDescent="0.25">
      <c r="D241" s="1" t="s">
        <v>237</v>
      </c>
      <c r="F241" s="1" t="s">
        <v>43</v>
      </c>
      <c r="G241" s="1" t="s">
        <v>44</v>
      </c>
      <c r="H241" s="1">
        <v>40.026400000000002</v>
      </c>
      <c r="I241" s="1">
        <v>15.275</v>
      </c>
      <c r="J241" s="1" t="s">
        <v>236</v>
      </c>
      <c r="K241" s="1" t="s">
        <v>236</v>
      </c>
      <c r="L241" s="12"/>
      <c r="M241" s="1">
        <f t="shared" si="21"/>
        <v>21.6</v>
      </c>
      <c r="N241" s="1">
        <v>16.5</v>
      </c>
      <c r="O241" s="1">
        <v>1080</v>
      </c>
      <c r="Q241" s="1" t="s">
        <v>66</v>
      </c>
      <c r="T241" s="1" t="s">
        <v>169</v>
      </c>
      <c r="U241" s="1">
        <v>0</v>
      </c>
      <c r="V241" s="1">
        <v>6</v>
      </c>
      <c r="W241" s="1">
        <v>100</v>
      </c>
      <c r="X241" s="1">
        <v>451</v>
      </c>
      <c r="Y241" s="1">
        <v>17</v>
      </c>
      <c r="Z241" s="1">
        <v>26.5</v>
      </c>
      <c r="AE241" s="1">
        <v>0.10299999999999999</v>
      </c>
      <c r="AF241" s="1">
        <v>3.4000000000000002E-2</v>
      </c>
      <c r="AG241" s="1">
        <v>0.41699999999999998</v>
      </c>
      <c r="AH241" s="1">
        <v>0.14499999999999999</v>
      </c>
      <c r="AI241" s="1">
        <v>0.155</v>
      </c>
      <c r="AJ241" s="1">
        <v>6.8000000000000005E-2</v>
      </c>
      <c r="AK241" s="1">
        <v>7.9000000000000001E-2</v>
      </c>
      <c r="AL241" s="1">
        <v>1.0009999999999999</v>
      </c>
      <c r="AM241" s="1" t="s">
        <v>33</v>
      </c>
      <c r="AN241" s="1" t="s">
        <v>34</v>
      </c>
      <c r="AO241" s="1" t="s">
        <v>35</v>
      </c>
      <c r="AP241" s="1" t="s">
        <v>36</v>
      </c>
      <c r="AQ241" s="1" t="s">
        <v>37</v>
      </c>
      <c r="AR241" s="1" t="s">
        <v>38</v>
      </c>
      <c r="AS241" s="1" t="s">
        <v>39</v>
      </c>
    </row>
    <row r="242" spans="4:45" x14ac:dyDescent="0.25">
      <c r="D242" s="1" t="s">
        <v>237</v>
      </c>
      <c r="F242" s="1" t="s">
        <v>43</v>
      </c>
      <c r="G242" s="1" t="s">
        <v>44</v>
      </c>
      <c r="H242" s="1">
        <v>40.026400000000002</v>
      </c>
      <c r="I242" s="1">
        <v>15.275</v>
      </c>
      <c r="J242" s="1" t="s">
        <v>236</v>
      </c>
      <c r="K242" s="1" t="s">
        <v>236</v>
      </c>
      <c r="L242" s="12"/>
      <c r="M242" s="1">
        <f t="shared" si="21"/>
        <v>21.6</v>
      </c>
      <c r="N242" s="1">
        <v>16.5</v>
      </c>
      <c r="O242" s="1">
        <v>1080</v>
      </c>
      <c r="Q242" s="1" t="s">
        <v>66</v>
      </c>
      <c r="T242" s="1" t="s">
        <v>169</v>
      </c>
      <c r="U242" s="1">
        <v>30</v>
      </c>
      <c r="V242" s="1">
        <v>6</v>
      </c>
      <c r="W242" s="1">
        <v>47.506</v>
      </c>
      <c r="X242" s="1">
        <v>387</v>
      </c>
      <c r="Y242" s="1">
        <v>17.399999999999999</v>
      </c>
      <c r="Z242" s="1">
        <v>22.3</v>
      </c>
      <c r="AE242" s="1">
        <v>0.14899999999999999</v>
      </c>
      <c r="AF242" s="1">
        <v>7.2000000000000008E-2</v>
      </c>
      <c r="AG242" s="1">
        <v>0.48499999999999999</v>
      </c>
      <c r="AH242" s="1">
        <v>0.11899999999999999</v>
      </c>
      <c r="AI242" s="1">
        <v>9.6000000000000002E-2</v>
      </c>
      <c r="AJ242" s="1">
        <v>3.3000000000000002E-2</v>
      </c>
      <c r="AK242" s="1">
        <v>4.2000000000000003E-2</v>
      </c>
      <c r="AL242" s="1">
        <v>0.996</v>
      </c>
      <c r="AM242" s="1" t="s">
        <v>33</v>
      </c>
      <c r="AN242" s="1" t="s">
        <v>34</v>
      </c>
      <c r="AO242" s="1" t="s">
        <v>35</v>
      </c>
      <c r="AP242" s="1" t="s">
        <v>36</v>
      </c>
      <c r="AQ242" s="1" t="s">
        <v>37</v>
      </c>
      <c r="AR242" s="1" t="s">
        <v>38</v>
      </c>
      <c r="AS242" s="1" t="s">
        <v>39</v>
      </c>
    </row>
    <row r="243" spans="4:45" x14ac:dyDescent="0.25">
      <c r="D243" s="1" t="s">
        <v>237</v>
      </c>
      <c r="F243" s="1" t="s">
        <v>43</v>
      </c>
      <c r="G243" s="1" t="s">
        <v>44</v>
      </c>
      <c r="H243" s="1">
        <v>40.026400000000002</v>
      </c>
      <c r="I243" s="1">
        <v>15.275</v>
      </c>
      <c r="J243" s="1" t="s">
        <v>236</v>
      </c>
      <c r="K243" s="1" t="s">
        <v>236</v>
      </c>
      <c r="L243" s="12"/>
      <c r="M243" s="1">
        <f t="shared" si="21"/>
        <v>21.6</v>
      </c>
      <c r="N243" s="1">
        <v>16.5</v>
      </c>
      <c r="O243" s="1">
        <v>1080</v>
      </c>
      <c r="Q243" s="1" t="s">
        <v>66</v>
      </c>
      <c r="T243" s="1" t="s">
        <v>169</v>
      </c>
      <c r="U243" s="1">
        <v>90</v>
      </c>
      <c r="V243" s="1">
        <v>6</v>
      </c>
      <c r="W243" s="1">
        <v>27.134</v>
      </c>
      <c r="X243" s="1">
        <v>291</v>
      </c>
      <c r="Y243" s="1">
        <v>18.7</v>
      </c>
      <c r="Z243" s="1">
        <v>15.6</v>
      </c>
      <c r="AE243" s="1">
        <v>0.191</v>
      </c>
      <c r="AF243" s="1">
        <v>8.900000000000001E-2</v>
      </c>
      <c r="AG243" s="1">
        <v>0.40600000000000003</v>
      </c>
      <c r="AH243" s="1">
        <v>0.105</v>
      </c>
      <c r="AI243" s="1">
        <v>0.113</v>
      </c>
      <c r="AJ243" s="1">
        <v>3.5000000000000003E-2</v>
      </c>
      <c r="AK243" s="1">
        <v>5.7000000000000002E-2</v>
      </c>
      <c r="AL243" s="1">
        <v>0.99600000000000011</v>
      </c>
      <c r="AM243" s="1" t="s">
        <v>33</v>
      </c>
      <c r="AN243" s="1" t="s">
        <v>34</v>
      </c>
      <c r="AO243" s="1" t="s">
        <v>35</v>
      </c>
      <c r="AP243" s="1" t="s">
        <v>36</v>
      </c>
      <c r="AQ243" s="1" t="s">
        <v>37</v>
      </c>
      <c r="AR243" s="1" t="s">
        <v>38</v>
      </c>
      <c r="AS243" s="1" t="s">
        <v>39</v>
      </c>
    </row>
    <row r="244" spans="4:45" x14ac:dyDescent="0.25">
      <c r="D244" s="1" t="s">
        <v>237</v>
      </c>
      <c r="F244" s="1" t="s">
        <v>43</v>
      </c>
      <c r="G244" s="1" t="s">
        <v>44</v>
      </c>
      <c r="H244" s="1">
        <v>40.026400000000002</v>
      </c>
      <c r="I244" s="1">
        <v>15.275</v>
      </c>
      <c r="J244" s="1" t="s">
        <v>236</v>
      </c>
      <c r="K244" s="1" t="s">
        <v>236</v>
      </c>
      <c r="L244" s="12"/>
      <c r="M244" s="1">
        <f t="shared" si="21"/>
        <v>21.6</v>
      </c>
      <c r="N244" s="1">
        <v>16.5</v>
      </c>
      <c r="O244" s="1">
        <v>1080</v>
      </c>
      <c r="Q244" s="1" t="s">
        <v>66</v>
      </c>
      <c r="T244" s="1" t="s">
        <v>169</v>
      </c>
      <c r="U244" s="1">
        <v>180</v>
      </c>
      <c r="V244" s="1">
        <v>6</v>
      </c>
      <c r="W244" s="1">
        <v>16.806000000000001</v>
      </c>
      <c r="X244" s="1">
        <v>240</v>
      </c>
      <c r="Y244" s="1">
        <v>18.8</v>
      </c>
      <c r="Z244" s="1">
        <v>12.9</v>
      </c>
      <c r="AE244" s="1">
        <v>0.20699999999999999</v>
      </c>
      <c r="AF244" s="1">
        <v>0.10199999999999999</v>
      </c>
      <c r="AG244" s="1">
        <v>0.36199999999999999</v>
      </c>
      <c r="AH244" s="1">
        <v>9.8000000000000004E-2</v>
      </c>
      <c r="AI244" s="1">
        <v>0.128</v>
      </c>
      <c r="AJ244" s="1">
        <v>3.7999999999999999E-2</v>
      </c>
      <c r="AK244" s="1">
        <v>6.3E-2</v>
      </c>
      <c r="AL244" s="1">
        <v>0.998</v>
      </c>
      <c r="AM244" s="1" t="s">
        <v>33</v>
      </c>
      <c r="AN244" s="1" t="s">
        <v>34</v>
      </c>
      <c r="AO244" s="1" t="s">
        <v>35</v>
      </c>
      <c r="AP244" s="1" t="s">
        <v>36</v>
      </c>
      <c r="AQ244" s="1" t="s">
        <v>37</v>
      </c>
      <c r="AR244" s="1" t="s">
        <v>38</v>
      </c>
      <c r="AS244" s="1" t="s">
        <v>39</v>
      </c>
    </row>
    <row r="245" spans="4:45" x14ac:dyDescent="0.25">
      <c r="D245" s="1" t="s">
        <v>237</v>
      </c>
      <c r="F245" s="1" t="s">
        <v>43</v>
      </c>
      <c r="G245" s="1" t="s">
        <v>44</v>
      </c>
      <c r="H245" s="1">
        <v>40.026400000000002</v>
      </c>
      <c r="I245" s="1">
        <v>15.275</v>
      </c>
      <c r="J245" s="1" t="s">
        <v>236</v>
      </c>
      <c r="K245" s="1" t="s">
        <v>236</v>
      </c>
      <c r="L245" s="12"/>
      <c r="M245" s="1">
        <f t="shared" si="21"/>
        <v>21.6</v>
      </c>
      <c r="N245" s="1">
        <v>16.5</v>
      </c>
      <c r="O245" s="1">
        <v>1080</v>
      </c>
      <c r="Q245" s="1" t="s">
        <v>58</v>
      </c>
      <c r="T245" s="1" t="s">
        <v>170</v>
      </c>
      <c r="U245" s="1">
        <v>0</v>
      </c>
      <c r="V245" s="1">
        <v>6</v>
      </c>
      <c r="W245" s="1">
        <v>100</v>
      </c>
      <c r="X245" s="1">
        <v>447</v>
      </c>
      <c r="Y245" s="1">
        <v>16.5</v>
      </c>
      <c r="Z245" s="1">
        <v>27.2</v>
      </c>
      <c r="AE245" s="1">
        <v>0.20100000000000001</v>
      </c>
      <c r="AF245" s="1">
        <v>6.9000000000000006E-2</v>
      </c>
      <c r="AG245" s="1">
        <v>0.436</v>
      </c>
      <c r="AH245" s="1">
        <v>0.107</v>
      </c>
      <c r="AI245" s="1">
        <v>9.6000000000000002E-2</v>
      </c>
      <c r="AJ245" s="1">
        <v>2.8000000000000001E-2</v>
      </c>
      <c r="AK245" s="1">
        <v>6.3E-2</v>
      </c>
      <c r="AL245" s="1">
        <v>1</v>
      </c>
      <c r="AM245" s="1" t="s">
        <v>33</v>
      </c>
      <c r="AN245" s="1" t="s">
        <v>34</v>
      </c>
      <c r="AO245" s="1" t="s">
        <v>35</v>
      </c>
      <c r="AP245" s="1" t="s">
        <v>36</v>
      </c>
      <c r="AQ245" s="1" t="s">
        <v>37</v>
      </c>
      <c r="AR245" s="1" t="s">
        <v>38</v>
      </c>
      <c r="AS245" s="1" t="s">
        <v>39</v>
      </c>
    </row>
    <row r="246" spans="4:45" x14ac:dyDescent="0.25">
      <c r="D246" s="1" t="s">
        <v>237</v>
      </c>
      <c r="F246" s="1" t="s">
        <v>43</v>
      </c>
      <c r="G246" s="1" t="s">
        <v>44</v>
      </c>
      <c r="H246" s="1">
        <v>40.026400000000002</v>
      </c>
      <c r="I246" s="1">
        <v>15.275</v>
      </c>
      <c r="J246" s="1" t="s">
        <v>236</v>
      </c>
      <c r="K246" s="1" t="s">
        <v>236</v>
      </c>
      <c r="L246" s="12"/>
      <c r="M246" s="1">
        <f t="shared" si="21"/>
        <v>21.6</v>
      </c>
      <c r="N246" s="1">
        <v>16.5</v>
      </c>
      <c r="O246" s="1">
        <v>1080</v>
      </c>
      <c r="Q246" s="1" t="s">
        <v>58</v>
      </c>
      <c r="T246" s="1" t="s">
        <v>170</v>
      </c>
      <c r="U246" s="1">
        <v>30</v>
      </c>
      <c r="V246" s="1">
        <v>6</v>
      </c>
      <c r="W246" s="1">
        <v>75.132000000000005</v>
      </c>
      <c r="X246" s="1">
        <v>341</v>
      </c>
      <c r="Y246" s="1">
        <v>22.9</v>
      </c>
      <c r="Z246" s="1">
        <v>14.9</v>
      </c>
      <c r="AE246" s="1">
        <v>0.189</v>
      </c>
      <c r="AF246" s="1">
        <v>7.2999999999999995E-2</v>
      </c>
      <c r="AG246" s="1">
        <v>0.42799999999999999</v>
      </c>
      <c r="AH246" s="1">
        <v>0.11899999999999999</v>
      </c>
      <c r="AI246" s="1">
        <v>9.9000000000000005E-2</v>
      </c>
      <c r="AJ246" s="1">
        <v>3.3000000000000002E-2</v>
      </c>
      <c r="AK246" s="1">
        <v>5.5E-2</v>
      </c>
      <c r="AL246" s="1">
        <v>0.996</v>
      </c>
      <c r="AM246" s="1" t="s">
        <v>33</v>
      </c>
      <c r="AN246" s="1" t="s">
        <v>34</v>
      </c>
      <c r="AO246" s="1" t="s">
        <v>35</v>
      </c>
      <c r="AP246" s="1" t="s">
        <v>36</v>
      </c>
      <c r="AQ246" s="1" t="s">
        <v>37</v>
      </c>
      <c r="AR246" s="1" t="s">
        <v>38</v>
      </c>
      <c r="AS246" s="1" t="s">
        <v>39</v>
      </c>
    </row>
    <row r="247" spans="4:45" x14ac:dyDescent="0.25">
      <c r="D247" s="1" t="s">
        <v>237</v>
      </c>
      <c r="F247" s="1" t="s">
        <v>43</v>
      </c>
      <c r="G247" s="1" t="s">
        <v>44</v>
      </c>
      <c r="H247" s="1">
        <v>40.026400000000002</v>
      </c>
      <c r="I247" s="1">
        <v>15.275</v>
      </c>
      <c r="J247" s="1" t="s">
        <v>236</v>
      </c>
      <c r="K247" s="1" t="s">
        <v>236</v>
      </c>
      <c r="L247" s="12"/>
      <c r="M247" s="1">
        <f t="shared" si="21"/>
        <v>21.6</v>
      </c>
      <c r="N247" s="1">
        <v>16.5</v>
      </c>
      <c r="O247" s="1">
        <v>1080</v>
      </c>
      <c r="Q247" s="1" t="s">
        <v>58</v>
      </c>
      <c r="T247" s="1" t="s">
        <v>170</v>
      </c>
      <c r="U247" s="1">
        <v>90</v>
      </c>
      <c r="V247" s="1">
        <v>6</v>
      </c>
      <c r="W247" s="1">
        <v>57.307000000000002</v>
      </c>
      <c r="X247" s="1">
        <v>328</v>
      </c>
      <c r="Y247" s="1">
        <v>22.6</v>
      </c>
      <c r="Z247" s="1">
        <v>14.5</v>
      </c>
      <c r="AE247" s="1">
        <v>0.27200000000000002</v>
      </c>
      <c r="AF247" s="1">
        <v>9.4E-2</v>
      </c>
      <c r="AG247" s="1">
        <v>0.34200000000000003</v>
      </c>
      <c r="AH247" s="1">
        <v>8.4000000000000005E-2</v>
      </c>
      <c r="AI247" s="1">
        <v>0.104</v>
      </c>
      <c r="AJ247" s="1">
        <v>3.4000000000000002E-2</v>
      </c>
      <c r="AK247" s="1">
        <v>6.8000000000000005E-2</v>
      </c>
      <c r="AL247" s="1">
        <v>0.998</v>
      </c>
      <c r="AM247" s="1" t="s">
        <v>33</v>
      </c>
      <c r="AN247" s="1" t="s">
        <v>34</v>
      </c>
      <c r="AO247" s="1" t="s">
        <v>35</v>
      </c>
      <c r="AP247" s="1" t="s">
        <v>36</v>
      </c>
      <c r="AQ247" s="1" t="s">
        <v>37</v>
      </c>
      <c r="AR247" s="1" t="s">
        <v>38</v>
      </c>
      <c r="AS247" s="1" t="s">
        <v>39</v>
      </c>
    </row>
    <row r="248" spans="4:45" x14ac:dyDescent="0.25">
      <c r="D248" s="1" t="s">
        <v>237</v>
      </c>
      <c r="F248" s="1" t="s">
        <v>43</v>
      </c>
      <c r="G248" s="1" t="s">
        <v>44</v>
      </c>
      <c r="H248" s="1">
        <v>40.026400000000002</v>
      </c>
      <c r="I248" s="1">
        <v>15.275</v>
      </c>
      <c r="J248" s="1" t="s">
        <v>236</v>
      </c>
      <c r="K248" s="1" t="s">
        <v>236</v>
      </c>
      <c r="L248" s="12"/>
      <c r="M248" s="1">
        <f t="shared" si="21"/>
        <v>21.6</v>
      </c>
      <c r="N248" s="1">
        <v>16.5</v>
      </c>
      <c r="O248" s="1">
        <v>1080</v>
      </c>
      <c r="Q248" s="1" t="s">
        <v>58</v>
      </c>
      <c r="T248" s="1" t="s">
        <v>170</v>
      </c>
      <c r="U248" s="1">
        <v>180</v>
      </c>
      <c r="V248" s="1">
        <v>6</v>
      </c>
      <c r="W248" s="1">
        <v>46.790999999999997</v>
      </c>
      <c r="X248" s="1">
        <v>310</v>
      </c>
      <c r="Y248" s="1">
        <v>20.5</v>
      </c>
      <c r="Z248" s="1">
        <v>15.1</v>
      </c>
      <c r="AE248" s="1">
        <v>0.26900000000000002</v>
      </c>
      <c r="AF248" s="1">
        <v>0.108</v>
      </c>
      <c r="AG248" s="1">
        <v>0.29299999999999998</v>
      </c>
      <c r="AH248" s="1">
        <v>8.5000000000000006E-2</v>
      </c>
      <c r="AI248" s="1">
        <v>0.121</v>
      </c>
      <c r="AJ248" s="1">
        <v>4.4999999999999998E-2</v>
      </c>
      <c r="AK248" s="1">
        <v>7.9000000000000001E-2</v>
      </c>
      <c r="AL248" s="1">
        <v>1</v>
      </c>
      <c r="AM248" s="1" t="s">
        <v>33</v>
      </c>
      <c r="AN248" s="1" t="s">
        <v>34</v>
      </c>
      <c r="AO248" s="1" t="s">
        <v>35</v>
      </c>
      <c r="AP248" s="1" t="s">
        <v>36</v>
      </c>
      <c r="AQ248" s="1" t="s">
        <v>37</v>
      </c>
      <c r="AR248" s="1" t="s">
        <v>38</v>
      </c>
      <c r="AS248" s="1" t="s">
        <v>39</v>
      </c>
    </row>
    <row r="249" spans="4:45" x14ac:dyDescent="0.25">
      <c r="D249" s="1" t="s">
        <v>237</v>
      </c>
      <c r="F249" s="1" t="s">
        <v>43</v>
      </c>
      <c r="G249" s="1" t="s">
        <v>44</v>
      </c>
      <c r="H249" s="1">
        <v>40.026400000000002</v>
      </c>
      <c r="I249" s="1">
        <v>15.275</v>
      </c>
      <c r="J249" s="1" t="s">
        <v>236</v>
      </c>
      <c r="K249" s="1" t="s">
        <v>236</v>
      </c>
      <c r="L249" s="12"/>
      <c r="M249" s="1">
        <f t="shared" si="21"/>
        <v>21.6</v>
      </c>
      <c r="N249" s="1">
        <v>16.5</v>
      </c>
      <c r="O249" s="1">
        <v>1080</v>
      </c>
      <c r="Q249" s="1" t="s">
        <v>58</v>
      </c>
      <c r="T249" s="1" t="s">
        <v>171</v>
      </c>
      <c r="U249" s="1">
        <v>0</v>
      </c>
      <c r="V249" s="1">
        <v>6</v>
      </c>
      <c r="W249" s="1">
        <v>100</v>
      </c>
      <c r="X249" s="1">
        <v>451</v>
      </c>
      <c r="Y249" s="1">
        <v>20</v>
      </c>
      <c r="Z249" s="1">
        <v>22.6</v>
      </c>
      <c r="AE249" s="1">
        <v>0.253</v>
      </c>
      <c r="AF249" s="1">
        <v>6.8000000000000005E-2</v>
      </c>
      <c r="AG249" s="1">
        <v>0.43099999999999999</v>
      </c>
      <c r="AH249" s="1">
        <v>8.900000000000001E-2</v>
      </c>
      <c r="AI249" s="1">
        <v>6.8000000000000005E-2</v>
      </c>
      <c r="AJ249" s="1">
        <v>2.3E-2</v>
      </c>
      <c r="AK249" s="1">
        <v>6.8000000000000005E-2</v>
      </c>
      <c r="AL249" s="1">
        <v>1</v>
      </c>
      <c r="AM249" s="1" t="s">
        <v>33</v>
      </c>
      <c r="AN249" s="1" t="s">
        <v>34</v>
      </c>
      <c r="AO249" s="1" t="s">
        <v>35</v>
      </c>
      <c r="AP249" s="1" t="s">
        <v>36</v>
      </c>
      <c r="AQ249" s="1" t="s">
        <v>37</v>
      </c>
      <c r="AR249" s="1" t="s">
        <v>38</v>
      </c>
      <c r="AS249" s="1" t="s">
        <v>39</v>
      </c>
    </row>
    <row r="250" spans="4:45" x14ac:dyDescent="0.25">
      <c r="D250" s="1" t="s">
        <v>237</v>
      </c>
      <c r="F250" s="1" t="s">
        <v>43</v>
      </c>
      <c r="G250" s="1" t="s">
        <v>44</v>
      </c>
      <c r="H250" s="1">
        <v>40.026400000000002</v>
      </c>
      <c r="I250" s="1">
        <v>15.275</v>
      </c>
      <c r="J250" s="1" t="s">
        <v>236</v>
      </c>
      <c r="K250" s="1" t="s">
        <v>236</v>
      </c>
      <c r="L250" s="12"/>
      <c r="M250" s="1">
        <f t="shared" si="21"/>
        <v>21.6</v>
      </c>
      <c r="N250" s="1">
        <v>16.5</v>
      </c>
      <c r="O250" s="1">
        <v>1080</v>
      </c>
      <c r="Q250" s="1" t="s">
        <v>58</v>
      </c>
      <c r="T250" s="1" t="s">
        <v>171</v>
      </c>
      <c r="U250" s="1">
        <v>30</v>
      </c>
      <c r="V250" s="1">
        <v>6</v>
      </c>
      <c r="W250" s="1">
        <v>32.497999999999998</v>
      </c>
      <c r="X250" s="1">
        <v>483</v>
      </c>
      <c r="Y250" s="1">
        <v>25.4</v>
      </c>
      <c r="Z250" s="1">
        <v>19.100000000000001</v>
      </c>
      <c r="AE250" s="1">
        <v>0.42299999999999999</v>
      </c>
      <c r="AF250" s="1">
        <v>7.2999999999999995E-2</v>
      </c>
      <c r="AG250" s="1">
        <v>0.26100000000000001</v>
      </c>
      <c r="AH250" s="1">
        <v>7.0000000000000007E-2</v>
      </c>
      <c r="AI250" s="1">
        <v>7.9000000000000001E-2</v>
      </c>
      <c r="AJ250" s="1">
        <v>2.9000000000000001E-2</v>
      </c>
      <c r="AK250" s="1">
        <v>6.0999999999999999E-2</v>
      </c>
      <c r="AL250" s="1">
        <v>0.996</v>
      </c>
      <c r="AM250" s="1" t="s">
        <v>33</v>
      </c>
      <c r="AN250" s="1" t="s">
        <v>34</v>
      </c>
      <c r="AO250" s="1" t="s">
        <v>35</v>
      </c>
      <c r="AP250" s="1" t="s">
        <v>36</v>
      </c>
      <c r="AQ250" s="1" t="s">
        <v>37</v>
      </c>
      <c r="AR250" s="1" t="s">
        <v>38</v>
      </c>
      <c r="AS250" s="1" t="s">
        <v>39</v>
      </c>
    </row>
    <row r="251" spans="4:45" x14ac:dyDescent="0.25">
      <c r="D251" s="1" t="s">
        <v>237</v>
      </c>
      <c r="F251" s="1" t="s">
        <v>43</v>
      </c>
      <c r="G251" s="1" t="s">
        <v>44</v>
      </c>
      <c r="H251" s="1">
        <v>40.026400000000002</v>
      </c>
      <c r="I251" s="1">
        <v>15.275</v>
      </c>
      <c r="J251" s="1" t="s">
        <v>236</v>
      </c>
      <c r="K251" s="1" t="s">
        <v>236</v>
      </c>
      <c r="L251" s="12"/>
      <c r="M251" s="1">
        <f t="shared" si="21"/>
        <v>21.6</v>
      </c>
      <c r="N251" s="1">
        <v>16.5</v>
      </c>
      <c r="O251" s="1">
        <v>1080</v>
      </c>
      <c r="Q251" s="1" t="s">
        <v>58</v>
      </c>
      <c r="T251" s="1" t="s">
        <v>171</v>
      </c>
      <c r="U251" s="1">
        <v>90</v>
      </c>
      <c r="V251" s="1">
        <v>6</v>
      </c>
      <c r="W251" s="1">
        <v>20.146000000000001</v>
      </c>
      <c r="X251" s="1">
        <v>440</v>
      </c>
      <c r="Y251" s="1">
        <v>22.4</v>
      </c>
      <c r="Z251" s="1">
        <v>19.7</v>
      </c>
      <c r="AE251" s="1">
        <v>0.47799999999999998</v>
      </c>
      <c r="AF251" s="1">
        <v>7.6999999999999999E-2</v>
      </c>
      <c r="AG251" s="1">
        <v>0.224</v>
      </c>
      <c r="AH251" s="1">
        <v>5.8999999999999997E-2</v>
      </c>
      <c r="AI251" s="1">
        <v>7.4999999999999997E-2</v>
      </c>
      <c r="AJ251" s="1">
        <v>2.4E-2</v>
      </c>
      <c r="AK251" s="1">
        <v>6.0999999999999999E-2</v>
      </c>
      <c r="AL251" s="1">
        <v>0.998</v>
      </c>
      <c r="AM251" s="1" t="s">
        <v>33</v>
      </c>
      <c r="AN251" s="1" t="s">
        <v>34</v>
      </c>
      <c r="AO251" s="1" t="s">
        <v>35</v>
      </c>
      <c r="AP251" s="1" t="s">
        <v>36</v>
      </c>
      <c r="AQ251" s="1" t="s">
        <v>37</v>
      </c>
      <c r="AR251" s="1" t="s">
        <v>38</v>
      </c>
      <c r="AS251" s="1" t="s">
        <v>39</v>
      </c>
    </row>
    <row r="252" spans="4:45" x14ac:dyDescent="0.25">
      <c r="D252" s="1" t="s">
        <v>237</v>
      </c>
      <c r="F252" s="1" t="s">
        <v>43</v>
      </c>
      <c r="G252" s="1" t="s">
        <v>44</v>
      </c>
      <c r="H252" s="1">
        <v>40.026400000000002</v>
      </c>
      <c r="I252" s="1">
        <v>15.275</v>
      </c>
      <c r="J252" s="1" t="s">
        <v>236</v>
      </c>
      <c r="K252" s="1" t="s">
        <v>236</v>
      </c>
      <c r="L252" s="12"/>
      <c r="M252" s="1">
        <f t="shared" si="21"/>
        <v>21.6</v>
      </c>
      <c r="N252" s="1">
        <v>16.5</v>
      </c>
      <c r="O252" s="1">
        <v>1080</v>
      </c>
      <c r="Q252" s="1" t="s">
        <v>58</v>
      </c>
      <c r="T252" s="1" t="s">
        <v>171</v>
      </c>
      <c r="U252" s="1">
        <v>180</v>
      </c>
      <c r="V252" s="1">
        <v>6</v>
      </c>
      <c r="W252" s="1">
        <v>14.981</v>
      </c>
      <c r="X252" s="1">
        <v>309</v>
      </c>
      <c r="Y252" s="1">
        <v>18.2</v>
      </c>
      <c r="Z252" s="1">
        <v>17</v>
      </c>
      <c r="AE252" s="1">
        <v>0.46500000000000002</v>
      </c>
      <c r="AF252" s="1">
        <v>7.4999999999999997E-2</v>
      </c>
      <c r="AG252" s="1">
        <v>0.20799999999999999</v>
      </c>
      <c r="AH252" s="1">
        <v>6.0999999999999999E-2</v>
      </c>
      <c r="AI252" s="1">
        <v>8.900000000000001E-2</v>
      </c>
      <c r="AJ252" s="1">
        <v>3.3000000000000002E-2</v>
      </c>
      <c r="AK252" s="1">
        <v>6.7000000000000004E-2</v>
      </c>
      <c r="AL252" s="1">
        <v>0.998</v>
      </c>
      <c r="AM252" s="1" t="s">
        <v>33</v>
      </c>
      <c r="AN252" s="1" t="s">
        <v>34</v>
      </c>
      <c r="AO252" s="1" t="s">
        <v>35</v>
      </c>
      <c r="AP252" s="1" t="s">
        <v>36</v>
      </c>
      <c r="AQ252" s="1" t="s">
        <v>37</v>
      </c>
      <c r="AR252" s="1" t="s">
        <v>38</v>
      </c>
      <c r="AS252" s="1" t="s">
        <v>39</v>
      </c>
    </row>
    <row r="253" spans="4:45" x14ac:dyDescent="0.25">
      <c r="D253" s="1" t="s">
        <v>237</v>
      </c>
      <c r="F253" s="1" t="s">
        <v>43</v>
      </c>
      <c r="G253" s="1" t="s">
        <v>44</v>
      </c>
      <c r="H253" s="1">
        <v>40.026400000000002</v>
      </c>
      <c r="I253" s="1">
        <v>15.275</v>
      </c>
      <c r="J253" s="1" t="s">
        <v>236</v>
      </c>
      <c r="K253" s="1" t="s">
        <v>236</v>
      </c>
      <c r="L253" s="12"/>
      <c r="M253" s="1">
        <f t="shared" si="21"/>
        <v>21.6</v>
      </c>
      <c r="N253" s="1">
        <v>16.5</v>
      </c>
      <c r="O253" s="1">
        <v>1080</v>
      </c>
      <c r="Q253" s="1" t="s">
        <v>58</v>
      </c>
      <c r="T253" s="1" t="s">
        <v>172</v>
      </c>
      <c r="U253" s="1">
        <v>0</v>
      </c>
      <c r="V253" s="1">
        <v>6</v>
      </c>
      <c r="W253" s="1">
        <v>100</v>
      </c>
      <c r="X253" s="1">
        <v>390</v>
      </c>
      <c r="Y253" s="1">
        <v>32</v>
      </c>
      <c r="Z253" s="1">
        <v>12.2</v>
      </c>
      <c r="AE253" s="1">
        <v>0.22600000000000001</v>
      </c>
      <c r="AF253" s="1">
        <v>9.5000000000000001E-2</v>
      </c>
      <c r="AG253" s="1">
        <v>0.39300000000000002</v>
      </c>
      <c r="AH253" s="1">
        <v>8.8000000000000009E-2</v>
      </c>
      <c r="AI253" s="1">
        <v>7.0999999999999994E-2</v>
      </c>
      <c r="AJ253" s="1">
        <v>1.9E-2</v>
      </c>
      <c r="AK253" s="1">
        <v>0.108</v>
      </c>
      <c r="AL253" s="1">
        <v>0.99999999999999989</v>
      </c>
      <c r="AM253" s="1" t="s">
        <v>33</v>
      </c>
      <c r="AN253" s="1" t="s">
        <v>34</v>
      </c>
      <c r="AO253" s="1" t="s">
        <v>35</v>
      </c>
      <c r="AP253" s="1" t="s">
        <v>36</v>
      </c>
      <c r="AQ253" s="1" t="s">
        <v>37</v>
      </c>
      <c r="AR253" s="1" t="s">
        <v>38</v>
      </c>
      <c r="AS253" s="1" t="s">
        <v>39</v>
      </c>
    </row>
    <row r="254" spans="4:45" x14ac:dyDescent="0.25">
      <c r="D254" s="1" t="s">
        <v>237</v>
      </c>
      <c r="F254" s="1" t="s">
        <v>43</v>
      </c>
      <c r="G254" s="1" t="s">
        <v>44</v>
      </c>
      <c r="H254" s="1">
        <v>40.026400000000002</v>
      </c>
      <c r="I254" s="1">
        <v>15.275</v>
      </c>
      <c r="J254" s="1" t="s">
        <v>236</v>
      </c>
      <c r="K254" s="1" t="s">
        <v>236</v>
      </c>
      <c r="L254" s="12"/>
      <c r="M254" s="1">
        <f t="shared" si="21"/>
        <v>21.6</v>
      </c>
      <c r="N254" s="1">
        <v>16.5</v>
      </c>
      <c r="O254" s="1">
        <v>1080</v>
      </c>
      <c r="Q254" s="1" t="s">
        <v>58</v>
      </c>
      <c r="T254" s="1" t="s">
        <v>172</v>
      </c>
      <c r="U254" s="1">
        <v>30</v>
      </c>
      <c r="V254" s="1">
        <v>6</v>
      </c>
      <c r="W254" s="1">
        <v>39.018000000000001</v>
      </c>
      <c r="X254" s="1">
        <v>311</v>
      </c>
      <c r="Y254" s="1">
        <v>32.200000000000003</v>
      </c>
      <c r="Z254" s="1">
        <v>9.6999999999999993</v>
      </c>
      <c r="AE254" s="1">
        <v>0.29899999999999999</v>
      </c>
      <c r="AF254" s="1">
        <v>0.113</v>
      </c>
      <c r="AG254" s="1">
        <v>0.318</v>
      </c>
      <c r="AH254" s="1">
        <v>7.0999999999999994E-2</v>
      </c>
      <c r="AI254" s="1">
        <v>8.900000000000001E-2</v>
      </c>
      <c r="AJ254" s="1">
        <v>2.3E-2</v>
      </c>
      <c r="AK254" s="1">
        <v>8.3000000000000004E-2</v>
      </c>
      <c r="AL254" s="1">
        <v>0.99599999999999989</v>
      </c>
      <c r="AM254" s="1" t="s">
        <v>33</v>
      </c>
      <c r="AN254" s="1" t="s">
        <v>34</v>
      </c>
      <c r="AO254" s="1" t="s">
        <v>35</v>
      </c>
      <c r="AP254" s="1" t="s">
        <v>36</v>
      </c>
      <c r="AQ254" s="1" t="s">
        <v>37</v>
      </c>
      <c r="AR254" s="1" t="s">
        <v>38</v>
      </c>
      <c r="AS254" s="1" t="s">
        <v>39</v>
      </c>
    </row>
    <row r="255" spans="4:45" x14ac:dyDescent="0.25">
      <c r="D255" s="1" t="s">
        <v>237</v>
      </c>
      <c r="F255" s="1" t="s">
        <v>43</v>
      </c>
      <c r="G255" s="1" t="s">
        <v>44</v>
      </c>
      <c r="H255" s="1">
        <v>40.026400000000002</v>
      </c>
      <c r="I255" s="1">
        <v>15.275</v>
      </c>
      <c r="J255" s="1" t="s">
        <v>236</v>
      </c>
      <c r="K255" s="1" t="s">
        <v>236</v>
      </c>
      <c r="L255" s="12"/>
      <c r="M255" s="1">
        <f t="shared" si="21"/>
        <v>21.6</v>
      </c>
      <c r="N255" s="1">
        <v>16.5</v>
      </c>
      <c r="O255" s="1">
        <v>1080</v>
      </c>
      <c r="Q255" s="1" t="s">
        <v>58</v>
      </c>
      <c r="T255" s="1" t="s">
        <v>172</v>
      </c>
      <c r="U255" s="1">
        <v>90</v>
      </c>
      <c r="V255" s="1">
        <v>6</v>
      </c>
      <c r="W255" s="1">
        <v>32.085999999999999</v>
      </c>
      <c r="X255" s="1">
        <v>224</v>
      </c>
      <c r="Y255" s="1">
        <v>24.6</v>
      </c>
      <c r="Z255" s="1">
        <v>9.1</v>
      </c>
      <c r="AE255" s="1">
        <v>0.26500000000000001</v>
      </c>
      <c r="AF255" s="1">
        <v>0.109</v>
      </c>
      <c r="AG255" s="1">
        <v>0.32300000000000001</v>
      </c>
      <c r="AH255" s="1">
        <v>7.8E-2</v>
      </c>
      <c r="AI255" s="1">
        <v>0.109</v>
      </c>
      <c r="AJ255" s="1">
        <v>2.9000000000000001E-2</v>
      </c>
      <c r="AK255" s="1">
        <v>8.6999999999999994E-2</v>
      </c>
      <c r="AL255" s="1">
        <v>0.99999999999999989</v>
      </c>
      <c r="AM255" s="1" t="s">
        <v>33</v>
      </c>
      <c r="AN255" s="1" t="s">
        <v>34</v>
      </c>
      <c r="AO255" s="1" t="s">
        <v>35</v>
      </c>
      <c r="AP255" s="1" t="s">
        <v>36</v>
      </c>
      <c r="AQ255" s="1" t="s">
        <v>37</v>
      </c>
      <c r="AR255" s="1" t="s">
        <v>38</v>
      </c>
      <c r="AS255" s="1" t="s">
        <v>39</v>
      </c>
    </row>
    <row r="256" spans="4:45" x14ac:dyDescent="0.25">
      <c r="D256" s="1" t="s">
        <v>237</v>
      </c>
      <c r="F256" s="1" t="s">
        <v>43</v>
      </c>
      <c r="G256" s="1" t="s">
        <v>44</v>
      </c>
      <c r="H256" s="1">
        <v>40.026400000000002</v>
      </c>
      <c r="I256" s="1">
        <v>15.275</v>
      </c>
      <c r="J256" s="1" t="s">
        <v>236</v>
      </c>
      <c r="K256" s="1" t="s">
        <v>236</v>
      </c>
      <c r="L256" s="12"/>
      <c r="M256" s="1">
        <f t="shared" si="21"/>
        <v>21.6</v>
      </c>
      <c r="N256" s="1">
        <v>16.5</v>
      </c>
      <c r="O256" s="1">
        <v>1080</v>
      </c>
      <c r="Q256" s="1" t="s">
        <v>58</v>
      </c>
      <c r="T256" s="1" t="s">
        <v>172</v>
      </c>
      <c r="U256" s="1">
        <v>180</v>
      </c>
      <c r="V256" s="1">
        <v>6</v>
      </c>
      <c r="W256" s="1">
        <v>28.972999999999999</v>
      </c>
      <c r="X256" s="1">
        <v>225</v>
      </c>
      <c r="Y256" s="1">
        <v>25</v>
      </c>
      <c r="Z256" s="1">
        <v>9</v>
      </c>
      <c r="AE256" s="1">
        <v>0.249</v>
      </c>
      <c r="AF256" s="1">
        <v>0.10199999999999999</v>
      </c>
      <c r="AG256" s="1">
        <v>0.32600000000000001</v>
      </c>
      <c r="AH256" s="1">
        <v>8.3000000000000004E-2</v>
      </c>
      <c r="AI256" s="1">
        <v>0.115</v>
      </c>
      <c r="AJ256" s="1">
        <v>3.5999999999999997E-2</v>
      </c>
      <c r="AK256" s="1">
        <v>8.900000000000001E-2</v>
      </c>
      <c r="AL256" s="1">
        <v>1</v>
      </c>
      <c r="AM256" s="1" t="s">
        <v>33</v>
      </c>
      <c r="AN256" s="1" t="s">
        <v>34</v>
      </c>
      <c r="AO256" s="1" t="s">
        <v>35</v>
      </c>
      <c r="AP256" s="1" t="s">
        <v>36</v>
      </c>
      <c r="AQ256" s="1" t="s">
        <v>37</v>
      </c>
      <c r="AR256" s="1" t="s">
        <v>38</v>
      </c>
      <c r="AS256" s="1" t="s">
        <v>39</v>
      </c>
    </row>
    <row r="257" spans="4:45" x14ac:dyDescent="0.25">
      <c r="D257" s="1" t="s">
        <v>237</v>
      </c>
      <c r="F257" s="1" t="s">
        <v>43</v>
      </c>
      <c r="G257" s="1" t="s">
        <v>44</v>
      </c>
      <c r="H257" s="1">
        <v>40.026400000000002</v>
      </c>
      <c r="I257" s="1">
        <v>15.275</v>
      </c>
      <c r="J257" s="1" t="s">
        <v>236</v>
      </c>
      <c r="K257" s="1" t="s">
        <v>236</v>
      </c>
      <c r="L257" s="12"/>
      <c r="M257" s="1">
        <f t="shared" si="21"/>
        <v>21.6</v>
      </c>
      <c r="N257" s="1">
        <v>16.5</v>
      </c>
      <c r="O257" s="1">
        <v>1080</v>
      </c>
      <c r="Q257" s="1" t="s">
        <v>45</v>
      </c>
      <c r="T257" s="1" t="s">
        <v>173</v>
      </c>
      <c r="U257" s="1">
        <v>0</v>
      </c>
      <c r="V257" s="1">
        <v>6</v>
      </c>
      <c r="W257" s="1">
        <v>100</v>
      </c>
      <c r="X257" s="1">
        <v>436</v>
      </c>
      <c r="Y257" s="1">
        <v>15.3</v>
      </c>
      <c r="Z257" s="1">
        <v>28.5</v>
      </c>
      <c r="AE257" s="1">
        <v>0.17100000000000001</v>
      </c>
      <c r="AF257" s="1">
        <v>6.2000000000000013E-2</v>
      </c>
      <c r="AG257" s="1">
        <v>0.4</v>
      </c>
      <c r="AH257" s="1">
        <v>0.115</v>
      </c>
      <c r="AI257" s="1">
        <v>0.15</v>
      </c>
      <c r="AJ257" s="1">
        <v>5.4000000000000013E-2</v>
      </c>
      <c r="AK257" s="1">
        <v>4.8000000000000001E-2</v>
      </c>
      <c r="AL257" s="1">
        <v>1</v>
      </c>
      <c r="AM257" s="1" t="s">
        <v>33</v>
      </c>
      <c r="AN257" s="1" t="s">
        <v>34</v>
      </c>
      <c r="AO257" s="1" t="s">
        <v>35</v>
      </c>
      <c r="AP257" s="1" t="s">
        <v>36</v>
      </c>
      <c r="AQ257" s="1" t="s">
        <v>37</v>
      </c>
      <c r="AR257" s="1" t="s">
        <v>38</v>
      </c>
      <c r="AS257" s="1" t="s">
        <v>39</v>
      </c>
    </row>
    <row r="258" spans="4:45" x14ac:dyDescent="0.25">
      <c r="D258" s="1" t="s">
        <v>237</v>
      </c>
      <c r="F258" s="1" t="s">
        <v>43</v>
      </c>
      <c r="G258" s="1" t="s">
        <v>44</v>
      </c>
      <c r="H258" s="1">
        <v>40.026400000000002</v>
      </c>
      <c r="I258" s="1">
        <v>15.275</v>
      </c>
      <c r="J258" s="1" t="s">
        <v>236</v>
      </c>
      <c r="K258" s="1" t="s">
        <v>236</v>
      </c>
      <c r="L258" s="12"/>
      <c r="M258" s="1">
        <f t="shared" si="21"/>
        <v>21.6</v>
      </c>
      <c r="N258" s="1">
        <v>16.5</v>
      </c>
      <c r="O258" s="1">
        <v>1080</v>
      </c>
      <c r="Q258" s="1" t="s">
        <v>45</v>
      </c>
      <c r="T258" s="1" t="s">
        <v>173</v>
      </c>
      <c r="U258" s="1">
        <v>30</v>
      </c>
      <c r="V258" s="1">
        <v>6</v>
      </c>
      <c r="W258" s="1">
        <v>75.400000000000006</v>
      </c>
      <c r="X258" s="1">
        <v>481</v>
      </c>
      <c r="Y258" s="1">
        <v>21.9</v>
      </c>
      <c r="Z258" s="1">
        <v>22</v>
      </c>
      <c r="AE258" s="1">
        <v>0.219</v>
      </c>
      <c r="AF258" s="1">
        <v>7.0999999999999994E-2</v>
      </c>
      <c r="AG258" s="1">
        <v>0.40100000000000002</v>
      </c>
      <c r="AH258" s="1">
        <v>0.10199999999999999</v>
      </c>
      <c r="AI258" s="1">
        <v>0.113</v>
      </c>
      <c r="AJ258" s="1">
        <v>4.3999999999999997E-2</v>
      </c>
      <c r="AK258" s="1">
        <v>0.05</v>
      </c>
      <c r="AL258" s="1">
        <v>1</v>
      </c>
      <c r="AM258" s="1" t="s">
        <v>33</v>
      </c>
      <c r="AN258" s="1" t="s">
        <v>34</v>
      </c>
      <c r="AO258" s="1" t="s">
        <v>35</v>
      </c>
      <c r="AP258" s="1" t="s">
        <v>36</v>
      </c>
      <c r="AQ258" s="1" t="s">
        <v>37</v>
      </c>
      <c r="AR258" s="1" t="s">
        <v>38</v>
      </c>
      <c r="AS258" s="1" t="s">
        <v>39</v>
      </c>
    </row>
    <row r="259" spans="4:45" x14ac:dyDescent="0.25">
      <c r="D259" s="1" t="s">
        <v>237</v>
      </c>
      <c r="F259" s="1" t="s">
        <v>43</v>
      </c>
      <c r="G259" s="1" t="s">
        <v>44</v>
      </c>
      <c r="H259" s="1">
        <v>40.026400000000002</v>
      </c>
      <c r="I259" s="1">
        <v>15.275</v>
      </c>
      <c r="J259" s="1" t="s">
        <v>236</v>
      </c>
      <c r="K259" s="1" t="s">
        <v>236</v>
      </c>
      <c r="L259" s="12"/>
      <c r="M259" s="1">
        <f t="shared" si="21"/>
        <v>21.6</v>
      </c>
      <c r="N259" s="1">
        <v>16.5</v>
      </c>
      <c r="O259" s="1">
        <v>1080</v>
      </c>
      <c r="Q259" s="1" t="s">
        <v>45</v>
      </c>
      <c r="T259" s="1" t="s">
        <v>173</v>
      </c>
      <c r="U259" s="1">
        <v>90</v>
      </c>
      <c r="V259" s="1">
        <v>6</v>
      </c>
      <c r="W259" s="1">
        <v>64.17</v>
      </c>
      <c r="X259" s="1">
        <v>443</v>
      </c>
      <c r="Y259" s="1">
        <v>21</v>
      </c>
      <c r="Z259" s="1">
        <v>21.1</v>
      </c>
      <c r="AE259" s="1">
        <v>0.22600000000000001</v>
      </c>
      <c r="AF259" s="1">
        <v>7.9000000000000001E-2</v>
      </c>
      <c r="AG259" s="1">
        <v>0.30299999999999999</v>
      </c>
      <c r="AH259" s="1">
        <v>9.3000000000000013E-2</v>
      </c>
      <c r="AI259" s="1">
        <v>0.12</v>
      </c>
      <c r="AJ259" s="1">
        <v>4.2999999999999997E-2</v>
      </c>
      <c r="AK259" s="1">
        <v>5.8000000000000003E-2</v>
      </c>
      <c r="AL259" s="1">
        <v>0.92199999999999993</v>
      </c>
      <c r="AM259" s="1" t="s">
        <v>33</v>
      </c>
      <c r="AN259" s="1" t="s">
        <v>34</v>
      </c>
      <c r="AO259" s="1" t="s">
        <v>35</v>
      </c>
      <c r="AP259" s="1" t="s">
        <v>36</v>
      </c>
      <c r="AQ259" s="1" t="s">
        <v>37</v>
      </c>
      <c r="AR259" s="1" t="s">
        <v>38</v>
      </c>
      <c r="AS259" s="1" t="s">
        <v>39</v>
      </c>
    </row>
    <row r="260" spans="4:45" x14ac:dyDescent="0.25">
      <c r="D260" s="1" t="s">
        <v>237</v>
      </c>
      <c r="F260" s="1" t="s">
        <v>43</v>
      </c>
      <c r="G260" s="1" t="s">
        <v>44</v>
      </c>
      <c r="H260" s="1">
        <v>40.026400000000002</v>
      </c>
      <c r="I260" s="1">
        <v>15.275</v>
      </c>
      <c r="J260" s="1" t="s">
        <v>236</v>
      </c>
      <c r="K260" s="1" t="s">
        <v>236</v>
      </c>
      <c r="L260" s="12"/>
      <c r="M260" s="1">
        <f t="shared" si="21"/>
        <v>21.6</v>
      </c>
      <c r="N260" s="1">
        <v>16.5</v>
      </c>
      <c r="O260" s="1">
        <v>1080</v>
      </c>
      <c r="Q260" s="1" t="s">
        <v>45</v>
      </c>
      <c r="T260" s="1" t="s">
        <v>173</v>
      </c>
      <c r="U260" s="1">
        <v>180</v>
      </c>
      <c r="V260" s="1">
        <v>6</v>
      </c>
      <c r="W260" s="1">
        <v>52.405000000000001</v>
      </c>
      <c r="X260" s="1">
        <v>337</v>
      </c>
      <c r="Y260" s="1">
        <v>20.2</v>
      </c>
      <c r="Z260" s="1">
        <v>16.7</v>
      </c>
      <c r="AE260" s="1">
        <v>0.218</v>
      </c>
      <c r="AF260" s="1">
        <v>0.1</v>
      </c>
      <c r="AG260" s="1">
        <v>0.37700000000000011</v>
      </c>
      <c r="AH260" s="1">
        <v>9.0999999999999998E-2</v>
      </c>
      <c r="AI260" s="1">
        <v>0.121</v>
      </c>
      <c r="AJ260" s="1">
        <v>3.5000000000000003E-2</v>
      </c>
      <c r="AK260" s="1">
        <v>5.8000000000000003E-2</v>
      </c>
      <c r="AL260" s="1">
        <v>1</v>
      </c>
      <c r="AM260" s="1" t="s">
        <v>33</v>
      </c>
      <c r="AN260" s="1" t="s">
        <v>34</v>
      </c>
      <c r="AO260" s="1" t="s">
        <v>35</v>
      </c>
      <c r="AP260" s="1" t="s">
        <v>36</v>
      </c>
      <c r="AQ260" s="1" t="s">
        <v>37</v>
      </c>
      <c r="AR260" s="1" t="s">
        <v>38</v>
      </c>
      <c r="AS260" s="1" t="s">
        <v>39</v>
      </c>
    </row>
    <row r="261" spans="4:45" x14ac:dyDescent="0.25">
      <c r="D261" s="1" t="s">
        <v>237</v>
      </c>
      <c r="F261" s="1" t="s">
        <v>43</v>
      </c>
      <c r="G261" s="1" t="s">
        <v>44</v>
      </c>
      <c r="H261" s="1">
        <v>40.026400000000002</v>
      </c>
      <c r="I261" s="1">
        <v>15.275</v>
      </c>
      <c r="J261" s="1" t="s">
        <v>236</v>
      </c>
      <c r="K261" s="1" t="s">
        <v>236</v>
      </c>
      <c r="L261" s="12"/>
      <c r="M261" s="1">
        <f t="shared" si="21"/>
        <v>21.6</v>
      </c>
      <c r="N261" s="1">
        <v>16.5</v>
      </c>
      <c r="O261" s="1">
        <v>1080</v>
      </c>
      <c r="Q261" s="1" t="s">
        <v>45</v>
      </c>
      <c r="T261" s="1" t="s">
        <v>174</v>
      </c>
      <c r="U261" s="1">
        <v>0</v>
      </c>
      <c r="V261" s="1">
        <v>6</v>
      </c>
      <c r="W261" s="1">
        <v>100</v>
      </c>
      <c r="X261" s="1">
        <v>400</v>
      </c>
      <c r="Y261" s="1">
        <v>15</v>
      </c>
      <c r="Z261" s="1">
        <v>26.8</v>
      </c>
      <c r="AE261" s="1">
        <v>0.21</v>
      </c>
      <c r="AF261" s="1">
        <v>6.7000000000000004E-2</v>
      </c>
      <c r="AG261" s="1">
        <v>0.41799999999999998</v>
      </c>
      <c r="AH261" s="1">
        <v>0.112</v>
      </c>
      <c r="AI261" s="1">
        <v>0.10299999999999999</v>
      </c>
      <c r="AJ261" s="1">
        <v>4.3999999999999997E-2</v>
      </c>
      <c r="AK261" s="1">
        <v>4.4999999999999998E-2</v>
      </c>
      <c r="AL261" s="1">
        <v>0.99900000000000011</v>
      </c>
      <c r="AM261" s="1" t="s">
        <v>33</v>
      </c>
      <c r="AN261" s="1" t="s">
        <v>34</v>
      </c>
      <c r="AO261" s="1" t="s">
        <v>35</v>
      </c>
      <c r="AP261" s="1" t="s">
        <v>36</v>
      </c>
      <c r="AQ261" s="1" t="s">
        <v>37</v>
      </c>
      <c r="AR261" s="1" t="s">
        <v>38</v>
      </c>
      <c r="AS261" s="1" t="s">
        <v>39</v>
      </c>
    </row>
    <row r="262" spans="4:45" x14ac:dyDescent="0.25">
      <c r="D262" s="1" t="s">
        <v>237</v>
      </c>
      <c r="F262" s="1" t="s">
        <v>43</v>
      </c>
      <c r="G262" s="1" t="s">
        <v>44</v>
      </c>
      <c r="H262" s="1">
        <v>40.026400000000002</v>
      </c>
      <c r="I262" s="1">
        <v>15.275</v>
      </c>
      <c r="J262" s="1" t="s">
        <v>236</v>
      </c>
      <c r="K262" s="1" t="s">
        <v>236</v>
      </c>
      <c r="L262" s="12"/>
      <c r="M262" s="1">
        <f t="shared" si="21"/>
        <v>21.6</v>
      </c>
      <c r="N262" s="1">
        <v>16.5</v>
      </c>
      <c r="O262" s="1">
        <v>1080</v>
      </c>
      <c r="Q262" s="1" t="s">
        <v>45</v>
      </c>
      <c r="T262" s="1" t="s">
        <v>174</v>
      </c>
      <c r="U262" s="1">
        <v>30</v>
      </c>
      <c r="V262" s="1">
        <v>6</v>
      </c>
      <c r="W262" s="1">
        <v>67.454999999999998</v>
      </c>
      <c r="X262" s="1">
        <v>412</v>
      </c>
      <c r="Y262" s="1">
        <v>19.5</v>
      </c>
      <c r="Z262" s="1">
        <v>21.1</v>
      </c>
      <c r="AE262" s="1">
        <v>0.21099999999999999</v>
      </c>
      <c r="AF262" s="1">
        <v>7.0000000000000007E-2</v>
      </c>
      <c r="AG262" s="1">
        <v>0.379</v>
      </c>
      <c r="AH262" s="1">
        <v>0.111</v>
      </c>
      <c r="AI262" s="1">
        <v>0.122</v>
      </c>
      <c r="AJ262" s="1">
        <v>5.0999999999999997E-2</v>
      </c>
      <c r="AK262" s="1">
        <v>5.1999999999999998E-2</v>
      </c>
      <c r="AL262" s="1">
        <v>0.99600000000000011</v>
      </c>
      <c r="AM262" s="1" t="s">
        <v>33</v>
      </c>
      <c r="AN262" s="1" t="s">
        <v>34</v>
      </c>
      <c r="AO262" s="1" t="s">
        <v>35</v>
      </c>
      <c r="AP262" s="1" t="s">
        <v>36</v>
      </c>
      <c r="AQ262" s="1" t="s">
        <v>37</v>
      </c>
      <c r="AR262" s="1" t="s">
        <v>38</v>
      </c>
      <c r="AS262" s="1" t="s">
        <v>39</v>
      </c>
    </row>
    <row r="263" spans="4:45" x14ac:dyDescent="0.25">
      <c r="D263" s="1" t="s">
        <v>237</v>
      </c>
      <c r="F263" s="1" t="s">
        <v>43</v>
      </c>
      <c r="G263" s="1" t="s">
        <v>44</v>
      </c>
      <c r="H263" s="1">
        <v>40.026400000000002</v>
      </c>
      <c r="I263" s="1">
        <v>15.275</v>
      </c>
      <c r="J263" s="1" t="s">
        <v>236</v>
      </c>
      <c r="K263" s="1" t="s">
        <v>236</v>
      </c>
      <c r="L263" s="12"/>
      <c r="M263" s="1">
        <f t="shared" si="21"/>
        <v>21.6</v>
      </c>
      <c r="N263" s="1">
        <v>16.5</v>
      </c>
      <c r="O263" s="1">
        <v>1080</v>
      </c>
      <c r="Q263" s="1" t="s">
        <v>45</v>
      </c>
      <c r="T263" s="1" t="s">
        <v>174</v>
      </c>
      <c r="U263" s="1">
        <v>90</v>
      </c>
      <c r="V263" s="1">
        <v>6</v>
      </c>
      <c r="W263" s="1">
        <v>40.716000000000001</v>
      </c>
      <c r="X263" s="1">
        <v>332</v>
      </c>
      <c r="Y263" s="1">
        <v>20.7</v>
      </c>
      <c r="Z263" s="1">
        <v>16.100000000000001</v>
      </c>
      <c r="AE263" s="1">
        <v>0.19700000000000001</v>
      </c>
      <c r="AF263" s="1">
        <v>8.900000000000001E-2</v>
      </c>
      <c r="AG263" s="1">
        <v>0.37</v>
      </c>
      <c r="AH263" s="1">
        <v>0.10199999999999999</v>
      </c>
      <c r="AI263" s="1">
        <v>0.13400000000000001</v>
      </c>
      <c r="AJ263" s="1">
        <v>0.05</v>
      </c>
      <c r="AK263" s="1">
        <v>5.5999999999999987E-2</v>
      </c>
      <c r="AL263" s="1">
        <v>0.998</v>
      </c>
      <c r="AM263" s="1" t="s">
        <v>33</v>
      </c>
      <c r="AN263" s="1" t="s">
        <v>34</v>
      </c>
      <c r="AO263" s="1" t="s">
        <v>35</v>
      </c>
      <c r="AP263" s="1" t="s">
        <v>36</v>
      </c>
      <c r="AQ263" s="1" t="s">
        <v>37</v>
      </c>
      <c r="AR263" s="1" t="s">
        <v>38</v>
      </c>
      <c r="AS263" s="1" t="s">
        <v>39</v>
      </c>
    </row>
    <row r="264" spans="4:45" x14ac:dyDescent="0.25">
      <c r="D264" s="1" t="s">
        <v>237</v>
      </c>
      <c r="F264" s="1" t="s">
        <v>43</v>
      </c>
      <c r="G264" s="1" t="s">
        <v>44</v>
      </c>
      <c r="H264" s="1">
        <v>40.026400000000002</v>
      </c>
      <c r="I264" s="1">
        <v>15.275</v>
      </c>
      <c r="J264" s="1" t="s">
        <v>236</v>
      </c>
      <c r="K264" s="1" t="s">
        <v>236</v>
      </c>
      <c r="L264" s="12"/>
      <c r="M264" s="1">
        <f t="shared" si="21"/>
        <v>21.6</v>
      </c>
      <c r="N264" s="1">
        <v>16.5</v>
      </c>
      <c r="O264" s="1">
        <v>1080</v>
      </c>
      <c r="Q264" s="1" t="s">
        <v>45</v>
      </c>
      <c r="T264" s="1" t="s">
        <v>174</v>
      </c>
      <c r="U264" s="1">
        <v>180</v>
      </c>
      <c r="V264" s="1">
        <v>6</v>
      </c>
      <c r="W264" s="1">
        <v>33.564999999999998</v>
      </c>
      <c r="X264" s="1">
        <v>272</v>
      </c>
      <c r="Y264" s="1">
        <v>21.2</v>
      </c>
      <c r="Z264" s="1">
        <v>12.8</v>
      </c>
      <c r="AE264" s="1">
        <v>0.20399999999999999</v>
      </c>
      <c r="AF264" s="1">
        <v>0.105</v>
      </c>
      <c r="AG264" s="1">
        <v>0.36199999999999999</v>
      </c>
      <c r="AH264" s="1">
        <v>9.6999999999999989E-2</v>
      </c>
      <c r="AI264" s="1">
        <v>0.129</v>
      </c>
      <c r="AJ264" s="1">
        <v>4.8000000000000001E-2</v>
      </c>
      <c r="AK264" s="1">
        <v>5.5E-2</v>
      </c>
      <c r="AL264" s="1">
        <v>1</v>
      </c>
      <c r="AM264" s="1" t="s">
        <v>33</v>
      </c>
      <c r="AN264" s="1" t="s">
        <v>34</v>
      </c>
      <c r="AO264" s="1" t="s">
        <v>35</v>
      </c>
      <c r="AP264" s="1" t="s">
        <v>36</v>
      </c>
      <c r="AQ264" s="1" t="s">
        <v>37</v>
      </c>
      <c r="AR264" s="1" t="s">
        <v>38</v>
      </c>
      <c r="AS264" s="1" t="s">
        <v>39</v>
      </c>
    </row>
    <row r="265" spans="4:45" x14ac:dyDescent="0.25">
      <c r="D265" s="1" t="s">
        <v>237</v>
      </c>
      <c r="F265" s="1" t="s">
        <v>43</v>
      </c>
      <c r="G265" s="1" t="s">
        <v>44</v>
      </c>
      <c r="H265" s="1">
        <v>40.026400000000002</v>
      </c>
      <c r="I265" s="1">
        <v>15.275</v>
      </c>
      <c r="J265" s="1" t="s">
        <v>236</v>
      </c>
      <c r="K265" s="1" t="s">
        <v>236</v>
      </c>
      <c r="L265" s="12"/>
      <c r="M265" s="1">
        <f t="shared" si="21"/>
        <v>21.6</v>
      </c>
      <c r="N265" s="1">
        <v>16.5</v>
      </c>
      <c r="O265" s="1">
        <v>1080</v>
      </c>
      <c r="Q265" s="1" t="s">
        <v>45</v>
      </c>
      <c r="T265" s="1" t="s">
        <v>175</v>
      </c>
      <c r="U265" s="1">
        <v>0</v>
      </c>
      <c r="V265" s="1">
        <v>6</v>
      </c>
      <c r="W265" s="1">
        <v>100</v>
      </c>
      <c r="X265" s="1">
        <v>381</v>
      </c>
      <c r="Y265" s="1">
        <v>15.3</v>
      </c>
      <c r="Z265" s="1">
        <v>25</v>
      </c>
      <c r="AE265" s="1">
        <v>0.16800000000000001</v>
      </c>
      <c r="AF265" s="1">
        <v>0.06</v>
      </c>
      <c r="AG265" s="1">
        <v>0.40300000000000002</v>
      </c>
      <c r="AH265" s="1">
        <v>0.121</v>
      </c>
      <c r="AI265" s="1">
        <v>0.129</v>
      </c>
      <c r="AJ265" s="1">
        <v>4.9000000000000002E-2</v>
      </c>
      <c r="AK265" s="1">
        <v>6.9000000000000006E-2</v>
      </c>
      <c r="AL265" s="1">
        <v>0.99900000000000011</v>
      </c>
      <c r="AM265" s="1" t="s">
        <v>33</v>
      </c>
      <c r="AN265" s="1" t="s">
        <v>34</v>
      </c>
      <c r="AO265" s="1" t="s">
        <v>35</v>
      </c>
      <c r="AP265" s="1" t="s">
        <v>36</v>
      </c>
      <c r="AQ265" s="1" t="s">
        <v>37</v>
      </c>
      <c r="AR265" s="1" t="s">
        <v>38</v>
      </c>
      <c r="AS265" s="1" t="s">
        <v>39</v>
      </c>
    </row>
    <row r="266" spans="4:45" x14ac:dyDescent="0.25">
      <c r="D266" s="1" t="s">
        <v>237</v>
      </c>
      <c r="F266" s="1" t="s">
        <v>43</v>
      </c>
      <c r="G266" s="1" t="s">
        <v>44</v>
      </c>
      <c r="H266" s="1">
        <v>40.026400000000002</v>
      </c>
      <c r="I266" s="1">
        <v>15.275</v>
      </c>
      <c r="J266" s="1" t="s">
        <v>236</v>
      </c>
      <c r="K266" s="1" t="s">
        <v>236</v>
      </c>
      <c r="L266" s="12"/>
      <c r="M266" s="1">
        <f t="shared" si="21"/>
        <v>21.6</v>
      </c>
      <c r="N266" s="1">
        <v>16.5</v>
      </c>
      <c r="O266" s="1">
        <v>1080</v>
      </c>
      <c r="Q266" s="1" t="s">
        <v>45</v>
      </c>
      <c r="T266" s="1" t="s">
        <v>175</v>
      </c>
      <c r="U266" s="1">
        <v>30</v>
      </c>
      <c r="V266" s="1">
        <v>6</v>
      </c>
      <c r="W266" s="1">
        <v>67.823999999999998</v>
      </c>
      <c r="X266" s="1">
        <v>349</v>
      </c>
      <c r="Y266" s="1">
        <v>20.3</v>
      </c>
      <c r="Z266" s="1">
        <v>17.2</v>
      </c>
      <c r="AE266" s="1">
        <v>0.27800000000000002</v>
      </c>
      <c r="AF266" s="1">
        <v>7.5999999999999998E-2</v>
      </c>
      <c r="AG266" s="1">
        <v>0.33</v>
      </c>
      <c r="AH266" s="1">
        <v>8.5000000000000006E-2</v>
      </c>
      <c r="AI266" s="1">
        <v>0.112</v>
      </c>
      <c r="AJ266" s="1">
        <v>3.9E-2</v>
      </c>
      <c r="AK266" s="1">
        <v>7.6999999999999999E-2</v>
      </c>
      <c r="AL266" s="1">
        <v>0.997</v>
      </c>
      <c r="AM266" s="1" t="s">
        <v>33</v>
      </c>
      <c r="AN266" s="1" t="s">
        <v>34</v>
      </c>
      <c r="AO266" s="1" t="s">
        <v>35</v>
      </c>
      <c r="AP266" s="1" t="s">
        <v>36</v>
      </c>
      <c r="AQ266" s="1" t="s">
        <v>37</v>
      </c>
      <c r="AR266" s="1" t="s">
        <v>38</v>
      </c>
      <c r="AS266" s="1" t="s">
        <v>39</v>
      </c>
    </row>
    <row r="267" spans="4:45" x14ac:dyDescent="0.25">
      <c r="D267" s="1" t="s">
        <v>237</v>
      </c>
      <c r="F267" s="1" t="s">
        <v>43</v>
      </c>
      <c r="G267" s="1" t="s">
        <v>44</v>
      </c>
      <c r="H267" s="1">
        <v>40.026400000000002</v>
      </c>
      <c r="I267" s="1">
        <v>15.275</v>
      </c>
      <c r="J267" s="1" t="s">
        <v>236</v>
      </c>
      <c r="K267" s="1" t="s">
        <v>236</v>
      </c>
      <c r="L267" s="12"/>
      <c r="M267" s="1">
        <f t="shared" si="21"/>
        <v>21.6</v>
      </c>
      <c r="N267" s="1">
        <v>16.5</v>
      </c>
      <c r="O267" s="1">
        <v>1080</v>
      </c>
      <c r="Q267" s="1" t="s">
        <v>45</v>
      </c>
      <c r="T267" s="1" t="s">
        <v>175</v>
      </c>
      <c r="U267" s="1">
        <v>90</v>
      </c>
      <c r="V267" s="1">
        <v>6</v>
      </c>
      <c r="W267" s="1">
        <v>53.386000000000003</v>
      </c>
      <c r="X267" s="1">
        <v>324</v>
      </c>
      <c r="Y267" s="1">
        <v>22.1</v>
      </c>
      <c r="Z267" s="1">
        <v>14.7</v>
      </c>
      <c r="AE267" s="1">
        <v>0.28699999999999998</v>
      </c>
      <c r="AF267" s="1">
        <v>0.09</v>
      </c>
      <c r="AG267" s="1">
        <v>0.29399999999999998</v>
      </c>
      <c r="AH267" s="1">
        <v>7.8E-2</v>
      </c>
      <c r="AI267" s="1">
        <v>0.12</v>
      </c>
      <c r="AJ267" s="1">
        <v>3.7999999999999999E-2</v>
      </c>
      <c r="AK267" s="1">
        <v>8.8000000000000009E-2</v>
      </c>
      <c r="AL267" s="1">
        <v>0.995</v>
      </c>
      <c r="AM267" s="1" t="s">
        <v>33</v>
      </c>
      <c r="AN267" s="1" t="s">
        <v>34</v>
      </c>
      <c r="AO267" s="1" t="s">
        <v>35</v>
      </c>
      <c r="AP267" s="1" t="s">
        <v>36</v>
      </c>
      <c r="AQ267" s="1" t="s">
        <v>37</v>
      </c>
      <c r="AR267" s="1" t="s">
        <v>38</v>
      </c>
      <c r="AS267" s="1" t="s">
        <v>39</v>
      </c>
    </row>
    <row r="268" spans="4:45" x14ac:dyDescent="0.25">
      <c r="D268" s="1" t="s">
        <v>237</v>
      </c>
      <c r="F268" s="1" t="s">
        <v>43</v>
      </c>
      <c r="G268" s="1" t="s">
        <v>44</v>
      </c>
      <c r="H268" s="1">
        <v>40.026400000000002</v>
      </c>
      <c r="I268" s="1">
        <v>15.275</v>
      </c>
      <c r="J268" s="1" t="s">
        <v>236</v>
      </c>
      <c r="K268" s="1" t="s">
        <v>236</v>
      </c>
      <c r="L268" s="12"/>
      <c r="M268" s="1">
        <f t="shared" si="21"/>
        <v>21.6</v>
      </c>
      <c r="N268" s="1">
        <v>16.5</v>
      </c>
      <c r="O268" s="1">
        <v>1080</v>
      </c>
      <c r="Q268" s="1" t="s">
        <v>45</v>
      </c>
      <c r="T268" s="1" t="s">
        <v>175</v>
      </c>
      <c r="U268" s="1">
        <v>180</v>
      </c>
      <c r="V268" s="1">
        <v>6</v>
      </c>
      <c r="W268" s="1">
        <v>46.701000000000001</v>
      </c>
      <c r="X268" s="1">
        <v>270</v>
      </c>
      <c r="Y268" s="1">
        <v>22.4</v>
      </c>
      <c r="Z268" s="1">
        <v>12</v>
      </c>
      <c r="AE268" s="1">
        <v>0.28199999999999997</v>
      </c>
      <c r="AF268" s="1">
        <v>0.10299999999999999</v>
      </c>
      <c r="AG268" s="1">
        <v>0.27800000000000002</v>
      </c>
      <c r="AH268" s="1">
        <v>7.9000000000000001E-2</v>
      </c>
      <c r="AI268" s="1">
        <v>0.124</v>
      </c>
      <c r="AJ268" s="1">
        <v>4.8000000000000001E-2</v>
      </c>
      <c r="AK268" s="1">
        <v>8.5000000000000006E-2</v>
      </c>
      <c r="AL268" s="1">
        <v>0.999</v>
      </c>
      <c r="AM268" s="1" t="s">
        <v>33</v>
      </c>
      <c r="AN268" s="1" t="s">
        <v>34</v>
      </c>
      <c r="AO268" s="1" t="s">
        <v>35</v>
      </c>
      <c r="AP268" s="1" t="s">
        <v>36</v>
      </c>
      <c r="AQ268" s="1" t="s">
        <v>37</v>
      </c>
      <c r="AR268" s="1" t="s">
        <v>38</v>
      </c>
      <c r="AS268" s="1" t="s">
        <v>39</v>
      </c>
    </row>
    <row r="269" spans="4:45" x14ac:dyDescent="0.25">
      <c r="D269" s="1" t="s">
        <v>237</v>
      </c>
      <c r="F269" s="1" t="s">
        <v>43</v>
      </c>
      <c r="G269" s="1" t="s">
        <v>44</v>
      </c>
      <c r="H269" s="1">
        <v>40.026400000000002</v>
      </c>
      <c r="I269" s="1">
        <v>15.275</v>
      </c>
      <c r="J269" s="1" t="s">
        <v>236</v>
      </c>
      <c r="K269" s="1" t="s">
        <v>236</v>
      </c>
      <c r="L269" s="12"/>
      <c r="M269" s="1">
        <f t="shared" si="21"/>
        <v>21.6</v>
      </c>
      <c r="N269" s="1">
        <v>16.5</v>
      </c>
      <c r="O269" s="1">
        <v>1080</v>
      </c>
      <c r="Q269" s="1" t="s">
        <v>58</v>
      </c>
      <c r="T269" s="1" t="s">
        <v>176</v>
      </c>
      <c r="U269" s="1">
        <v>0</v>
      </c>
      <c r="V269" s="1">
        <v>6</v>
      </c>
      <c r="W269" s="1">
        <v>100</v>
      </c>
      <c r="X269" s="1">
        <v>403</v>
      </c>
      <c r="Y269" s="1">
        <v>13.9</v>
      </c>
      <c r="Z269" s="1">
        <v>29</v>
      </c>
      <c r="AE269" s="1">
        <v>0.17499999999999999</v>
      </c>
      <c r="AF269" s="1">
        <v>7.0999999999999994E-2</v>
      </c>
      <c r="AG269" s="1">
        <v>0.41</v>
      </c>
      <c r="AH269" s="1">
        <v>0.11600000000000001</v>
      </c>
      <c r="AI269" s="1">
        <v>0.13300000000000001</v>
      </c>
      <c r="AJ269" s="1">
        <v>0.05</v>
      </c>
      <c r="AK269" s="1">
        <v>4.3999999999999997E-2</v>
      </c>
      <c r="AL269" s="1">
        <v>0.99900000000000011</v>
      </c>
      <c r="AM269" s="1" t="s">
        <v>33</v>
      </c>
      <c r="AN269" s="1" t="s">
        <v>34</v>
      </c>
      <c r="AO269" s="1" t="s">
        <v>35</v>
      </c>
      <c r="AP269" s="1" t="s">
        <v>36</v>
      </c>
      <c r="AQ269" s="1" t="s">
        <v>37</v>
      </c>
      <c r="AR269" s="1" t="s">
        <v>38</v>
      </c>
      <c r="AS269" s="1" t="s">
        <v>39</v>
      </c>
    </row>
    <row r="270" spans="4:45" x14ac:dyDescent="0.25">
      <c r="D270" s="1" t="s">
        <v>237</v>
      </c>
      <c r="F270" s="1" t="s">
        <v>43</v>
      </c>
      <c r="G270" s="1" t="s">
        <v>44</v>
      </c>
      <c r="H270" s="1">
        <v>40.026400000000002</v>
      </c>
      <c r="I270" s="1">
        <v>15.275</v>
      </c>
      <c r="J270" s="1" t="s">
        <v>236</v>
      </c>
      <c r="K270" s="1" t="s">
        <v>236</v>
      </c>
      <c r="L270" s="12"/>
      <c r="M270" s="1">
        <f t="shared" si="21"/>
        <v>21.6</v>
      </c>
      <c r="N270" s="1">
        <v>16.5</v>
      </c>
      <c r="O270" s="1">
        <v>1080</v>
      </c>
      <c r="Q270" s="1" t="s">
        <v>58</v>
      </c>
      <c r="T270" s="1" t="s">
        <v>176</v>
      </c>
      <c r="U270" s="1">
        <v>30</v>
      </c>
      <c r="V270" s="1">
        <v>6</v>
      </c>
      <c r="W270" s="1">
        <v>65.736000000000004</v>
      </c>
      <c r="X270" s="1">
        <v>338</v>
      </c>
      <c r="Y270" s="1">
        <v>17.899999999999999</v>
      </c>
      <c r="Z270" s="1">
        <v>18.899999999999999</v>
      </c>
      <c r="AE270" s="1">
        <v>0.218</v>
      </c>
      <c r="AF270" s="1">
        <v>0.08</v>
      </c>
      <c r="AG270" s="1">
        <v>0.38300000000000001</v>
      </c>
      <c r="AH270" s="1">
        <v>9.9000000000000005E-2</v>
      </c>
      <c r="AI270" s="1">
        <v>0.113</v>
      </c>
      <c r="AJ270" s="1">
        <v>4.2999999999999997E-2</v>
      </c>
      <c r="AK270" s="1">
        <v>6.0999999999999999E-2</v>
      </c>
      <c r="AL270" s="1">
        <v>0.99700000000000011</v>
      </c>
      <c r="AM270" s="1" t="s">
        <v>33</v>
      </c>
      <c r="AN270" s="1" t="s">
        <v>34</v>
      </c>
      <c r="AO270" s="1" t="s">
        <v>35</v>
      </c>
      <c r="AP270" s="1" t="s">
        <v>36</v>
      </c>
      <c r="AQ270" s="1" t="s">
        <v>37</v>
      </c>
      <c r="AR270" s="1" t="s">
        <v>38</v>
      </c>
      <c r="AS270" s="1" t="s">
        <v>39</v>
      </c>
    </row>
    <row r="271" spans="4:45" x14ac:dyDescent="0.25">
      <c r="D271" s="1" t="s">
        <v>237</v>
      </c>
      <c r="F271" s="1" t="s">
        <v>43</v>
      </c>
      <c r="G271" s="1" t="s">
        <v>44</v>
      </c>
      <c r="H271" s="1">
        <v>40.026400000000002</v>
      </c>
      <c r="I271" s="1">
        <v>15.275</v>
      </c>
      <c r="J271" s="1" t="s">
        <v>236</v>
      </c>
      <c r="K271" s="1" t="s">
        <v>236</v>
      </c>
      <c r="L271" s="12"/>
      <c r="M271" s="1">
        <f t="shared" si="21"/>
        <v>21.6</v>
      </c>
      <c r="N271" s="1">
        <v>16.5</v>
      </c>
      <c r="O271" s="1">
        <v>1080</v>
      </c>
      <c r="Q271" s="1" t="s">
        <v>58</v>
      </c>
      <c r="T271" s="1" t="s">
        <v>176</v>
      </c>
      <c r="U271" s="1">
        <v>90</v>
      </c>
      <c r="V271" s="1">
        <v>6</v>
      </c>
      <c r="W271" s="1">
        <v>53.271999999999998</v>
      </c>
      <c r="X271" s="1">
        <v>404</v>
      </c>
      <c r="Y271" s="1">
        <v>22.4</v>
      </c>
      <c r="Z271" s="1">
        <v>18</v>
      </c>
      <c r="AE271" s="1">
        <v>0.245</v>
      </c>
      <c r="AF271" s="1">
        <v>8.199999999999999E-2</v>
      </c>
      <c r="AG271" s="1">
        <v>0.34599999999999997</v>
      </c>
      <c r="AH271" s="1">
        <v>9.0999999999999998E-2</v>
      </c>
      <c r="AI271" s="1">
        <v>0.115</v>
      </c>
      <c r="AJ271" s="1">
        <v>4.2000000000000003E-2</v>
      </c>
      <c r="AK271" s="1">
        <v>7.5999999999999998E-2</v>
      </c>
      <c r="AL271" s="1">
        <v>0.997</v>
      </c>
      <c r="AM271" s="1" t="s">
        <v>33</v>
      </c>
      <c r="AN271" s="1" t="s">
        <v>34</v>
      </c>
      <c r="AO271" s="1" t="s">
        <v>35</v>
      </c>
      <c r="AP271" s="1" t="s">
        <v>36</v>
      </c>
      <c r="AQ271" s="1" t="s">
        <v>37</v>
      </c>
      <c r="AR271" s="1" t="s">
        <v>38</v>
      </c>
      <c r="AS271" s="1" t="s">
        <v>39</v>
      </c>
    </row>
    <row r="272" spans="4:45" x14ac:dyDescent="0.25">
      <c r="D272" s="1" t="s">
        <v>237</v>
      </c>
      <c r="F272" s="1" t="s">
        <v>43</v>
      </c>
      <c r="G272" s="1" t="s">
        <v>44</v>
      </c>
      <c r="H272" s="1">
        <v>40.026400000000002</v>
      </c>
      <c r="I272" s="1">
        <v>15.275</v>
      </c>
      <c r="J272" s="1" t="s">
        <v>236</v>
      </c>
      <c r="K272" s="1" t="s">
        <v>236</v>
      </c>
      <c r="L272" s="12"/>
      <c r="M272" s="1">
        <f t="shared" si="21"/>
        <v>21.6</v>
      </c>
      <c r="N272" s="1">
        <v>16.5</v>
      </c>
      <c r="O272" s="1">
        <v>1080</v>
      </c>
      <c r="Q272" s="1" t="s">
        <v>58</v>
      </c>
      <c r="T272" s="1" t="s">
        <v>176</v>
      </c>
      <c r="U272" s="1">
        <v>180</v>
      </c>
      <c r="V272" s="1">
        <v>6</v>
      </c>
      <c r="W272" s="1">
        <v>45.075000000000003</v>
      </c>
      <c r="X272" s="1">
        <v>324</v>
      </c>
      <c r="Y272" s="1">
        <v>22.2</v>
      </c>
      <c r="Z272" s="1">
        <v>14.6</v>
      </c>
      <c r="AE272" s="1">
        <v>0.20699999999999999</v>
      </c>
      <c r="AF272" s="1">
        <v>0.106</v>
      </c>
      <c r="AG272" s="1">
        <v>0.33100000000000002</v>
      </c>
      <c r="AH272" s="1">
        <v>9.4E-2</v>
      </c>
      <c r="AI272" s="1">
        <v>0.13900000000000001</v>
      </c>
      <c r="AJ272" s="1">
        <v>4.4999999999999998E-2</v>
      </c>
      <c r="AK272" s="1">
        <v>7.5999999999999998E-2</v>
      </c>
      <c r="AL272" s="1">
        <v>0.998</v>
      </c>
      <c r="AM272" s="1" t="s">
        <v>33</v>
      </c>
      <c r="AN272" s="1" t="s">
        <v>34</v>
      </c>
      <c r="AO272" s="1" t="s">
        <v>35</v>
      </c>
      <c r="AP272" s="1" t="s">
        <v>36</v>
      </c>
      <c r="AQ272" s="1" t="s">
        <v>37</v>
      </c>
      <c r="AR272" s="1" t="s">
        <v>38</v>
      </c>
      <c r="AS272" s="1" t="s">
        <v>39</v>
      </c>
    </row>
    <row r="273" spans="1:45" x14ac:dyDescent="0.25">
      <c r="D273" s="1" t="s">
        <v>237</v>
      </c>
      <c r="F273" s="1" t="s">
        <v>43</v>
      </c>
      <c r="G273" s="1" t="s">
        <v>44</v>
      </c>
      <c r="H273" s="1">
        <v>40.026400000000002</v>
      </c>
      <c r="I273" s="1">
        <v>15.275</v>
      </c>
      <c r="J273" s="1" t="s">
        <v>236</v>
      </c>
      <c r="K273" s="1" t="s">
        <v>236</v>
      </c>
      <c r="L273" s="12"/>
      <c r="M273" s="1">
        <f t="shared" si="21"/>
        <v>21.6</v>
      </c>
      <c r="N273" s="1">
        <v>16.5</v>
      </c>
      <c r="O273" s="1">
        <v>1080</v>
      </c>
      <c r="Q273" s="1" t="s">
        <v>58</v>
      </c>
      <c r="T273" s="1" t="s">
        <v>177</v>
      </c>
      <c r="U273" s="1">
        <v>0</v>
      </c>
      <c r="V273" s="1">
        <v>6</v>
      </c>
      <c r="W273" s="1">
        <v>100</v>
      </c>
      <c r="X273" s="1">
        <v>357</v>
      </c>
      <c r="Y273" s="1">
        <v>17.899999999999999</v>
      </c>
      <c r="Z273" s="1">
        <v>19.899999999999999</v>
      </c>
      <c r="AE273" s="1">
        <v>0.189</v>
      </c>
      <c r="AF273" s="1">
        <v>7.2000000000000008E-2</v>
      </c>
      <c r="AG273" s="1">
        <v>0.36</v>
      </c>
      <c r="AH273" s="1">
        <v>9.3000000000000013E-2</v>
      </c>
      <c r="AI273" s="1">
        <v>0.14199999999999999</v>
      </c>
      <c r="AJ273" s="1">
        <v>5.2999999999999999E-2</v>
      </c>
      <c r="AK273" s="1">
        <v>8.900000000000001E-2</v>
      </c>
      <c r="AL273" s="1">
        <v>0.998</v>
      </c>
      <c r="AM273" s="1" t="s">
        <v>33</v>
      </c>
      <c r="AN273" s="1" t="s">
        <v>34</v>
      </c>
      <c r="AO273" s="1" t="s">
        <v>35</v>
      </c>
      <c r="AP273" s="1" t="s">
        <v>36</v>
      </c>
      <c r="AQ273" s="1" t="s">
        <v>37</v>
      </c>
      <c r="AR273" s="1" t="s">
        <v>38</v>
      </c>
      <c r="AS273" s="1" t="s">
        <v>39</v>
      </c>
    </row>
    <row r="274" spans="1:45" x14ac:dyDescent="0.25">
      <c r="D274" s="1" t="s">
        <v>237</v>
      </c>
      <c r="F274" s="1" t="s">
        <v>43</v>
      </c>
      <c r="G274" s="1" t="s">
        <v>44</v>
      </c>
      <c r="H274" s="1">
        <v>40.026400000000002</v>
      </c>
      <c r="I274" s="1">
        <v>15.275</v>
      </c>
      <c r="J274" s="1" t="s">
        <v>236</v>
      </c>
      <c r="K274" s="1" t="s">
        <v>236</v>
      </c>
      <c r="L274" s="12"/>
      <c r="M274" s="1">
        <f t="shared" si="21"/>
        <v>21.6</v>
      </c>
      <c r="N274" s="1">
        <v>16.5</v>
      </c>
      <c r="O274" s="1">
        <v>1080</v>
      </c>
      <c r="Q274" s="1" t="s">
        <v>58</v>
      </c>
      <c r="T274" s="1" t="s">
        <v>177</v>
      </c>
      <c r="U274" s="1">
        <v>30</v>
      </c>
      <c r="V274" s="1">
        <v>6</v>
      </c>
      <c r="W274" s="1">
        <v>59.981000000000002</v>
      </c>
      <c r="X274" s="1">
        <v>320</v>
      </c>
      <c r="Y274" s="1">
        <v>20.7</v>
      </c>
      <c r="Z274" s="1">
        <v>15.5</v>
      </c>
      <c r="AE274" s="1">
        <v>0.24399999999999999</v>
      </c>
      <c r="AF274" s="1">
        <v>8.5999999999999993E-2</v>
      </c>
      <c r="AG274" s="1">
        <v>0.33200000000000002</v>
      </c>
      <c r="AH274" s="1">
        <v>9.4E-2</v>
      </c>
      <c r="AI274" s="1">
        <v>0.11899999999999999</v>
      </c>
      <c r="AJ274" s="1">
        <v>4.7E-2</v>
      </c>
      <c r="AK274" s="1">
        <v>7.400000000000001E-2</v>
      </c>
      <c r="AL274" s="1">
        <v>0.996</v>
      </c>
      <c r="AM274" s="1" t="s">
        <v>33</v>
      </c>
      <c r="AN274" s="1" t="s">
        <v>34</v>
      </c>
      <c r="AO274" s="1" t="s">
        <v>35</v>
      </c>
      <c r="AP274" s="1" t="s">
        <v>36</v>
      </c>
      <c r="AQ274" s="1" t="s">
        <v>37</v>
      </c>
      <c r="AR274" s="1" t="s">
        <v>38</v>
      </c>
      <c r="AS274" s="1" t="s">
        <v>39</v>
      </c>
    </row>
    <row r="275" spans="1:45" x14ac:dyDescent="0.25">
      <c r="D275" s="1" t="s">
        <v>237</v>
      </c>
      <c r="F275" s="1" t="s">
        <v>43</v>
      </c>
      <c r="G275" s="1" t="s">
        <v>44</v>
      </c>
      <c r="H275" s="1">
        <v>40.026400000000002</v>
      </c>
      <c r="I275" s="1">
        <v>15.275</v>
      </c>
      <c r="J275" s="1" t="s">
        <v>236</v>
      </c>
      <c r="K275" s="1" t="s">
        <v>236</v>
      </c>
      <c r="L275" s="12"/>
      <c r="M275" s="1">
        <f t="shared" si="21"/>
        <v>21.6</v>
      </c>
      <c r="N275" s="1">
        <v>16.5</v>
      </c>
      <c r="O275" s="1">
        <v>1080</v>
      </c>
      <c r="Q275" s="1" t="s">
        <v>58</v>
      </c>
      <c r="T275" s="1" t="s">
        <v>177</v>
      </c>
      <c r="U275" s="1">
        <v>90</v>
      </c>
      <c r="V275" s="1">
        <v>6</v>
      </c>
      <c r="W275" s="1">
        <v>48.93</v>
      </c>
      <c r="X275" s="1">
        <v>310</v>
      </c>
      <c r="Y275" s="1">
        <v>23.1</v>
      </c>
      <c r="Z275" s="1">
        <v>13.4</v>
      </c>
      <c r="AE275" s="1">
        <v>0.20899999999999999</v>
      </c>
      <c r="AF275" s="1">
        <v>8.5000000000000006E-2</v>
      </c>
      <c r="AG275" s="1">
        <v>0.318</v>
      </c>
      <c r="AH275" s="1">
        <v>9.6999999999999989E-2</v>
      </c>
      <c r="AI275" s="1">
        <v>0.14499999999999999</v>
      </c>
      <c r="AJ275" s="1">
        <v>5.5999999999999987E-2</v>
      </c>
      <c r="AK275" s="1">
        <v>8.6999999999999994E-2</v>
      </c>
      <c r="AL275" s="1">
        <v>0.99699999999999989</v>
      </c>
      <c r="AM275" s="1" t="s">
        <v>33</v>
      </c>
      <c r="AN275" s="1" t="s">
        <v>34</v>
      </c>
      <c r="AO275" s="1" t="s">
        <v>35</v>
      </c>
      <c r="AP275" s="1" t="s">
        <v>36</v>
      </c>
      <c r="AQ275" s="1" t="s">
        <v>37</v>
      </c>
      <c r="AR275" s="1" t="s">
        <v>38</v>
      </c>
      <c r="AS275" s="1" t="s">
        <v>39</v>
      </c>
    </row>
    <row r="276" spans="1:45" x14ac:dyDescent="0.25">
      <c r="D276" s="1" t="s">
        <v>237</v>
      </c>
      <c r="F276" s="1" t="s">
        <v>43</v>
      </c>
      <c r="G276" s="1" t="s">
        <v>44</v>
      </c>
      <c r="H276" s="1">
        <v>40.026400000000002</v>
      </c>
      <c r="I276" s="1">
        <v>15.275</v>
      </c>
      <c r="J276" s="1" t="s">
        <v>236</v>
      </c>
      <c r="K276" s="1" t="s">
        <v>236</v>
      </c>
      <c r="L276" s="12"/>
      <c r="M276" s="1">
        <f t="shared" si="21"/>
        <v>21.6</v>
      </c>
      <c r="N276" s="1">
        <v>16.5</v>
      </c>
      <c r="O276" s="1">
        <v>1080</v>
      </c>
      <c r="Q276" s="1" t="s">
        <v>58</v>
      </c>
      <c r="T276" s="1" t="s">
        <v>177</v>
      </c>
      <c r="U276" s="1">
        <v>180</v>
      </c>
      <c r="V276" s="1">
        <v>6</v>
      </c>
      <c r="W276" s="1">
        <v>44.83</v>
      </c>
      <c r="X276" s="1">
        <v>301</v>
      </c>
      <c r="Y276" s="1">
        <v>23.9</v>
      </c>
      <c r="Z276" s="1">
        <v>12</v>
      </c>
      <c r="AE276" s="1">
        <v>0.224</v>
      </c>
      <c r="AF276" s="1">
        <v>0.107</v>
      </c>
      <c r="AG276" s="1">
        <v>0.32300000000000001</v>
      </c>
      <c r="AH276" s="1">
        <v>9.6000000000000002E-2</v>
      </c>
      <c r="AI276" s="1">
        <v>0.129</v>
      </c>
      <c r="AJ276" s="1">
        <v>4.4999999999999998E-2</v>
      </c>
      <c r="AK276" s="1">
        <v>7.6999999999999999E-2</v>
      </c>
      <c r="AL276" s="1">
        <v>1.0009999999999999</v>
      </c>
      <c r="AM276" s="1" t="s">
        <v>33</v>
      </c>
      <c r="AN276" s="1" t="s">
        <v>34</v>
      </c>
      <c r="AO276" s="1" t="s">
        <v>35</v>
      </c>
      <c r="AP276" s="1" t="s">
        <v>36</v>
      </c>
      <c r="AQ276" s="1" t="s">
        <v>37</v>
      </c>
      <c r="AR276" s="1" t="s">
        <v>38</v>
      </c>
      <c r="AS276" s="1" t="s">
        <v>39</v>
      </c>
    </row>
    <row r="277" spans="1:45" x14ac:dyDescent="0.25">
      <c r="D277" s="1" t="s">
        <v>237</v>
      </c>
      <c r="F277" s="1" t="s">
        <v>43</v>
      </c>
      <c r="G277" s="1" t="s">
        <v>44</v>
      </c>
      <c r="H277" s="1">
        <v>40.026400000000002</v>
      </c>
      <c r="I277" s="1">
        <v>15.275</v>
      </c>
      <c r="J277" s="1" t="s">
        <v>236</v>
      </c>
      <c r="K277" s="1" t="s">
        <v>236</v>
      </c>
      <c r="L277" s="12"/>
      <c r="M277" s="1">
        <f t="shared" si="21"/>
        <v>21.6</v>
      </c>
      <c r="N277" s="1">
        <v>16.5</v>
      </c>
      <c r="O277" s="1">
        <v>1080</v>
      </c>
      <c r="Q277" s="1" t="s">
        <v>58</v>
      </c>
      <c r="T277" s="1" t="s">
        <v>178</v>
      </c>
      <c r="U277" s="1">
        <v>0</v>
      </c>
      <c r="V277" s="1">
        <v>6</v>
      </c>
      <c r="W277" s="1">
        <v>100</v>
      </c>
      <c r="X277" s="1">
        <v>354</v>
      </c>
      <c r="Y277" s="1">
        <v>26.4</v>
      </c>
      <c r="Z277" s="1">
        <v>13.4</v>
      </c>
      <c r="AE277" s="1">
        <v>0.216</v>
      </c>
      <c r="AF277" s="1">
        <v>8.4000000000000005E-2</v>
      </c>
      <c r="AG277" s="1">
        <v>0.35699999999999998</v>
      </c>
      <c r="AH277" s="1">
        <v>0.10299999999999999</v>
      </c>
      <c r="AI277" s="1">
        <v>0.108</v>
      </c>
      <c r="AJ277" s="1">
        <v>0.05</v>
      </c>
      <c r="AK277" s="1">
        <v>8.1000000000000003E-2</v>
      </c>
      <c r="AL277" s="1">
        <v>0.999</v>
      </c>
      <c r="AM277" s="1" t="s">
        <v>33</v>
      </c>
      <c r="AN277" s="1" t="s">
        <v>34</v>
      </c>
      <c r="AO277" s="1" t="s">
        <v>35</v>
      </c>
      <c r="AP277" s="1" t="s">
        <v>36</v>
      </c>
      <c r="AQ277" s="1" t="s">
        <v>37</v>
      </c>
      <c r="AR277" s="1" t="s">
        <v>38</v>
      </c>
      <c r="AS277" s="1" t="s">
        <v>39</v>
      </c>
    </row>
    <row r="278" spans="1:45" x14ac:dyDescent="0.25">
      <c r="D278" s="1" t="s">
        <v>237</v>
      </c>
      <c r="F278" s="1" t="s">
        <v>43</v>
      </c>
      <c r="G278" s="1" t="s">
        <v>44</v>
      </c>
      <c r="H278" s="1">
        <v>40.026400000000002</v>
      </c>
      <c r="I278" s="1">
        <v>15.275</v>
      </c>
      <c r="J278" s="1" t="s">
        <v>236</v>
      </c>
      <c r="K278" s="1" t="s">
        <v>236</v>
      </c>
      <c r="L278" s="12"/>
      <c r="M278" s="1">
        <f t="shared" si="21"/>
        <v>21.6</v>
      </c>
      <c r="N278" s="1">
        <v>16.5</v>
      </c>
      <c r="O278" s="1">
        <v>1080</v>
      </c>
      <c r="Q278" s="1" t="s">
        <v>58</v>
      </c>
      <c r="T278" s="1" t="s">
        <v>178</v>
      </c>
      <c r="U278" s="1">
        <v>30</v>
      </c>
      <c r="V278" s="1">
        <v>6</v>
      </c>
      <c r="W278" s="1">
        <v>73.528000000000006</v>
      </c>
      <c r="X278" s="1">
        <v>304</v>
      </c>
      <c r="Y278" s="1">
        <v>27.3</v>
      </c>
      <c r="Z278" s="1">
        <v>11.2</v>
      </c>
      <c r="AE278" s="1">
        <v>0.29499999999999998</v>
      </c>
      <c r="AF278" s="1">
        <v>0.104</v>
      </c>
      <c r="AG278" s="1">
        <v>0.27500000000000002</v>
      </c>
      <c r="AH278" s="1">
        <v>7.400000000000001E-2</v>
      </c>
      <c r="AI278" s="1">
        <v>0.11</v>
      </c>
      <c r="AJ278" s="1">
        <v>4.0999999999999988E-2</v>
      </c>
      <c r="AK278" s="1">
        <v>9.8000000000000004E-2</v>
      </c>
      <c r="AL278" s="1">
        <v>0.997</v>
      </c>
      <c r="AM278" s="1" t="s">
        <v>33</v>
      </c>
      <c r="AN278" s="1" t="s">
        <v>34</v>
      </c>
      <c r="AO278" s="1" t="s">
        <v>35</v>
      </c>
      <c r="AP278" s="1" t="s">
        <v>36</v>
      </c>
      <c r="AQ278" s="1" t="s">
        <v>37</v>
      </c>
      <c r="AR278" s="1" t="s">
        <v>38</v>
      </c>
      <c r="AS278" s="1" t="s">
        <v>39</v>
      </c>
    </row>
    <row r="279" spans="1:45" x14ac:dyDescent="0.25">
      <c r="D279" s="1" t="s">
        <v>237</v>
      </c>
      <c r="F279" s="1" t="s">
        <v>43</v>
      </c>
      <c r="G279" s="1" t="s">
        <v>44</v>
      </c>
      <c r="H279" s="1">
        <v>40.026400000000002</v>
      </c>
      <c r="I279" s="1">
        <v>15.275</v>
      </c>
      <c r="J279" s="1" t="s">
        <v>236</v>
      </c>
      <c r="K279" s="1" t="s">
        <v>236</v>
      </c>
      <c r="L279" s="12"/>
      <c r="M279" s="1">
        <f t="shared" si="21"/>
        <v>21.6</v>
      </c>
      <c r="N279" s="1">
        <v>16.5</v>
      </c>
      <c r="O279" s="1">
        <v>1080</v>
      </c>
      <c r="Q279" s="1" t="s">
        <v>58</v>
      </c>
      <c r="T279" s="1" t="s">
        <v>178</v>
      </c>
      <c r="U279" s="1">
        <v>90</v>
      </c>
      <c r="V279" s="1">
        <v>6</v>
      </c>
      <c r="W279" s="1">
        <v>58.555</v>
      </c>
      <c r="X279" s="1">
        <v>269</v>
      </c>
      <c r="Y279" s="1">
        <v>28.2</v>
      </c>
      <c r="Z279" s="1">
        <v>9.5</v>
      </c>
      <c r="AE279" s="1">
        <v>0.27100000000000002</v>
      </c>
      <c r="AF279" s="1">
        <v>0.111</v>
      </c>
      <c r="AG279" s="1">
        <v>0.27700000000000002</v>
      </c>
      <c r="AH279" s="1">
        <v>7.6999999999999999E-2</v>
      </c>
      <c r="AI279" s="1">
        <v>0.122</v>
      </c>
      <c r="AJ279" s="1">
        <v>4.5999999999999999E-2</v>
      </c>
      <c r="AK279" s="1">
        <v>9.1999999999999998E-2</v>
      </c>
      <c r="AL279" s="1">
        <v>0.996</v>
      </c>
      <c r="AM279" s="1" t="s">
        <v>33</v>
      </c>
      <c r="AN279" s="1" t="s">
        <v>34</v>
      </c>
      <c r="AO279" s="1" t="s">
        <v>35</v>
      </c>
      <c r="AP279" s="1" t="s">
        <v>36</v>
      </c>
      <c r="AQ279" s="1" t="s">
        <v>37</v>
      </c>
      <c r="AR279" s="1" t="s">
        <v>38</v>
      </c>
      <c r="AS279" s="1" t="s">
        <v>39</v>
      </c>
    </row>
    <row r="280" spans="1:45" x14ac:dyDescent="0.25">
      <c r="D280" s="1" t="s">
        <v>237</v>
      </c>
      <c r="F280" s="1" t="s">
        <v>43</v>
      </c>
      <c r="G280" s="1" t="s">
        <v>44</v>
      </c>
      <c r="H280" s="1">
        <v>40.026400000000002</v>
      </c>
      <c r="I280" s="1">
        <v>15.275</v>
      </c>
      <c r="J280" s="1" t="s">
        <v>236</v>
      </c>
      <c r="K280" s="1" t="s">
        <v>236</v>
      </c>
      <c r="L280" s="12"/>
      <c r="M280" s="1">
        <f t="shared" si="21"/>
        <v>21.6</v>
      </c>
      <c r="N280" s="1">
        <v>16.5</v>
      </c>
      <c r="O280" s="1">
        <v>1080</v>
      </c>
      <c r="Q280" s="1" t="s">
        <v>58</v>
      </c>
      <c r="T280" s="1" t="s">
        <v>178</v>
      </c>
      <c r="U280" s="1">
        <v>180</v>
      </c>
      <c r="V280" s="1">
        <v>6</v>
      </c>
      <c r="W280" s="1">
        <v>50.89</v>
      </c>
      <c r="X280" s="1">
        <v>266</v>
      </c>
      <c r="Y280" s="1">
        <v>28.4</v>
      </c>
      <c r="Z280" s="1">
        <v>9.4</v>
      </c>
      <c r="AE280" s="1">
        <v>0.249</v>
      </c>
      <c r="AF280" s="1">
        <v>0.11</v>
      </c>
      <c r="AG280" s="1">
        <v>0.28299999999999997</v>
      </c>
      <c r="AH280" s="1">
        <v>8.5999999999999993E-2</v>
      </c>
      <c r="AI280" s="1">
        <v>0.121</v>
      </c>
      <c r="AJ280" s="1">
        <v>4.5999999999999999E-2</v>
      </c>
      <c r="AK280" s="1">
        <v>0.104</v>
      </c>
      <c r="AL280" s="1">
        <v>0.999</v>
      </c>
      <c r="AM280" s="1" t="s">
        <v>33</v>
      </c>
      <c r="AN280" s="1" t="s">
        <v>34</v>
      </c>
      <c r="AO280" s="1" t="s">
        <v>35</v>
      </c>
      <c r="AP280" s="1" t="s">
        <v>36</v>
      </c>
      <c r="AQ280" s="1" t="s">
        <v>37</v>
      </c>
      <c r="AR280" s="1" t="s">
        <v>38</v>
      </c>
      <c r="AS280" s="1" t="s">
        <v>39</v>
      </c>
    </row>
    <row r="281" spans="1:45" x14ac:dyDescent="0.25">
      <c r="D281" s="1" t="s">
        <v>237</v>
      </c>
      <c r="F281" s="1" t="s">
        <v>43</v>
      </c>
      <c r="G281" s="1" t="s">
        <v>44</v>
      </c>
      <c r="H281" s="1">
        <v>40.026400000000002</v>
      </c>
      <c r="I281" s="1">
        <v>15.275</v>
      </c>
      <c r="J281" s="1" t="s">
        <v>236</v>
      </c>
      <c r="K281" s="1" t="s">
        <v>236</v>
      </c>
      <c r="L281" s="12"/>
      <c r="M281" s="1">
        <f t="shared" si="21"/>
        <v>21.6</v>
      </c>
      <c r="N281" s="1">
        <v>16.5</v>
      </c>
      <c r="O281" s="1">
        <v>1080</v>
      </c>
      <c r="Q281" s="1" t="s">
        <v>58</v>
      </c>
      <c r="T281" s="1" t="s">
        <v>179</v>
      </c>
      <c r="U281" s="1">
        <v>0</v>
      </c>
      <c r="V281" s="1">
        <v>6</v>
      </c>
      <c r="W281" s="1">
        <v>100</v>
      </c>
      <c r="X281" s="1">
        <v>405</v>
      </c>
      <c r="Y281" s="1">
        <v>15.6</v>
      </c>
      <c r="Z281" s="1">
        <v>26</v>
      </c>
      <c r="AE281" s="1">
        <v>0.20399999999999999</v>
      </c>
      <c r="AF281" s="1">
        <v>4.9000000000000002E-2</v>
      </c>
      <c r="AG281" s="1">
        <v>0.379</v>
      </c>
      <c r="AH281" s="1">
        <v>0.107</v>
      </c>
      <c r="AI281" s="1">
        <v>0.13500000000000001</v>
      </c>
      <c r="AJ281" s="1">
        <v>5.2999999999999999E-2</v>
      </c>
      <c r="AK281" s="1">
        <v>7.2000000000000008E-2</v>
      </c>
      <c r="AL281" s="1">
        <v>0.99900000000000011</v>
      </c>
      <c r="AM281" s="1" t="s">
        <v>33</v>
      </c>
      <c r="AN281" s="1" t="s">
        <v>34</v>
      </c>
      <c r="AO281" s="1" t="s">
        <v>35</v>
      </c>
      <c r="AP281" s="1" t="s">
        <v>36</v>
      </c>
      <c r="AQ281" s="1" t="s">
        <v>37</v>
      </c>
      <c r="AR281" s="1" t="s">
        <v>38</v>
      </c>
      <c r="AS281" s="1" t="s">
        <v>39</v>
      </c>
    </row>
    <row r="282" spans="1:45" x14ac:dyDescent="0.25">
      <c r="D282" s="1" t="s">
        <v>237</v>
      </c>
      <c r="F282" s="1" t="s">
        <v>43</v>
      </c>
      <c r="G282" s="1" t="s">
        <v>44</v>
      </c>
      <c r="H282" s="1">
        <v>40.026400000000002</v>
      </c>
      <c r="I282" s="1">
        <v>15.275</v>
      </c>
      <c r="J282" s="1" t="s">
        <v>236</v>
      </c>
      <c r="K282" s="1" t="s">
        <v>236</v>
      </c>
      <c r="L282" s="12"/>
      <c r="M282" s="1">
        <f t="shared" si="21"/>
        <v>21.6</v>
      </c>
      <c r="N282" s="1">
        <v>16.5</v>
      </c>
      <c r="O282" s="1">
        <v>1080</v>
      </c>
      <c r="Q282" s="1" t="s">
        <v>58</v>
      </c>
      <c r="T282" s="1" t="s">
        <v>179</v>
      </c>
      <c r="U282" s="1">
        <v>30</v>
      </c>
      <c r="V282" s="1">
        <v>6</v>
      </c>
      <c r="W282" s="1">
        <v>59.981000000000002</v>
      </c>
      <c r="X282" s="1">
        <v>424</v>
      </c>
      <c r="Y282" s="1">
        <v>25.8</v>
      </c>
      <c r="Z282" s="1">
        <v>16.399999999999999</v>
      </c>
      <c r="AE282" s="1">
        <v>0.379</v>
      </c>
      <c r="AF282" s="1">
        <v>7.400000000000001E-2</v>
      </c>
      <c r="AG282" s="1">
        <v>0.252</v>
      </c>
      <c r="AH282" s="1">
        <v>6.9000000000000006E-2</v>
      </c>
      <c r="AI282" s="1">
        <v>0.107</v>
      </c>
      <c r="AJ282" s="1">
        <v>3.4000000000000002E-2</v>
      </c>
      <c r="AK282" s="1">
        <v>8.1000000000000003E-2</v>
      </c>
      <c r="AL282" s="1">
        <v>0.996</v>
      </c>
      <c r="AM282" s="1" t="s">
        <v>33</v>
      </c>
      <c r="AN282" s="1" t="s">
        <v>34</v>
      </c>
      <c r="AO282" s="1" t="s">
        <v>35</v>
      </c>
      <c r="AP282" s="1" t="s">
        <v>36</v>
      </c>
      <c r="AQ282" s="1" t="s">
        <v>37</v>
      </c>
      <c r="AR282" s="1" t="s">
        <v>38</v>
      </c>
      <c r="AS282" s="1" t="s">
        <v>39</v>
      </c>
    </row>
    <row r="283" spans="1:45" x14ac:dyDescent="0.25">
      <c r="D283" s="1" t="s">
        <v>237</v>
      </c>
      <c r="F283" s="1" t="s">
        <v>43</v>
      </c>
      <c r="G283" s="1" t="s">
        <v>44</v>
      </c>
      <c r="H283" s="1">
        <v>40.026400000000002</v>
      </c>
      <c r="I283" s="1">
        <v>15.275</v>
      </c>
      <c r="J283" s="1" t="s">
        <v>236</v>
      </c>
      <c r="K283" s="1" t="s">
        <v>236</v>
      </c>
      <c r="L283" s="12"/>
      <c r="M283" s="1">
        <f t="shared" si="21"/>
        <v>21.6</v>
      </c>
      <c r="N283" s="1">
        <v>16.5</v>
      </c>
      <c r="O283" s="1">
        <v>1080</v>
      </c>
      <c r="Q283" s="1" t="s">
        <v>58</v>
      </c>
      <c r="T283" s="1" t="s">
        <v>179</v>
      </c>
      <c r="U283" s="1">
        <v>90</v>
      </c>
      <c r="V283" s="1">
        <v>6</v>
      </c>
      <c r="W283" s="1">
        <v>48.216999999999999</v>
      </c>
      <c r="X283" s="1">
        <v>322</v>
      </c>
      <c r="Y283" s="1">
        <v>26.3</v>
      </c>
      <c r="Z283" s="1">
        <v>12.3</v>
      </c>
      <c r="AE283" s="1">
        <v>0.46200000000000002</v>
      </c>
      <c r="AF283" s="1">
        <v>8.1000000000000003E-2</v>
      </c>
      <c r="AG283" s="1">
        <v>0.19800000000000001</v>
      </c>
      <c r="AH283" s="1">
        <v>4.5999999999999999E-2</v>
      </c>
      <c r="AI283" s="1">
        <v>9.0999999999999998E-2</v>
      </c>
      <c r="AJ283" s="1">
        <v>2.7E-2</v>
      </c>
      <c r="AK283" s="1">
        <v>0.09</v>
      </c>
      <c r="AL283" s="1">
        <v>0.99500000000000011</v>
      </c>
      <c r="AM283" s="1" t="s">
        <v>33</v>
      </c>
      <c r="AN283" s="1" t="s">
        <v>34</v>
      </c>
      <c r="AO283" s="1" t="s">
        <v>35</v>
      </c>
      <c r="AP283" s="1" t="s">
        <v>36</v>
      </c>
      <c r="AQ283" s="1" t="s">
        <v>37</v>
      </c>
      <c r="AR283" s="1" t="s">
        <v>38</v>
      </c>
      <c r="AS283" s="1" t="s">
        <v>39</v>
      </c>
    </row>
    <row r="284" spans="1:45" x14ac:dyDescent="0.25">
      <c r="D284" s="1" t="s">
        <v>237</v>
      </c>
      <c r="F284" s="1" t="s">
        <v>43</v>
      </c>
      <c r="G284" s="1" t="s">
        <v>44</v>
      </c>
      <c r="H284" s="1">
        <v>40.026400000000002</v>
      </c>
      <c r="I284" s="1">
        <v>15.275</v>
      </c>
      <c r="J284" s="1" t="s">
        <v>236</v>
      </c>
      <c r="K284" s="1" t="s">
        <v>236</v>
      </c>
      <c r="L284" s="12"/>
      <c r="M284" s="1">
        <f t="shared" si="21"/>
        <v>21.6</v>
      </c>
      <c r="N284" s="1">
        <v>16.5</v>
      </c>
      <c r="O284" s="1">
        <v>1080</v>
      </c>
      <c r="Q284" s="1" t="s">
        <v>58</v>
      </c>
      <c r="T284" s="1" t="s">
        <v>179</v>
      </c>
      <c r="U284" s="1">
        <v>180</v>
      </c>
      <c r="V284" s="1">
        <v>6</v>
      </c>
      <c r="W284" s="1">
        <v>33.511000000000003</v>
      </c>
      <c r="X284" s="1">
        <v>288</v>
      </c>
      <c r="Y284" s="1">
        <v>25.3</v>
      </c>
      <c r="Z284" s="1">
        <v>11.4</v>
      </c>
      <c r="AE284" s="1">
        <v>0.38200000000000012</v>
      </c>
      <c r="AF284" s="1">
        <v>9.4E-2</v>
      </c>
      <c r="AG284" s="1">
        <v>0.20200000000000001</v>
      </c>
      <c r="AH284" s="1">
        <v>6.4000000000000001E-2</v>
      </c>
      <c r="AI284" s="1">
        <v>0.11799999999999999</v>
      </c>
      <c r="AJ284" s="1">
        <v>4.2000000000000003E-2</v>
      </c>
      <c r="AK284" s="1">
        <v>9.9000000000000005E-2</v>
      </c>
      <c r="AL284" s="1">
        <v>1.0009999999999999</v>
      </c>
      <c r="AM284" s="1" t="s">
        <v>33</v>
      </c>
      <c r="AN284" s="1" t="s">
        <v>34</v>
      </c>
      <c r="AO284" s="1" t="s">
        <v>35</v>
      </c>
      <c r="AP284" s="1" t="s">
        <v>36</v>
      </c>
      <c r="AQ284" s="1" t="s">
        <v>37</v>
      </c>
      <c r="AR284" s="1" t="s">
        <v>38</v>
      </c>
      <c r="AS284" s="1" t="s">
        <v>39</v>
      </c>
    </row>
    <row r="285" spans="1:45" x14ac:dyDescent="0.25">
      <c r="A285" s="1">
        <v>2023</v>
      </c>
      <c r="B285" s="1" t="s">
        <v>180</v>
      </c>
      <c r="C285" s="1" t="s">
        <v>181</v>
      </c>
      <c r="D285" s="1" t="s">
        <v>182</v>
      </c>
      <c r="F285" s="1" t="s">
        <v>43</v>
      </c>
      <c r="G285" s="1" t="s">
        <v>44</v>
      </c>
      <c r="H285" s="1">
        <v>43.51</v>
      </c>
      <c r="I285" s="1">
        <v>11.39</v>
      </c>
      <c r="J285" s="1" t="s">
        <v>236</v>
      </c>
      <c r="K285" s="1" t="s">
        <v>236</v>
      </c>
      <c r="L285" s="12"/>
      <c r="M285" s="1">
        <v>11.01</v>
      </c>
      <c r="N285" s="1">
        <v>9.1999999999999993</v>
      </c>
      <c r="O285" s="1">
        <v>1273</v>
      </c>
      <c r="Q285" s="1" t="s">
        <v>66</v>
      </c>
      <c r="T285" s="1" t="s">
        <v>183</v>
      </c>
      <c r="U285" s="1">
        <v>0</v>
      </c>
      <c r="V285" s="1">
        <v>1.7</v>
      </c>
      <c r="W285" s="1">
        <v>100</v>
      </c>
      <c r="Z285" s="1">
        <v>10.6506024096385</v>
      </c>
      <c r="AE285" s="1">
        <v>0.19</v>
      </c>
      <c r="AF285" s="1">
        <v>0.06</v>
      </c>
      <c r="AG285" s="1">
        <v>0.39</v>
      </c>
      <c r="AH285" s="1">
        <v>0.12</v>
      </c>
      <c r="AI285" s="1">
        <v>0.08</v>
      </c>
      <c r="AJ285" s="1">
        <v>0.08</v>
      </c>
      <c r="AK285" s="1">
        <v>0.08</v>
      </c>
      <c r="AL285" s="1">
        <v>0.99999999999999989</v>
      </c>
      <c r="AM285" s="1" t="s">
        <v>33</v>
      </c>
      <c r="AN285" s="1" t="s">
        <v>34</v>
      </c>
      <c r="AO285" s="1" t="s">
        <v>35</v>
      </c>
      <c r="AP285" s="1" t="s">
        <v>36</v>
      </c>
      <c r="AQ285" s="1" t="s">
        <v>37</v>
      </c>
      <c r="AR285" s="1" t="s">
        <v>38</v>
      </c>
      <c r="AS285" s="1" t="s">
        <v>39</v>
      </c>
    </row>
    <row r="286" spans="1:45" x14ac:dyDescent="0.25">
      <c r="D286" s="1" t="s">
        <v>182</v>
      </c>
      <c r="F286" s="1" t="s">
        <v>43</v>
      </c>
      <c r="G286" s="1" t="s">
        <v>44</v>
      </c>
      <c r="H286" s="1">
        <v>43.51</v>
      </c>
      <c r="I286" s="1">
        <v>11.39</v>
      </c>
      <c r="J286" s="1" t="s">
        <v>236</v>
      </c>
      <c r="K286" s="1" t="s">
        <v>236</v>
      </c>
      <c r="L286" s="12"/>
      <c r="M286" s="1">
        <v>17.809999999999999</v>
      </c>
      <c r="N286" s="1">
        <v>9.1999999999999993</v>
      </c>
      <c r="O286" s="1">
        <v>1273</v>
      </c>
      <c r="Q286" s="1" t="s">
        <v>66</v>
      </c>
      <c r="T286" s="1" t="s">
        <v>183</v>
      </c>
      <c r="U286" s="1">
        <v>90</v>
      </c>
      <c r="V286" s="1">
        <v>1.7</v>
      </c>
      <c r="W286" s="1">
        <v>43.727272727272698</v>
      </c>
      <c r="Z286" s="1">
        <v>8.19277108433735</v>
      </c>
      <c r="AE286" s="1">
        <v>0.31</v>
      </c>
      <c r="AF286" s="1">
        <v>0.1</v>
      </c>
      <c r="AG286" s="1">
        <v>0.22</v>
      </c>
      <c r="AH286" s="1">
        <v>0.09</v>
      </c>
      <c r="AI286" s="1">
        <v>0.08</v>
      </c>
      <c r="AJ286" s="1">
        <v>7.0000000000000007E-2</v>
      </c>
      <c r="AK286" s="1">
        <v>0.13</v>
      </c>
      <c r="AL286" s="1">
        <v>0.99999999999999989</v>
      </c>
      <c r="AM286" s="1" t="s">
        <v>33</v>
      </c>
      <c r="AN286" s="1" t="s">
        <v>34</v>
      </c>
      <c r="AO286" s="1" t="s">
        <v>35</v>
      </c>
      <c r="AP286" s="1" t="s">
        <v>36</v>
      </c>
      <c r="AQ286" s="1" t="s">
        <v>37</v>
      </c>
      <c r="AR286" s="1" t="s">
        <v>38</v>
      </c>
      <c r="AS286" s="1" t="s">
        <v>39</v>
      </c>
    </row>
    <row r="287" spans="1:45" x14ac:dyDescent="0.25">
      <c r="D287" s="1" t="s">
        <v>182</v>
      </c>
      <c r="F287" s="1" t="s">
        <v>43</v>
      </c>
      <c r="G287" s="1" t="s">
        <v>44</v>
      </c>
      <c r="H287" s="1">
        <v>43.51</v>
      </c>
      <c r="I287" s="1">
        <v>11.39</v>
      </c>
      <c r="J287" s="1" t="s">
        <v>236</v>
      </c>
      <c r="K287" s="1" t="s">
        <v>236</v>
      </c>
      <c r="L287" s="12"/>
      <c r="M287" s="1">
        <v>11.06</v>
      </c>
      <c r="N287" s="1">
        <v>9.1999999999999993</v>
      </c>
      <c r="O287" s="1">
        <v>1273</v>
      </c>
      <c r="Q287" s="1" t="s">
        <v>66</v>
      </c>
      <c r="T287" s="1" t="s">
        <v>183</v>
      </c>
      <c r="U287" s="1">
        <v>180</v>
      </c>
      <c r="V287" s="1">
        <v>1.7</v>
      </c>
      <c r="W287" s="1">
        <v>40.363636363636303</v>
      </c>
      <c r="Z287" s="1">
        <v>8.1265060240963791</v>
      </c>
      <c r="AE287" s="1">
        <v>0.3</v>
      </c>
      <c r="AF287" s="1">
        <v>0.1</v>
      </c>
      <c r="AG287" s="1">
        <v>0.23</v>
      </c>
      <c r="AH287" s="1">
        <v>0.1</v>
      </c>
      <c r="AI287" s="1">
        <v>0.09</v>
      </c>
      <c r="AJ287" s="1">
        <v>7.0000000000000007E-2</v>
      </c>
      <c r="AK287" s="1">
        <v>0.11</v>
      </c>
      <c r="AL287" s="1">
        <v>0.99999999999999989</v>
      </c>
      <c r="AM287" s="1" t="s">
        <v>33</v>
      </c>
      <c r="AN287" s="1" t="s">
        <v>34</v>
      </c>
      <c r="AO287" s="1" t="s">
        <v>35</v>
      </c>
      <c r="AP287" s="1" t="s">
        <v>36</v>
      </c>
      <c r="AQ287" s="1" t="s">
        <v>37</v>
      </c>
      <c r="AR287" s="1" t="s">
        <v>38</v>
      </c>
      <c r="AS287" s="1" t="s">
        <v>39</v>
      </c>
    </row>
    <row r="288" spans="1:45" x14ac:dyDescent="0.25">
      <c r="D288" s="1" t="s">
        <v>182</v>
      </c>
      <c r="F288" s="1" t="s">
        <v>43</v>
      </c>
      <c r="G288" s="1" t="s">
        <v>44</v>
      </c>
      <c r="H288" s="1">
        <v>43.51</v>
      </c>
      <c r="I288" s="1">
        <v>11.39</v>
      </c>
      <c r="J288" s="1" t="s">
        <v>236</v>
      </c>
      <c r="K288" s="1" t="s">
        <v>236</v>
      </c>
      <c r="L288" s="12"/>
      <c r="M288" s="1">
        <v>1.79</v>
      </c>
      <c r="N288" s="1">
        <v>9.1999999999999993</v>
      </c>
      <c r="O288" s="1">
        <v>1273</v>
      </c>
      <c r="Q288" s="1" t="s">
        <v>66</v>
      </c>
      <c r="T288" s="1" t="s">
        <v>183</v>
      </c>
      <c r="U288" s="1">
        <v>270</v>
      </c>
      <c r="V288" s="1">
        <v>1.7</v>
      </c>
      <c r="W288" s="1">
        <v>40.363636363636303</v>
      </c>
      <c r="Z288" s="1">
        <v>8.4096385542168601</v>
      </c>
      <c r="AE288" s="1">
        <v>0.3</v>
      </c>
      <c r="AF288" s="1">
        <v>0.1</v>
      </c>
      <c r="AG288" s="1">
        <v>0.23</v>
      </c>
      <c r="AH288" s="1">
        <v>0.1</v>
      </c>
      <c r="AI288" s="1">
        <v>0.09</v>
      </c>
      <c r="AJ288" s="1">
        <v>7.0000000000000007E-2</v>
      </c>
      <c r="AK288" s="1">
        <v>0.11</v>
      </c>
      <c r="AL288" s="1">
        <v>0.99999999999999989</v>
      </c>
      <c r="AM288" s="1" t="s">
        <v>33</v>
      </c>
      <c r="AN288" s="1" t="s">
        <v>34</v>
      </c>
      <c r="AO288" s="1" t="s">
        <v>35</v>
      </c>
      <c r="AP288" s="1" t="s">
        <v>36</v>
      </c>
      <c r="AQ288" s="1" t="s">
        <v>37</v>
      </c>
      <c r="AR288" s="1" t="s">
        <v>38</v>
      </c>
      <c r="AS288" s="1" t="s">
        <v>39</v>
      </c>
    </row>
    <row r="289" spans="1:45" x14ac:dyDescent="0.25">
      <c r="D289" s="1" t="s">
        <v>182</v>
      </c>
      <c r="F289" s="1" t="s">
        <v>43</v>
      </c>
      <c r="G289" s="1" t="s">
        <v>44</v>
      </c>
      <c r="H289" s="1">
        <v>43.51</v>
      </c>
      <c r="I289" s="1">
        <v>11.39</v>
      </c>
      <c r="J289" s="1" t="s">
        <v>236</v>
      </c>
      <c r="K289" s="1" t="s">
        <v>236</v>
      </c>
      <c r="L289" s="12"/>
      <c r="M289" s="1">
        <v>13.59</v>
      </c>
      <c r="N289" s="1">
        <v>9.1999999999999993</v>
      </c>
      <c r="O289" s="1">
        <v>1273</v>
      </c>
      <c r="Q289" s="1" t="s">
        <v>66</v>
      </c>
      <c r="T289" s="1" t="s">
        <v>183</v>
      </c>
      <c r="U289" s="1">
        <v>360</v>
      </c>
      <c r="V289" s="1">
        <v>1.7</v>
      </c>
      <c r="W289" s="1">
        <v>34.363636363636303</v>
      </c>
      <c r="Z289" s="1">
        <v>9.2590361445783103</v>
      </c>
      <c r="AE289" s="1">
        <v>0.3</v>
      </c>
      <c r="AF289" s="1">
        <v>0.1</v>
      </c>
      <c r="AG289" s="1">
        <v>0.23</v>
      </c>
      <c r="AH289" s="1">
        <v>0.1</v>
      </c>
      <c r="AI289" s="1">
        <v>0.09</v>
      </c>
      <c r="AJ289" s="1">
        <v>7.0000000000000007E-2</v>
      </c>
      <c r="AK289" s="1">
        <v>0.11</v>
      </c>
      <c r="AL289" s="1">
        <v>0.99999999999999989</v>
      </c>
      <c r="AM289" s="1" t="s">
        <v>33</v>
      </c>
      <c r="AN289" s="1" t="s">
        <v>34</v>
      </c>
      <c r="AO289" s="1" t="s">
        <v>35</v>
      </c>
      <c r="AP289" s="1" t="s">
        <v>36</v>
      </c>
      <c r="AQ289" s="1" t="s">
        <v>37</v>
      </c>
      <c r="AR289" s="1" t="s">
        <v>38</v>
      </c>
      <c r="AS289" s="1" t="s">
        <v>39</v>
      </c>
    </row>
    <row r="290" spans="1:45" x14ac:dyDescent="0.25">
      <c r="D290" s="1" t="s">
        <v>182</v>
      </c>
      <c r="F290" s="1" t="s">
        <v>43</v>
      </c>
      <c r="G290" s="1" t="s">
        <v>44</v>
      </c>
      <c r="H290" s="1">
        <v>43.51</v>
      </c>
      <c r="I290" s="1">
        <v>11.39</v>
      </c>
      <c r="J290" s="1" t="s">
        <v>236</v>
      </c>
      <c r="K290" s="1" t="s">
        <v>236</v>
      </c>
      <c r="L290" s="12"/>
      <c r="M290" s="1">
        <v>11.31</v>
      </c>
      <c r="N290" s="1">
        <v>9.1999999999999993</v>
      </c>
      <c r="O290" s="1">
        <v>1273</v>
      </c>
      <c r="Q290" s="1" t="s">
        <v>66</v>
      </c>
      <c r="T290" s="1" t="s">
        <v>183</v>
      </c>
      <c r="U290" s="1">
        <v>720</v>
      </c>
      <c r="V290" s="1">
        <v>1.7</v>
      </c>
      <c r="W290" s="1">
        <v>32.909090909090899</v>
      </c>
      <c r="Z290" s="1">
        <v>9.3253012048192705</v>
      </c>
      <c r="AE290" s="1">
        <v>0.3</v>
      </c>
      <c r="AF290" s="1">
        <v>0.1</v>
      </c>
      <c r="AG290" s="1">
        <v>0.23</v>
      </c>
      <c r="AH290" s="1">
        <v>0.09</v>
      </c>
      <c r="AI290" s="1">
        <v>0.09</v>
      </c>
      <c r="AJ290" s="1">
        <v>7.0000000000000007E-2</v>
      </c>
      <c r="AK290" s="1">
        <v>0.12</v>
      </c>
      <c r="AL290" s="1">
        <v>0.99999999999999989</v>
      </c>
      <c r="AM290" s="1" t="s">
        <v>33</v>
      </c>
      <c r="AN290" s="1" t="s">
        <v>34</v>
      </c>
      <c r="AO290" s="1" t="s">
        <v>35</v>
      </c>
      <c r="AP290" s="1" t="s">
        <v>36</v>
      </c>
      <c r="AQ290" s="1" t="s">
        <v>37</v>
      </c>
      <c r="AR290" s="1" t="s">
        <v>38</v>
      </c>
      <c r="AS290" s="1" t="s">
        <v>39</v>
      </c>
    </row>
    <row r="291" spans="1:45" x14ac:dyDescent="0.25">
      <c r="D291" s="1" t="s">
        <v>182</v>
      </c>
      <c r="F291" s="1" t="s">
        <v>43</v>
      </c>
      <c r="G291" s="1" t="s">
        <v>44</v>
      </c>
      <c r="H291" s="1">
        <v>43.51</v>
      </c>
      <c r="I291" s="1">
        <v>11.39</v>
      </c>
      <c r="J291" s="1" t="s">
        <v>236</v>
      </c>
      <c r="K291" s="1" t="s">
        <v>236</v>
      </c>
      <c r="L291" s="12"/>
      <c r="M291" s="1">
        <v>11.01</v>
      </c>
      <c r="N291" s="1">
        <v>9.1999999999999993</v>
      </c>
      <c r="O291" s="1">
        <v>1273</v>
      </c>
      <c r="Q291" s="1" t="s">
        <v>66</v>
      </c>
      <c r="T291" s="1" t="s">
        <v>184</v>
      </c>
      <c r="U291" s="1">
        <v>0</v>
      </c>
      <c r="V291" s="1">
        <v>1.9</v>
      </c>
      <c r="W291" s="1">
        <v>100</v>
      </c>
      <c r="Z291" s="1">
        <v>45.2784503631961</v>
      </c>
      <c r="AE291" s="1">
        <v>0.11</v>
      </c>
      <c r="AF291" s="1">
        <v>0.06</v>
      </c>
      <c r="AG291" s="1">
        <v>0.53</v>
      </c>
      <c r="AH291" s="1">
        <v>0.13</v>
      </c>
      <c r="AI291" s="1">
        <v>7.0000000000000007E-2</v>
      </c>
      <c r="AJ291" s="1">
        <v>0.06</v>
      </c>
      <c r="AK291" s="1">
        <v>0.04</v>
      </c>
      <c r="AL291" s="1">
        <v>1</v>
      </c>
      <c r="AM291" s="1" t="s">
        <v>33</v>
      </c>
      <c r="AN291" s="1" t="s">
        <v>34</v>
      </c>
      <c r="AO291" s="1" t="s">
        <v>35</v>
      </c>
      <c r="AP291" s="1" t="s">
        <v>36</v>
      </c>
      <c r="AQ291" s="1" t="s">
        <v>37</v>
      </c>
      <c r="AR291" s="1" t="s">
        <v>38</v>
      </c>
      <c r="AS291" s="1" t="s">
        <v>39</v>
      </c>
    </row>
    <row r="292" spans="1:45" x14ac:dyDescent="0.25">
      <c r="D292" s="1" t="s">
        <v>182</v>
      </c>
      <c r="F292" s="1" t="s">
        <v>43</v>
      </c>
      <c r="G292" s="1" t="s">
        <v>44</v>
      </c>
      <c r="H292" s="1">
        <v>43.51</v>
      </c>
      <c r="I292" s="1">
        <v>11.39</v>
      </c>
      <c r="J292" s="1" t="s">
        <v>236</v>
      </c>
      <c r="K292" s="1" t="s">
        <v>236</v>
      </c>
      <c r="L292" s="12"/>
      <c r="M292" s="1">
        <v>17.809999999999999</v>
      </c>
      <c r="N292" s="1">
        <v>9.1999999999999993</v>
      </c>
      <c r="O292" s="1">
        <v>1273</v>
      </c>
      <c r="Q292" s="1" t="s">
        <v>66</v>
      </c>
      <c r="T292" s="1" t="s">
        <v>184</v>
      </c>
      <c r="U292" s="1">
        <v>90</v>
      </c>
      <c r="V292" s="1">
        <v>1.9</v>
      </c>
      <c r="W292" s="1">
        <v>65.582586427656807</v>
      </c>
      <c r="Z292" s="1">
        <v>39.370460048426096</v>
      </c>
      <c r="AE292" s="1">
        <v>0.15</v>
      </c>
      <c r="AF292" s="1">
        <v>7.0000000000000007E-2</v>
      </c>
      <c r="AG292" s="1">
        <v>0.46</v>
      </c>
      <c r="AH292" s="1">
        <v>0.11</v>
      </c>
      <c r="AI292" s="1">
        <v>0.09</v>
      </c>
      <c r="AJ292" s="1">
        <v>7.0000000000000007E-2</v>
      </c>
      <c r="AK292" s="1">
        <v>0.05</v>
      </c>
      <c r="AL292" s="1">
        <v>1</v>
      </c>
      <c r="AM292" s="1" t="s">
        <v>33</v>
      </c>
      <c r="AN292" s="1" t="s">
        <v>34</v>
      </c>
      <c r="AO292" s="1" t="s">
        <v>35</v>
      </c>
      <c r="AP292" s="1" t="s">
        <v>36</v>
      </c>
      <c r="AQ292" s="1" t="s">
        <v>37</v>
      </c>
      <c r="AR292" s="1" t="s">
        <v>38</v>
      </c>
      <c r="AS292" s="1" t="s">
        <v>39</v>
      </c>
    </row>
    <row r="293" spans="1:45" x14ac:dyDescent="0.25">
      <c r="D293" s="1" t="s">
        <v>182</v>
      </c>
      <c r="F293" s="1" t="s">
        <v>43</v>
      </c>
      <c r="G293" s="1" t="s">
        <v>44</v>
      </c>
      <c r="H293" s="1">
        <v>43.51</v>
      </c>
      <c r="I293" s="1">
        <v>11.39</v>
      </c>
      <c r="J293" s="1" t="s">
        <v>236</v>
      </c>
      <c r="K293" s="1" t="s">
        <v>236</v>
      </c>
      <c r="L293" s="12"/>
      <c r="M293" s="1">
        <v>11.06</v>
      </c>
      <c r="N293" s="1">
        <v>9.1999999999999993</v>
      </c>
      <c r="O293" s="1">
        <v>1273</v>
      </c>
      <c r="Q293" s="1" t="s">
        <v>66</v>
      </c>
      <c r="T293" s="1" t="s">
        <v>184</v>
      </c>
      <c r="U293" s="1">
        <v>180</v>
      </c>
      <c r="V293" s="1">
        <v>1.9</v>
      </c>
      <c r="W293" s="1">
        <v>57.3367477592829</v>
      </c>
      <c r="Z293" s="1">
        <v>43.0508474576271</v>
      </c>
      <c r="AE293" s="1">
        <v>0.17</v>
      </c>
      <c r="AF293" s="1">
        <v>0.08</v>
      </c>
      <c r="AG293" s="1">
        <v>0.42</v>
      </c>
      <c r="AH293" s="1">
        <v>0.11</v>
      </c>
      <c r="AI293" s="1">
        <v>0.1</v>
      </c>
      <c r="AJ293" s="1">
        <v>7.0000000000000007E-2</v>
      </c>
      <c r="AK293" s="1">
        <v>0.05</v>
      </c>
      <c r="AL293" s="1">
        <v>1</v>
      </c>
      <c r="AM293" s="1" t="s">
        <v>33</v>
      </c>
      <c r="AN293" s="1" t="s">
        <v>34</v>
      </c>
      <c r="AO293" s="1" t="s">
        <v>35</v>
      </c>
      <c r="AP293" s="1" t="s">
        <v>36</v>
      </c>
      <c r="AQ293" s="1" t="s">
        <v>37</v>
      </c>
      <c r="AR293" s="1" t="s">
        <v>38</v>
      </c>
      <c r="AS293" s="1" t="s">
        <v>39</v>
      </c>
    </row>
    <row r="294" spans="1:45" x14ac:dyDescent="0.25">
      <c r="D294" s="1" t="s">
        <v>182</v>
      </c>
      <c r="F294" s="1" t="s">
        <v>43</v>
      </c>
      <c r="G294" s="1" t="s">
        <v>44</v>
      </c>
      <c r="H294" s="1">
        <v>43.51</v>
      </c>
      <c r="I294" s="1">
        <v>11.39</v>
      </c>
      <c r="J294" s="1" t="s">
        <v>236</v>
      </c>
      <c r="K294" s="1" t="s">
        <v>236</v>
      </c>
      <c r="L294" s="12"/>
      <c r="M294" s="1">
        <v>1.79</v>
      </c>
      <c r="N294" s="1">
        <v>9.1999999999999993</v>
      </c>
      <c r="O294" s="1">
        <v>1273</v>
      </c>
      <c r="Q294" s="1" t="s">
        <v>66</v>
      </c>
      <c r="T294" s="1" t="s">
        <v>184</v>
      </c>
      <c r="U294" s="1">
        <v>270</v>
      </c>
      <c r="V294" s="1">
        <v>1.9</v>
      </c>
      <c r="W294" s="1">
        <v>58.053777208706698</v>
      </c>
      <c r="Z294" s="1">
        <v>40.290556900726301</v>
      </c>
      <c r="AE294" s="1">
        <v>0.17</v>
      </c>
      <c r="AF294" s="1">
        <v>0.08</v>
      </c>
      <c r="AG294" s="1">
        <v>0.42</v>
      </c>
      <c r="AH294" s="1">
        <v>0.11</v>
      </c>
      <c r="AI294" s="1">
        <v>0.1</v>
      </c>
      <c r="AJ294" s="1">
        <v>7.0000000000000007E-2</v>
      </c>
      <c r="AK294" s="1">
        <v>0.05</v>
      </c>
      <c r="AL294" s="1">
        <v>1</v>
      </c>
      <c r="AM294" s="1" t="s">
        <v>33</v>
      </c>
      <c r="AN294" s="1" t="s">
        <v>34</v>
      </c>
      <c r="AO294" s="1" t="s">
        <v>35</v>
      </c>
      <c r="AP294" s="1" t="s">
        <v>36</v>
      </c>
      <c r="AQ294" s="1" t="s">
        <v>37</v>
      </c>
      <c r="AR294" s="1" t="s">
        <v>38</v>
      </c>
      <c r="AS294" s="1" t="s">
        <v>39</v>
      </c>
    </row>
    <row r="295" spans="1:45" x14ac:dyDescent="0.25">
      <c r="D295" s="1" t="s">
        <v>182</v>
      </c>
      <c r="F295" s="1" t="s">
        <v>43</v>
      </c>
      <c r="G295" s="1" t="s">
        <v>44</v>
      </c>
      <c r="H295" s="1">
        <v>43.51</v>
      </c>
      <c r="I295" s="1">
        <v>11.39</v>
      </c>
      <c r="J295" s="1" t="s">
        <v>236</v>
      </c>
      <c r="K295" s="1" t="s">
        <v>236</v>
      </c>
      <c r="L295" s="12"/>
      <c r="M295" s="1">
        <v>13.59</v>
      </c>
      <c r="N295" s="1">
        <v>9.1999999999999993</v>
      </c>
      <c r="O295" s="1">
        <v>1273</v>
      </c>
      <c r="Q295" s="1" t="s">
        <v>66</v>
      </c>
      <c r="T295" s="1" t="s">
        <v>184</v>
      </c>
      <c r="U295" s="1">
        <v>360</v>
      </c>
      <c r="V295" s="1">
        <v>1.9</v>
      </c>
      <c r="W295" s="1">
        <v>51.510883482714398</v>
      </c>
      <c r="Z295" s="1">
        <v>25.665859564164599</v>
      </c>
      <c r="AE295" s="1">
        <v>0.18</v>
      </c>
      <c r="AF295" s="1">
        <v>0.09</v>
      </c>
      <c r="AG295" s="1">
        <v>0.41</v>
      </c>
      <c r="AH295" s="1">
        <v>0.11</v>
      </c>
      <c r="AI295" s="1">
        <v>0.1</v>
      </c>
      <c r="AJ295" s="1">
        <v>7.0000000000000007E-2</v>
      </c>
      <c r="AK295" s="1">
        <v>0.05</v>
      </c>
      <c r="AL295" s="1">
        <v>1.01</v>
      </c>
      <c r="AM295" s="1" t="s">
        <v>33</v>
      </c>
      <c r="AN295" s="1" t="s">
        <v>34</v>
      </c>
      <c r="AO295" s="1" t="s">
        <v>35</v>
      </c>
      <c r="AP295" s="1" t="s">
        <v>36</v>
      </c>
      <c r="AQ295" s="1" t="s">
        <v>37</v>
      </c>
      <c r="AR295" s="1" t="s">
        <v>38</v>
      </c>
      <c r="AS295" s="1" t="s">
        <v>39</v>
      </c>
    </row>
    <row r="296" spans="1:45" x14ac:dyDescent="0.25">
      <c r="D296" s="1" t="s">
        <v>182</v>
      </c>
      <c r="F296" s="1" t="s">
        <v>43</v>
      </c>
      <c r="G296" s="1" t="s">
        <v>44</v>
      </c>
      <c r="H296" s="1">
        <v>43.51</v>
      </c>
      <c r="I296" s="1">
        <v>11.39</v>
      </c>
      <c r="J296" s="1" t="s">
        <v>236</v>
      </c>
      <c r="K296" s="1" t="s">
        <v>236</v>
      </c>
      <c r="L296" s="12"/>
      <c r="M296" s="1">
        <v>11.31</v>
      </c>
      <c r="N296" s="1">
        <v>9.1999999999999993</v>
      </c>
      <c r="O296" s="1">
        <v>1273</v>
      </c>
      <c r="Q296" s="1" t="s">
        <v>66</v>
      </c>
      <c r="T296" s="1" t="s">
        <v>184</v>
      </c>
      <c r="U296" s="1">
        <v>720</v>
      </c>
      <c r="V296" s="1">
        <v>1.9</v>
      </c>
      <c r="W296" s="1">
        <v>49.449423815621003</v>
      </c>
      <c r="Z296" s="1">
        <v>23.486682808716701</v>
      </c>
      <c r="AE296" s="1">
        <v>0.19</v>
      </c>
      <c r="AF296" s="1">
        <v>0.09</v>
      </c>
      <c r="AG296" s="1">
        <v>0.4</v>
      </c>
      <c r="AH296" s="1">
        <v>0.11</v>
      </c>
      <c r="AI296" s="1">
        <v>0.1</v>
      </c>
      <c r="AJ296" s="1">
        <v>7.0000000000000007E-2</v>
      </c>
      <c r="AK296" s="1">
        <v>0.05</v>
      </c>
      <c r="AL296" s="1">
        <v>1.01</v>
      </c>
      <c r="AM296" s="1" t="s">
        <v>33</v>
      </c>
      <c r="AN296" s="1" t="s">
        <v>34</v>
      </c>
      <c r="AO296" s="1" t="s">
        <v>35</v>
      </c>
      <c r="AP296" s="1" t="s">
        <v>36</v>
      </c>
      <c r="AQ296" s="1" t="s">
        <v>37</v>
      </c>
      <c r="AR296" s="1" t="s">
        <v>38</v>
      </c>
      <c r="AS296" s="1" t="s">
        <v>39</v>
      </c>
    </row>
    <row r="297" spans="1:45" x14ac:dyDescent="0.25">
      <c r="A297" s="1">
        <v>2020</v>
      </c>
      <c r="B297" s="1" t="s">
        <v>185</v>
      </c>
      <c r="C297" s="1" t="s">
        <v>186</v>
      </c>
      <c r="D297" s="1" t="s">
        <v>187</v>
      </c>
      <c r="F297" s="1" t="s">
        <v>43</v>
      </c>
      <c r="G297" s="1" t="s">
        <v>44</v>
      </c>
      <c r="H297" s="1">
        <v>35.01</v>
      </c>
      <c r="I297" s="1">
        <v>114.34</v>
      </c>
      <c r="J297" s="1" t="s">
        <v>241</v>
      </c>
      <c r="K297" s="1" t="s">
        <v>248</v>
      </c>
      <c r="L297" s="12"/>
      <c r="N297" s="1">
        <v>13.9</v>
      </c>
      <c r="O297" s="1">
        <v>597</v>
      </c>
      <c r="Q297" s="1" t="s">
        <v>97</v>
      </c>
      <c r="T297" s="4" t="s">
        <v>194</v>
      </c>
      <c r="U297" s="1">
        <v>0</v>
      </c>
      <c r="V297" s="1">
        <v>13.67</v>
      </c>
      <c r="W297" s="1">
        <v>100</v>
      </c>
      <c r="X297" s="1">
        <v>450.1</v>
      </c>
      <c r="Y297" s="1">
        <v>8.41</v>
      </c>
      <c r="Z297" s="1">
        <v>53.51961950059453</v>
      </c>
      <c r="AE297" s="1">
        <v>6.4899999999999999E-2</v>
      </c>
      <c r="AF297" s="1">
        <v>5.45E-2</v>
      </c>
      <c r="AG297" s="1">
        <v>0.62</v>
      </c>
      <c r="AH297" s="1">
        <v>0.14460000000000001</v>
      </c>
      <c r="AI297" s="1">
        <v>6.0300000000000013E-2</v>
      </c>
      <c r="AJ297" s="1">
        <v>2.4500000000000001E-2</v>
      </c>
      <c r="AK297" s="1">
        <v>3.5100000000000013E-2</v>
      </c>
      <c r="AL297" s="1">
        <v>1.0039</v>
      </c>
      <c r="AM297" s="1" t="s">
        <v>33</v>
      </c>
      <c r="AN297" s="1" t="s">
        <v>34</v>
      </c>
      <c r="AO297" s="1" t="s">
        <v>35</v>
      </c>
      <c r="AP297" s="1" t="s">
        <v>36</v>
      </c>
      <c r="AQ297" s="1" t="s">
        <v>37</v>
      </c>
      <c r="AR297" s="1" t="s">
        <v>38</v>
      </c>
      <c r="AS297" s="1" t="s">
        <v>39</v>
      </c>
    </row>
    <row r="298" spans="1:45" x14ac:dyDescent="0.25">
      <c r="D298" s="1" t="s">
        <v>187</v>
      </c>
      <c r="F298" s="1" t="s">
        <v>43</v>
      </c>
      <c r="G298" s="1" t="s">
        <v>44</v>
      </c>
      <c r="H298" s="1">
        <v>35.01</v>
      </c>
      <c r="I298" s="1">
        <v>114.34</v>
      </c>
      <c r="J298" s="1" t="s">
        <v>241</v>
      </c>
      <c r="K298" s="1" t="s">
        <v>248</v>
      </c>
      <c r="L298" s="12"/>
      <c r="N298" s="1">
        <v>13.9</v>
      </c>
      <c r="O298" s="1">
        <v>597</v>
      </c>
      <c r="Q298" s="1" t="s">
        <v>97</v>
      </c>
      <c r="T298" s="4" t="s">
        <v>194</v>
      </c>
      <c r="U298" s="1">
        <v>120</v>
      </c>
      <c r="V298" s="1">
        <v>13.67</v>
      </c>
      <c r="W298" s="1">
        <v>59.370078740157503</v>
      </c>
      <c r="AE298" s="1">
        <v>0.1318</v>
      </c>
      <c r="AF298" s="1">
        <v>7.7300000000000008E-2</v>
      </c>
      <c r="AG298" s="1">
        <v>0.5242</v>
      </c>
      <c r="AH298" s="1">
        <v>0.1212</v>
      </c>
      <c r="AI298" s="1">
        <v>7.4900000000000008E-2</v>
      </c>
      <c r="AJ298" s="1">
        <v>2.8400000000000002E-2</v>
      </c>
      <c r="AK298" s="1">
        <v>4.2099999999999999E-2</v>
      </c>
      <c r="AL298" s="1">
        <v>0.99990000000000001</v>
      </c>
      <c r="AM298" s="1" t="s">
        <v>33</v>
      </c>
      <c r="AN298" s="1" t="s">
        <v>34</v>
      </c>
      <c r="AO298" s="1" t="s">
        <v>35</v>
      </c>
      <c r="AP298" s="1" t="s">
        <v>36</v>
      </c>
      <c r="AQ298" s="1" t="s">
        <v>37</v>
      </c>
      <c r="AR298" s="1" t="s">
        <v>38</v>
      </c>
      <c r="AS298" s="1" t="s">
        <v>39</v>
      </c>
    </row>
    <row r="299" spans="1:45" x14ac:dyDescent="0.25">
      <c r="D299" s="1" t="s">
        <v>187</v>
      </c>
      <c r="F299" s="1" t="s">
        <v>43</v>
      </c>
      <c r="G299" s="1" t="s">
        <v>44</v>
      </c>
      <c r="H299" s="1">
        <v>35.01</v>
      </c>
      <c r="I299" s="1">
        <v>114.34</v>
      </c>
      <c r="J299" s="1" t="s">
        <v>241</v>
      </c>
      <c r="K299" s="1" t="s">
        <v>248</v>
      </c>
      <c r="L299" s="12"/>
      <c r="N299" s="1">
        <v>13.9</v>
      </c>
      <c r="O299" s="1">
        <v>597</v>
      </c>
      <c r="Q299" s="1" t="s">
        <v>97</v>
      </c>
      <c r="T299" s="4" t="s">
        <v>194</v>
      </c>
      <c r="U299" s="1">
        <v>180</v>
      </c>
      <c r="V299" s="1">
        <v>13.67</v>
      </c>
      <c r="W299" s="1">
        <v>42.834645669291397</v>
      </c>
      <c r="AE299" s="1">
        <v>0.14099999999999999</v>
      </c>
      <c r="AF299" s="1">
        <v>8.3100000000000007E-2</v>
      </c>
      <c r="AG299" s="1">
        <v>0.51170000000000004</v>
      </c>
      <c r="AH299" s="1">
        <v>0.1179</v>
      </c>
      <c r="AI299" s="1">
        <v>7.6200000000000004E-2</v>
      </c>
      <c r="AJ299" s="1">
        <v>2.87E-2</v>
      </c>
      <c r="AK299" s="1">
        <v>3.8600000000000002E-2</v>
      </c>
      <c r="AL299" s="1">
        <v>0.99720000000000009</v>
      </c>
      <c r="AM299" s="1" t="s">
        <v>33</v>
      </c>
      <c r="AN299" s="1" t="s">
        <v>34</v>
      </c>
      <c r="AO299" s="1" t="s">
        <v>35</v>
      </c>
      <c r="AP299" s="1" t="s">
        <v>36</v>
      </c>
      <c r="AQ299" s="1" t="s">
        <v>37</v>
      </c>
      <c r="AR299" s="1" t="s">
        <v>38</v>
      </c>
      <c r="AS299" s="1" t="s">
        <v>39</v>
      </c>
    </row>
    <row r="300" spans="1:45" x14ac:dyDescent="0.25">
      <c r="D300" s="1" t="s">
        <v>187</v>
      </c>
      <c r="F300" s="1" t="s">
        <v>43</v>
      </c>
      <c r="G300" s="1" t="s">
        <v>44</v>
      </c>
      <c r="H300" s="1">
        <v>35.01</v>
      </c>
      <c r="I300" s="1">
        <v>114.34</v>
      </c>
      <c r="J300" s="1" t="s">
        <v>241</v>
      </c>
      <c r="K300" s="1" t="s">
        <v>248</v>
      </c>
      <c r="L300" s="12"/>
      <c r="N300" s="1">
        <v>13.9</v>
      </c>
      <c r="O300" s="1">
        <v>597</v>
      </c>
      <c r="Q300" s="1" t="s">
        <v>97</v>
      </c>
      <c r="T300" s="4" t="s">
        <v>194</v>
      </c>
      <c r="U300" s="1">
        <v>300</v>
      </c>
      <c r="V300" s="1">
        <v>13.67</v>
      </c>
      <c r="W300" s="1">
        <v>21.1023622047245</v>
      </c>
      <c r="AE300" s="1">
        <v>0.1734</v>
      </c>
      <c r="AF300" s="1">
        <v>9.6500000000000002E-2</v>
      </c>
      <c r="AG300" s="1">
        <v>0.38</v>
      </c>
      <c r="AH300" s="1">
        <v>9.4800000000000009E-2</v>
      </c>
      <c r="AI300" s="1">
        <v>0.1183</v>
      </c>
      <c r="AJ300" s="1">
        <v>5.0799999999999998E-2</v>
      </c>
      <c r="AK300" s="1">
        <v>8.6200000000000013E-2</v>
      </c>
      <c r="AL300" s="1">
        <v>1</v>
      </c>
      <c r="AM300" s="1" t="s">
        <v>33</v>
      </c>
      <c r="AN300" s="1" t="s">
        <v>34</v>
      </c>
      <c r="AO300" s="1" t="s">
        <v>35</v>
      </c>
      <c r="AP300" s="1" t="s">
        <v>36</v>
      </c>
      <c r="AQ300" s="1" t="s">
        <v>37</v>
      </c>
      <c r="AR300" s="1" t="s">
        <v>38</v>
      </c>
      <c r="AS300" s="1" t="s">
        <v>39</v>
      </c>
    </row>
    <row r="301" spans="1:45" x14ac:dyDescent="0.25">
      <c r="D301" s="1" t="s">
        <v>187</v>
      </c>
      <c r="F301" s="1" t="s">
        <v>43</v>
      </c>
      <c r="G301" s="1" t="s">
        <v>44</v>
      </c>
      <c r="H301" s="1">
        <v>35.01</v>
      </c>
      <c r="I301" s="1">
        <v>114.34</v>
      </c>
      <c r="J301" s="1" t="s">
        <v>241</v>
      </c>
      <c r="K301" s="1" t="s">
        <v>248</v>
      </c>
      <c r="L301" s="12"/>
      <c r="N301" s="1">
        <v>13.9</v>
      </c>
      <c r="O301" s="1">
        <v>597</v>
      </c>
      <c r="Q301" s="1" t="s">
        <v>97</v>
      </c>
      <c r="T301" s="4" t="s">
        <v>194</v>
      </c>
      <c r="U301" s="1">
        <v>600</v>
      </c>
      <c r="V301" s="1">
        <v>13.67</v>
      </c>
      <c r="W301" s="1">
        <v>17.795275590551199</v>
      </c>
      <c r="AE301" s="1">
        <v>0.18720000000000001</v>
      </c>
      <c r="AF301" s="1">
        <v>0.1081</v>
      </c>
      <c r="AG301" s="1">
        <v>0.31309999999999999</v>
      </c>
      <c r="AH301" s="1">
        <v>7.5400000000000009E-2</v>
      </c>
      <c r="AI301" s="1">
        <v>0.1265</v>
      </c>
      <c r="AJ301" s="1">
        <v>6.7300000000000013E-2</v>
      </c>
      <c r="AK301" s="1">
        <v>0.12230000000000001</v>
      </c>
      <c r="AL301" s="1">
        <v>0.99990000000000001</v>
      </c>
      <c r="AM301" s="1" t="s">
        <v>33</v>
      </c>
      <c r="AN301" s="1" t="s">
        <v>34</v>
      </c>
      <c r="AO301" s="1" t="s">
        <v>35</v>
      </c>
      <c r="AP301" s="1" t="s">
        <v>36</v>
      </c>
      <c r="AQ301" s="1" t="s">
        <v>37</v>
      </c>
      <c r="AR301" s="1" t="s">
        <v>38</v>
      </c>
      <c r="AS301" s="1" t="s">
        <v>39</v>
      </c>
    </row>
    <row r="302" spans="1:45" x14ac:dyDescent="0.25">
      <c r="D302" s="1" t="s">
        <v>187</v>
      </c>
      <c r="F302" s="1" t="s">
        <v>43</v>
      </c>
      <c r="G302" s="1" t="s">
        <v>44</v>
      </c>
      <c r="H302" s="1">
        <v>35.01</v>
      </c>
      <c r="I302" s="1">
        <v>114.34</v>
      </c>
      <c r="J302" s="1" t="s">
        <v>241</v>
      </c>
      <c r="K302" s="1" t="s">
        <v>248</v>
      </c>
      <c r="L302" s="12"/>
      <c r="N302" s="1">
        <v>13.9</v>
      </c>
      <c r="O302" s="1">
        <v>597</v>
      </c>
      <c r="Q302" s="1" t="s">
        <v>97</v>
      </c>
      <c r="T302" s="4" t="s">
        <v>195</v>
      </c>
      <c r="U302" s="1">
        <v>0</v>
      </c>
      <c r="V302" s="1">
        <v>13.31</v>
      </c>
      <c r="W302" s="1">
        <v>100</v>
      </c>
      <c r="X302" s="1">
        <v>469.1</v>
      </c>
      <c r="Y302" s="1">
        <v>8.61</v>
      </c>
      <c r="Z302" s="1">
        <v>54.483159117305462</v>
      </c>
      <c r="AE302" s="1">
        <v>9.6099999999999991E-2</v>
      </c>
      <c r="AF302" s="1">
        <v>6.5299999999999997E-2</v>
      </c>
      <c r="AG302" s="1">
        <v>0.57240000000000002</v>
      </c>
      <c r="AH302" s="1">
        <v>0.1265</v>
      </c>
      <c r="AI302" s="1">
        <v>6.4100000000000004E-2</v>
      </c>
      <c r="AJ302" s="1">
        <v>2.5100000000000001E-2</v>
      </c>
      <c r="AK302" s="1">
        <v>5.2200000000000003E-2</v>
      </c>
      <c r="AL302" s="1">
        <v>1.0017</v>
      </c>
      <c r="AM302" s="1" t="s">
        <v>33</v>
      </c>
      <c r="AN302" s="1" t="s">
        <v>34</v>
      </c>
      <c r="AO302" s="1" t="s">
        <v>35</v>
      </c>
      <c r="AP302" s="1" t="s">
        <v>36</v>
      </c>
      <c r="AQ302" s="1" t="s">
        <v>37</v>
      </c>
      <c r="AR302" s="1" t="s">
        <v>38</v>
      </c>
      <c r="AS302" s="1" t="s">
        <v>39</v>
      </c>
    </row>
    <row r="303" spans="1:45" x14ac:dyDescent="0.25">
      <c r="D303" s="1" t="s">
        <v>187</v>
      </c>
      <c r="F303" s="1" t="s">
        <v>43</v>
      </c>
      <c r="G303" s="1" t="s">
        <v>44</v>
      </c>
      <c r="H303" s="1">
        <v>35.01</v>
      </c>
      <c r="I303" s="1">
        <v>114.34</v>
      </c>
      <c r="J303" s="1" t="s">
        <v>241</v>
      </c>
      <c r="K303" s="1" t="s">
        <v>248</v>
      </c>
      <c r="L303" s="12"/>
      <c r="N303" s="1">
        <v>13.9</v>
      </c>
      <c r="O303" s="1">
        <v>597</v>
      </c>
      <c r="Q303" s="1" t="s">
        <v>97</v>
      </c>
      <c r="T303" s="4" t="s">
        <v>195</v>
      </c>
      <c r="U303" s="1">
        <v>120</v>
      </c>
      <c r="V303" s="1">
        <v>13.31</v>
      </c>
      <c r="W303" s="1">
        <v>51.218872031239997</v>
      </c>
      <c r="AE303" s="1">
        <v>0.1196</v>
      </c>
      <c r="AF303" s="1">
        <v>7.7100000000000002E-2</v>
      </c>
      <c r="AG303" s="1">
        <v>0.50309999999999999</v>
      </c>
      <c r="AH303" s="1">
        <v>0.1162</v>
      </c>
      <c r="AI303" s="1">
        <v>8.6899999999999991E-2</v>
      </c>
      <c r="AJ303" s="1">
        <v>3.4000000000000002E-2</v>
      </c>
      <c r="AK303" s="1">
        <v>6.3200000000000006E-2</v>
      </c>
      <c r="AL303" s="1">
        <v>1.0001</v>
      </c>
      <c r="AM303" s="1" t="s">
        <v>33</v>
      </c>
      <c r="AN303" s="1" t="s">
        <v>34</v>
      </c>
      <c r="AO303" s="1" t="s">
        <v>35</v>
      </c>
      <c r="AP303" s="1" t="s">
        <v>36</v>
      </c>
      <c r="AQ303" s="1" t="s">
        <v>37</v>
      </c>
      <c r="AR303" s="1" t="s">
        <v>38</v>
      </c>
      <c r="AS303" s="1" t="s">
        <v>39</v>
      </c>
    </row>
    <row r="304" spans="1:45" x14ac:dyDescent="0.25">
      <c r="D304" s="1" t="s">
        <v>187</v>
      </c>
      <c r="F304" s="1" t="s">
        <v>43</v>
      </c>
      <c r="G304" s="1" t="s">
        <v>44</v>
      </c>
      <c r="H304" s="1">
        <v>35.01</v>
      </c>
      <c r="I304" s="1">
        <v>114.34</v>
      </c>
      <c r="J304" s="1" t="s">
        <v>241</v>
      </c>
      <c r="K304" s="1" t="s">
        <v>248</v>
      </c>
      <c r="L304" s="12"/>
      <c r="N304" s="1">
        <v>13.9</v>
      </c>
      <c r="O304" s="1">
        <v>597</v>
      </c>
      <c r="Q304" s="1" t="s">
        <v>97</v>
      </c>
      <c r="T304" s="4" t="s">
        <v>195</v>
      </c>
      <c r="U304" s="1">
        <v>180</v>
      </c>
      <c r="V304" s="1">
        <v>13.31</v>
      </c>
      <c r="W304" s="1">
        <v>40.204852442225302</v>
      </c>
      <c r="AE304" s="1">
        <v>0.1182</v>
      </c>
      <c r="AF304" s="1">
        <v>8.5099999999999995E-2</v>
      </c>
      <c r="AG304" s="1">
        <v>0.52149999999999996</v>
      </c>
      <c r="AH304" s="1">
        <v>0.12189999999999999</v>
      </c>
      <c r="AI304" s="1">
        <v>8.0799999999999997E-2</v>
      </c>
      <c r="AJ304" s="1">
        <v>2.87E-2</v>
      </c>
      <c r="AK304" s="1">
        <v>4.5199999999999997E-2</v>
      </c>
      <c r="AL304" s="1">
        <v>1.0014000000000001</v>
      </c>
      <c r="AM304" s="1" t="s">
        <v>33</v>
      </c>
      <c r="AN304" s="1" t="s">
        <v>34</v>
      </c>
      <c r="AO304" s="1" t="s">
        <v>35</v>
      </c>
      <c r="AP304" s="1" t="s">
        <v>36</v>
      </c>
      <c r="AQ304" s="1" t="s">
        <v>37</v>
      </c>
      <c r="AR304" s="1" t="s">
        <v>38</v>
      </c>
      <c r="AS304" s="1" t="s">
        <v>39</v>
      </c>
    </row>
    <row r="305" spans="4:45" x14ac:dyDescent="0.25">
      <c r="D305" s="1" t="s">
        <v>187</v>
      </c>
      <c r="F305" s="1" t="s">
        <v>43</v>
      </c>
      <c r="G305" s="1" t="s">
        <v>44</v>
      </c>
      <c r="H305" s="1">
        <v>35.01</v>
      </c>
      <c r="I305" s="1">
        <v>114.34</v>
      </c>
      <c r="J305" s="1" t="s">
        <v>241</v>
      </c>
      <c r="K305" s="1" t="s">
        <v>248</v>
      </c>
      <c r="L305" s="12"/>
      <c r="N305" s="1">
        <v>13.9</v>
      </c>
      <c r="O305" s="1">
        <v>597</v>
      </c>
      <c r="Q305" s="1" t="s">
        <v>97</v>
      </c>
      <c r="T305" s="4" t="s">
        <v>195</v>
      </c>
      <c r="U305" s="1">
        <v>300</v>
      </c>
      <c r="V305" s="1">
        <v>13.31</v>
      </c>
      <c r="W305" s="1">
        <v>19.597977082133099</v>
      </c>
      <c r="AE305" s="1">
        <v>0.1608</v>
      </c>
      <c r="AF305" s="1">
        <v>0.1069</v>
      </c>
      <c r="AG305" s="1">
        <v>0.37969999999999998</v>
      </c>
      <c r="AH305" s="1">
        <v>9.5700000000000007E-2</v>
      </c>
      <c r="AI305" s="1">
        <v>0.1236</v>
      </c>
      <c r="AJ305" s="1">
        <v>5.0199999999999988E-2</v>
      </c>
      <c r="AK305" s="1">
        <v>8.320000000000001E-2</v>
      </c>
      <c r="AL305" s="1">
        <v>1.0001</v>
      </c>
      <c r="AM305" s="1" t="s">
        <v>33</v>
      </c>
      <c r="AN305" s="1" t="s">
        <v>34</v>
      </c>
      <c r="AO305" s="1" t="s">
        <v>35</v>
      </c>
      <c r="AP305" s="1" t="s">
        <v>36</v>
      </c>
      <c r="AQ305" s="1" t="s">
        <v>37</v>
      </c>
      <c r="AR305" s="1" t="s">
        <v>38</v>
      </c>
      <c r="AS305" s="1" t="s">
        <v>39</v>
      </c>
    </row>
    <row r="306" spans="4:45" x14ac:dyDescent="0.25">
      <c r="D306" s="1" t="s">
        <v>187</v>
      </c>
      <c r="F306" s="1" t="s">
        <v>43</v>
      </c>
      <c r="G306" s="1" t="s">
        <v>44</v>
      </c>
      <c r="H306" s="1">
        <v>35.01</v>
      </c>
      <c r="I306" s="1">
        <v>114.34</v>
      </c>
      <c r="J306" s="1" t="s">
        <v>241</v>
      </c>
      <c r="K306" s="1" t="s">
        <v>248</v>
      </c>
      <c r="L306" s="12"/>
      <c r="N306" s="1">
        <v>13.9</v>
      </c>
      <c r="O306" s="1">
        <v>597</v>
      </c>
      <c r="Q306" s="1" t="s">
        <v>97</v>
      </c>
      <c r="T306" s="4" t="s">
        <v>195</v>
      </c>
      <c r="U306" s="1">
        <v>600</v>
      </c>
      <c r="V306" s="1">
        <v>13.31</v>
      </c>
      <c r="W306" s="1">
        <v>17.347801037065491</v>
      </c>
      <c r="AE306" s="1">
        <v>0.1714</v>
      </c>
      <c r="AF306" s="1">
        <v>0.111</v>
      </c>
      <c r="AG306" s="1">
        <v>0.31730000000000003</v>
      </c>
      <c r="AH306" s="1">
        <v>7.7499999999999999E-2</v>
      </c>
      <c r="AI306" s="1">
        <v>0.13139999999999999</v>
      </c>
      <c r="AJ306" s="1">
        <v>6.6799999999999998E-2</v>
      </c>
      <c r="AK306" s="1">
        <v>0.1246</v>
      </c>
      <c r="AL306" s="1">
        <v>1</v>
      </c>
      <c r="AM306" s="1" t="s">
        <v>33</v>
      </c>
      <c r="AN306" s="1" t="s">
        <v>34</v>
      </c>
      <c r="AO306" s="1" t="s">
        <v>35</v>
      </c>
      <c r="AP306" s="1" t="s">
        <v>36</v>
      </c>
      <c r="AQ306" s="1" t="s">
        <v>37</v>
      </c>
      <c r="AR306" s="1" t="s">
        <v>38</v>
      </c>
      <c r="AS306" s="1" t="s">
        <v>39</v>
      </c>
    </row>
    <row r="307" spans="4:45" x14ac:dyDescent="0.25">
      <c r="D307" s="1" t="s">
        <v>187</v>
      </c>
      <c r="F307" s="1" t="s">
        <v>43</v>
      </c>
      <c r="G307" s="1" t="s">
        <v>44</v>
      </c>
      <c r="H307" s="1">
        <v>35.01</v>
      </c>
      <c r="I307" s="1">
        <v>114.34</v>
      </c>
      <c r="J307" s="1" t="s">
        <v>241</v>
      </c>
      <c r="K307" s="1" t="s">
        <v>248</v>
      </c>
      <c r="L307" s="12"/>
      <c r="N307" s="1">
        <v>13.9</v>
      </c>
      <c r="O307" s="1">
        <v>597</v>
      </c>
      <c r="Q307" s="1" t="s">
        <v>97</v>
      </c>
      <c r="T307" s="4" t="s">
        <v>196</v>
      </c>
      <c r="U307" s="1">
        <v>0</v>
      </c>
      <c r="V307" s="1">
        <v>13.67</v>
      </c>
      <c r="W307" s="1">
        <v>100</v>
      </c>
      <c r="X307" s="1">
        <v>450.1</v>
      </c>
      <c r="Z307" s="1">
        <v>53.51961950059453</v>
      </c>
      <c r="AE307" s="1">
        <v>6.4899999999999999E-2</v>
      </c>
      <c r="AF307" s="1">
        <v>5.45E-2</v>
      </c>
      <c r="AG307" s="1">
        <v>0.62</v>
      </c>
      <c r="AH307" s="1">
        <v>0.14460000000000001</v>
      </c>
      <c r="AI307" s="1">
        <v>6.0300000000000013E-2</v>
      </c>
      <c r="AJ307" s="1">
        <v>2.4500000000000001E-2</v>
      </c>
      <c r="AK307" s="1">
        <v>3.5100000000000013E-2</v>
      </c>
      <c r="AL307" s="1">
        <v>1.0039</v>
      </c>
      <c r="AM307" s="1" t="s">
        <v>33</v>
      </c>
      <c r="AN307" s="1" t="s">
        <v>34</v>
      </c>
      <c r="AO307" s="1" t="s">
        <v>35</v>
      </c>
      <c r="AP307" s="1" t="s">
        <v>36</v>
      </c>
      <c r="AQ307" s="1" t="s">
        <v>37</v>
      </c>
      <c r="AR307" s="1" t="s">
        <v>38</v>
      </c>
      <c r="AS307" s="1" t="s">
        <v>39</v>
      </c>
    </row>
    <row r="308" spans="4:45" x14ac:dyDescent="0.25">
      <c r="D308" s="1" t="s">
        <v>187</v>
      </c>
      <c r="F308" s="1" t="s">
        <v>43</v>
      </c>
      <c r="G308" s="1" t="s">
        <v>44</v>
      </c>
      <c r="H308" s="1">
        <v>35.01</v>
      </c>
      <c r="I308" s="1">
        <v>114.34</v>
      </c>
      <c r="J308" s="1" t="s">
        <v>241</v>
      </c>
      <c r="K308" s="1" t="s">
        <v>248</v>
      </c>
      <c r="L308" s="12"/>
      <c r="N308" s="1">
        <v>13.9</v>
      </c>
      <c r="O308" s="1">
        <v>597</v>
      </c>
      <c r="Q308" s="1" t="s">
        <v>97</v>
      </c>
      <c r="T308" s="4" t="s">
        <v>196</v>
      </c>
      <c r="U308" s="1">
        <v>120</v>
      </c>
      <c r="V308" s="1">
        <v>13.67</v>
      </c>
      <c r="W308" s="1">
        <v>63.149606299212699</v>
      </c>
      <c r="AE308" s="1">
        <v>0.13550000000000001</v>
      </c>
      <c r="AF308" s="1">
        <v>7.3200000000000001E-2</v>
      </c>
      <c r="AG308" s="1">
        <v>0.53270000000000006</v>
      </c>
      <c r="AH308" s="1">
        <v>0.123</v>
      </c>
      <c r="AI308" s="1">
        <v>6.9699999999999998E-2</v>
      </c>
      <c r="AJ308" s="1">
        <v>2.63E-2</v>
      </c>
      <c r="AK308" s="1">
        <v>4.2299999999999997E-2</v>
      </c>
      <c r="AL308" s="1">
        <v>1.0026999999999999</v>
      </c>
      <c r="AM308" s="1" t="s">
        <v>33</v>
      </c>
      <c r="AN308" s="1" t="s">
        <v>34</v>
      </c>
      <c r="AO308" s="1" t="s">
        <v>35</v>
      </c>
      <c r="AP308" s="1" t="s">
        <v>36</v>
      </c>
      <c r="AQ308" s="1" t="s">
        <v>37</v>
      </c>
      <c r="AR308" s="1" t="s">
        <v>38</v>
      </c>
      <c r="AS308" s="1" t="s">
        <v>39</v>
      </c>
    </row>
    <row r="309" spans="4:45" x14ac:dyDescent="0.25">
      <c r="D309" s="1" t="s">
        <v>187</v>
      </c>
      <c r="F309" s="1" t="s">
        <v>43</v>
      </c>
      <c r="G309" s="1" t="s">
        <v>44</v>
      </c>
      <c r="H309" s="1">
        <v>35.01</v>
      </c>
      <c r="I309" s="1">
        <v>114.34</v>
      </c>
      <c r="J309" s="1" t="s">
        <v>241</v>
      </c>
      <c r="K309" s="1" t="s">
        <v>248</v>
      </c>
      <c r="L309" s="12"/>
      <c r="N309" s="1">
        <v>13.9</v>
      </c>
      <c r="O309" s="1">
        <v>597</v>
      </c>
      <c r="Q309" s="1" t="s">
        <v>97</v>
      </c>
      <c r="T309" s="4" t="s">
        <v>196</v>
      </c>
      <c r="U309" s="1">
        <v>180</v>
      </c>
      <c r="V309" s="1">
        <v>13.67</v>
      </c>
      <c r="W309" s="1">
        <v>48.5039370078741</v>
      </c>
      <c r="AE309" s="1">
        <v>0.13700000000000001</v>
      </c>
      <c r="AF309" s="1">
        <v>7.8799999999999995E-2</v>
      </c>
      <c r="AG309" s="1">
        <v>0.51900000000000002</v>
      </c>
      <c r="AH309" s="1">
        <v>0.1216</v>
      </c>
      <c r="AI309" s="1">
        <v>7.6100000000000001E-2</v>
      </c>
      <c r="AJ309" s="1">
        <v>3.4500000000000003E-2</v>
      </c>
      <c r="AK309" s="1">
        <v>5.3499999999999999E-2</v>
      </c>
      <c r="AL309" s="1">
        <v>1.0205</v>
      </c>
      <c r="AM309" s="1" t="s">
        <v>33</v>
      </c>
      <c r="AN309" s="1" t="s">
        <v>34</v>
      </c>
      <c r="AO309" s="1" t="s">
        <v>35</v>
      </c>
      <c r="AP309" s="1" t="s">
        <v>36</v>
      </c>
      <c r="AQ309" s="1" t="s">
        <v>37</v>
      </c>
      <c r="AR309" s="1" t="s">
        <v>38</v>
      </c>
      <c r="AS309" s="1" t="s">
        <v>39</v>
      </c>
    </row>
    <row r="310" spans="4:45" x14ac:dyDescent="0.25">
      <c r="D310" s="1" t="s">
        <v>187</v>
      </c>
      <c r="F310" s="1" t="s">
        <v>43</v>
      </c>
      <c r="G310" s="1" t="s">
        <v>44</v>
      </c>
      <c r="H310" s="1">
        <v>35.01</v>
      </c>
      <c r="I310" s="1">
        <v>114.34</v>
      </c>
      <c r="J310" s="1" t="s">
        <v>241</v>
      </c>
      <c r="K310" s="1" t="s">
        <v>248</v>
      </c>
      <c r="L310" s="12"/>
      <c r="N310" s="1">
        <v>13.9</v>
      </c>
      <c r="O310" s="1">
        <v>597</v>
      </c>
      <c r="Q310" s="1" t="s">
        <v>97</v>
      </c>
      <c r="T310" s="4" t="s">
        <v>196</v>
      </c>
      <c r="U310" s="1">
        <v>300</v>
      </c>
      <c r="V310" s="1">
        <v>13.67</v>
      </c>
      <c r="W310" s="1">
        <v>26.771653543307099</v>
      </c>
      <c r="AE310" s="1">
        <v>0.17510000000000001</v>
      </c>
      <c r="AF310" s="1">
        <v>0.10100000000000001</v>
      </c>
      <c r="AG310" s="1">
        <v>0.39489999999999997</v>
      </c>
      <c r="AH310" s="1">
        <v>9.7600000000000006E-2</v>
      </c>
      <c r="AI310" s="1">
        <v>0.12039999999999999</v>
      </c>
      <c r="AJ310" s="1">
        <v>4.0399999999999998E-2</v>
      </c>
      <c r="AK310" s="1">
        <v>6.0300000000000013E-2</v>
      </c>
      <c r="AL310" s="1">
        <v>0.98970000000000002</v>
      </c>
      <c r="AM310" s="1" t="s">
        <v>33</v>
      </c>
      <c r="AN310" s="1" t="s">
        <v>34</v>
      </c>
      <c r="AO310" s="1" t="s">
        <v>35</v>
      </c>
      <c r="AP310" s="1" t="s">
        <v>36</v>
      </c>
      <c r="AQ310" s="1" t="s">
        <v>37</v>
      </c>
      <c r="AR310" s="1" t="s">
        <v>38</v>
      </c>
      <c r="AS310" s="1" t="s">
        <v>39</v>
      </c>
    </row>
    <row r="311" spans="4:45" x14ac:dyDescent="0.25">
      <c r="D311" s="1" t="s">
        <v>187</v>
      </c>
      <c r="F311" s="1" t="s">
        <v>43</v>
      </c>
      <c r="G311" s="1" t="s">
        <v>44</v>
      </c>
      <c r="H311" s="1">
        <v>35.01</v>
      </c>
      <c r="I311" s="1">
        <v>114.34</v>
      </c>
      <c r="J311" s="1" t="s">
        <v>241</v>
      </c>
      <c r="K311" s="1" t="s">
        <v>248</v>
      </c>
      <c r="L311" s="12"/>
      <c r="N311" s="1">
        <v>13.9</v>
      </c>
      <c r="O311" s="1">
        <v>597</v>
      </c>
      <c r="Q311" s="1" t="s">
        <v>97</v>
      </c>
      <c r="T311" s="4" t="s">
        <v>196</v>
      </c>
      <c r="U311" s="1">
        <v>600</v>
      </c>
      <c r="V311" s="1">
        <v>13.67</v>
      </c>
      <c r="W311" s="1">
        <v>15.669291338582701</v>
      </c>
      <c r="AE311" s="1">
        <v>0.2014</v>
      </c>
      <c r="AF311" s="1">
        <v>0.10290000000000001</v>
      </c>
      <c r="AG311" s="1">
        <v>0.32229999999999998</v>
      </c>
      <c r="AH311" s="1">
        <v>7.5800000000000006E-2</v>
      </c>
      <c r="AI311" s="1">
        <v>0.1143</v>
      </c>
      <c r="AJ311" s="1">
        <v>5.8999999999999997E-2</v>
      </c>
      <c r="AK311" s="1">
        <v>0.1244</v>
      </c>
      <c r="AL311" s="1">
        <v>1.0001</v>
      </c>
      <c r="AM311" s="1" t="s">
        <v>33</v>
      </c>
      <c r="AN311" s="1" t="s">
        <v>34</v>
      </c>
      <c r="AO311" s="1" t="s">
        <v>35</v>
      </c>
      <c r="AP311" s="1" t="s">
        <v>36</v>
      </c>
      <c r="AQ311" s="1" t="s">
        <v>37</v>
      </c>
      <c r="AR311" s="1" t="s">
        <v>38</v>
      </c>
      <c r="AS311" s="1" t="s">
        <v>39</v>
      </c>
    </row>
    <row r="312" spans="4:45" x14ac:dyDescent="0.25">
      <c r="D312" s="1" t="s">
        <v>187</v>
      </c>
      <c r="F312" s="1" t="s">
        <v>43</v>
      </c>
      <c r="G312" s="1" t="s">
        <v>44</v>
      </c>
      <c r="H312" s="1">
        <v>35.01</v>
      </c>
      <c r="I312" s="1">
        <v>114.34</v>
      </c>
      <c r="J312" s="1" t="s">
        <v>241</v>
      </c>
      <c r="K312" s="1" t="s">
        <v>248</v>
      </c>
      <c r="L312" s="12"/>
      <c r="N312" s="1">
        <v>13.9</v>
      </c>
      <c r="O312" s="1">
        <v>597</v>
      </c>
      <c r="Q312" s="1" t="s">
        <v>97</v>
      </c>
      <c r="T312" s="4" t="s">
        <v>197</v>
      </c>
      <c r="U312" s="1">
        <v>0</v>
      </c>
      <c r="V312" s="1">
        <v>13.31</v>
      </c>
      <c r="W312" s="1">
        <v>100</v>
      </c>
      <c r="X312" s="1">
        <v>469.1</v>
      </c>
      <c r="Z312" s="1">
        <v>54.483159117305462</v>
      </c>
      <c r="AE312" s="1">
        <v>9.6099999999999991E-2</v>
      </c>
      <c r="AF312" s="1">
        <v>6.5299999999999997E-2</v>
      </c>
      <c r="AG312" s="1">
        <v>0.57240000000000002</v>
      </c>
      <c r="AH312" s="1">
        <v>0.1265</v>
      </c>
      <c r="AI312" s="1">
        <v>6.4100000000000004E-2</v>
      </c>
      <c r="AJ312" s="1">
        <v>2.5100000000000001E-2</v>
      </c>
      <c r="AK312" s="1">
        <v>5.2200000000000003E-2</v>
      </c>
      <c r="AL312" s="1">
        <v>1.0017</v>
      </c>
      <c r="AM312" s="1" t="s">
        <v>33</v>
      </c>
      <c r="AN312" s="1" t="s">
        <v>34</v>
      </c>
      <c r="AO312" s="1" t="s">
        <v>35</v>
      </c>
      <c r="AP312" s="1" t="s">
        <v>36</v>
      </c>
      <c r="AQ312" s="1" t="s">
        <v>37</v>
      </c>
      <c r="AR312" s="1" t="s">
        <v>38</v>
      </c>
      <c r="AS312" s="1" t="s">
        <v>39</v>
      </c>
    </row>
    <row r="313" spans="4:45" x14ac:dyDescent="0.25">
      <c r="D313" s="1" t="s">
        <v>187</v>
      </c>
      <c r="F313" s="1" t="s">
        <v>43</v>
      </c>
      <c r="G313" s="1" t="s">
        <v>44</v>
      </c>
      <c r="H313" s="1">
        <v>35.01</v>
      </c>
      <c r="I313" s="1">
        <v>114.34</v>
      </c>
      <c r="J313" s="1" t="s">
        <v>241</v>
      </c>
      <c r="K313" s="1" t="s">
        <v>248</v>
      </c>
      <c r="L313" s="12"/>
      <c r="N313" s="1">
        <v>13.9</v>
      </c>
      <c r="O313" s="1">
        <v>597</v>
      </c>
      <c r="Q313" s="1" t="s">
        <v>97</v>
      </c>
      <c r="T313" s="4" t="s">
        <v>197</v>
      </c>
      <c r="U313" s="1">
        <v>120</v>
      </c>
      <c r="V313" s="1">
        <v>13.31</v>
      </c>
      <c r="W313" s="1">
        <v>52.758466167338902</v>
      </c>
      <c r="AE313" s="1">
        <v>0.12239999999999999</v>
      </c>
      <c r="AF313" s="1">
        <v>7.9100000000000004E-2</v>
      </c>
      <c r="AG313" s="1">
        <v>0.53900000000000003</v>
      </c>
      <c r="AH313" s="1">
        <v>0.1212</v>
      </c>
      <c r="AI313" s="1">
        <v>7.0999999999999994E-2</v>
      </c>
      <c r="AJ313" s="1">
        <v>2.46E-2</v>
      </c>
      <c r="AK313" s="1">
        <v>4.5100000000000001E-2</v>
      </c>
      <c r="AL313" s="1">
        <v>1.0024</v>
      </c>
      <c r="AM313" s="1" t="s">
        <v>33</v>
      </c>
      <c r="AN313" s="1" t="s">
        <v>34</v>
      </c>
      <c r="AO313" s="1" t="s">
        <v>35</v>
      </c>
      <c r="AP313" s="1" t="s">
        <v>36</v>
      </c>
      <c r="AQ313" s="1" t="s">
        <v>37</v>
      </c>
      <c r="AR313" s="1" t="s">
        <v>38</v>
      </c>
      <c r="AS313" s="1" t="s">
        <v>39</v>
      </c>
    </row>
    <row r="314" spans="4:45" x14ac:dyDescent="0.25">
      <c r="D314" s="1" t="s">
        <v>187</v>
      </c>
      <c r="F314" s="1" t="s">
        <v>43</v>
      </c>
      <c r="G314" s="1" t="s">
        <v>44</v>
      </c>
      <c r="H314" s="1">
        <v>35.01</v>
      </c>
      <c r="I314" s="1">
        <v>114.34</v>
      </c>
      <c r="J314" s="1" t="s">
        <v>241</v>
      </c>
      <c r="K314" s="1" t="s">
        <v>248</v>
      </c>
      <c r="L314" s="12"/>
      <c r="N314" s="1">
        <v>13.9</v>
      </c>
      <c r="O314" s="1">
        <v>597</v>
      </c>
      <c r="Q314" s="1" t="s">
        <v>97</v>
      </c>
      <c r="T314" s="4" t="s">
        <v>197</v>
      </c>
      <c r="U314" s="1">
        <v>180</v>
      </c>
      <c r="V314" s="1">
        <v>13.31</v>
      </c>
      <c r="W314" s="1">
        <v>39.731131169579399</v>
      </c>
      <c r="AE314" s="1">
        <v>0.12790000000000001</v>
      </c>
      <c r="AF314" s="1">
        <v>8.6999999999999994E-2</v>
      </c>
      <c r="AG314" s="1">
        <v>0.51360000000000006</v>
      </c>
      <c r="AH314" s="1">
        <v>0.1188</v>
      </c>
      <c r="AI314" s="1">
        <v>8.1199999999999994E-2</v>
      </c>
      <c r="AJ314" s="1">
        <v>3.4200000000000001E-2</v>
      </c>
      <c r="AK314" s="1">
        <v>4.7199999999999999E-2</v>
      </c>
      <c r="AL314" s="1">
        <v>1.0099</v>
      </c>
      <c r="AM314" s="1" t="s">
        <v>33</v>
      </c>
      <c r="AN314" s="1" t="s">
        <v>34</v>
      </c>
      <c r="AO314" s="1" t="s">
        <v>35</v>
      </c>
      <c r="AP314" s="1" t="s">
        <v>36</v>
      </c>
      <c r="AQ314" s="1" t="s">
        <v>37</v>
      </c>
      <c r="AR314" s="1" t="s">
        <v>38</v>
      </c>
      <c r="AS314" s="1" t="s">
        <v>39</v>
      </c>
    </row>
    <row r="315" spans="4:45" x14ac:dyDescent="0.25">
      <c r="D315" s="1" t="s">
        <v>187</v>
      </c>
      <c r="F315" s="1" t="s">
        <v>43</v>
      </c>
      <c r="G315" s="1" t="s">
        <v>44</v>
      </c>
      <c r="H315" s="1">
        <v>35.01</v>
      </c>
      <c r="I315" s="1">
        <v>114.34</v>
      </c>
      <c r="J315" s="1" t="s">
        <v>241</v>
      </c>
      <c r="K315" s="1" t="s">
        <v>248</v>
      </c>
      <c r="L315" s="12"/>
      <c r="N315" s="1">
        <v>13.9</v>
      </c>
      <c r="O315" s="1">
        <v>597</v>
      </c>
      <c r="Q315" s="1" t="s">
        <v>97</v>
      </c>
      <c r="T315" s="4" t="s">
        <v>197</v>
      </c>
      <c r="U315" s="1">
        <v>300</v>
      </c>
      <c r="V315" s="1">
        <v>13.31</v>
      </c>
      <c r="W315" s="1">
        <v>18.295243582357099</v>
      </c>
      <c r="AE315" s="1">
        <v>0.1678</v>
      </c>
      <c r="AF315" s="1">
        <v>0.10730000000000001</v>
      </c>
      <c r="AG315" s="1">
        <v>0.36799999999999999</v>
      </c>
      <c r="AH315" s="1">
        <v>9.3800000000000008E-2</v>
      </c>
      <c r="AI315" s="1">
        <v>0.1226</v>
      </c>
      <c r="AJ315" s="1">
        <v>5.1200000000000002E-2</v>
      </c>
      <c r="AK315" s="1">
        <v>8.9399999999999993E-2</v>
      </c>
      <c r="AL315" s="1">
        <v>1.0001</v>
      </c>
      <c r="AM315" s="1" t="s">
        <v>33</v>
      </c>
      <c r="AN315" s="1" t="s">
        <v>34</v>
      </c>
      <c r="AO315" s="1" t="s">
        <v>35</v>
      </c>
      <c r="AP315" s="1" t="s">
        <v>36</v>
      </c>
      <c r="AQ315" s="1" t="s">
        <v>37</v>
      </c>
      <c r="AR315" s="1" t="s">
        <v>38</v>
      </c>
      <c r="AS315" s="1" t="s">
        <v>39</v>
      </c>
    </row>
    <row r="316" spans="4:45" x14ac:dyDescent="0.25">
      <c r="D316" s="1" t="s">
        <v>187</v>
      </c>
      <c r="F316" s="1" t="s">
        <v>43</v>
      </c>
      <c r="G316" s="1" t="s">
        <v>44</v>
      </c>
      <c r="H316" s="1">
        <v>35.01</v>
      </c>
      <c r="I316" s="1">
        <v>114.34</v>
      </c>
      <c r="J316" s="1" t="s">
        <v>241</v>
      </c>
      <c r="K316" s="1" t="s">
        <v>248</v>
      </c>
      <c r="L316" s="12"/>
      <c r="N316" s="1">
        <v>13.9</v>
      </c>
      <c r="O316" s="1">
        <v>597</v>
      </c>
      <c r="Q316" s="1" t="s">
        <v>97</v>
      </c>
      <c r="T316" s="4" t="s">
        <v>197</v>
      </c>
      <c r="U316" s="1">
        <v>600</v>
      </c>
      <c r="V316" s="1">
        <v>13.31</v>
      </c>
      <c r="W316" s="1">
        <v>18.295243582357099</v>
      </c>
      <c r="AE316" s="1">
        <v>0.1714</v>
      </c>
      <c r="AF316" s="1">
        <v>0.10730000000000001</v>
      </c>
      <c r="AG316" s="1">
        <v>0.32560000000000011</v>
      </c>
      <c r="AH316" s="1">
        <v>7.8799999999999995E-2</v>
      </c>
      <c r="AI316" s="1">
        <v>0.12839999999999999</v>
      </c>
      <c r="AJ316" s="1">
        <v>6.6600000000000006E-2</v>
      </c>
      <c r="AK316" s="1">
        <v>0.12189999999999999</v>
      </c>
      <c r="AL316" s="1">
        <v>1</v>
      </c>
      <c r="AM316" s="1" t="s">
        <v>33</v>
      </c>
      <c r="AN316" s="1" t="s">
        <v>34</v>
      </c>
      <c r="AO316" s="1" t="s">
        <v>35</v>
      </c>
      <c r="AP316" s="1" t="s">
        <v>36</v>
      </c>
      <c r="AQ316" s="1" t="s">
        <v>37</v>
      </c>
      <c r="AR316" s="1" t="s">
        <v>38</v>
      </c>
      <c r="AS316" s="1" t="s">
        <v>39</v>
      </c>
    </row>
    <row r="317" spans="4:45" x14ac:dyDescent="0.25">
      <c r="D317" s="1" t="s">
        <v>187</v>
      </c>
      <c r="F317" s="1" t="s">
        <v>43</v>
      </c>
      <c r="G317" s="1" t="s">
        <v>44</v>
      </c>
      <c r="H317" s="1">
        <v>35.01</v>
      </c>
      <c r="I317" s="1">
        <v>114.34</v>
      </c>
      <c r="J317" s="1" t="s">
        <v>241</v>
      </c>
      <c r="K317" s="1" t="s">
        <v>248</v>
      </c>
      <c r="L317" s="12"/>
      <c r="N317" s="1">
        <v>13.9</v>
      </c>
      <c r="O317" s="1">
        <v>597</v>
      </c>
      <c r="Q317" s="1" t="s">
        <v>97</v>
      </c>
      <c r="T317" s="4" t="s">
        <v>198</v>
      </c>
      <c r="U317" s="1">
        <v>0</v>
      </c>
      <c r="V317" s="1">
        <v>13.67</v>
      </c>
      <c r="W317" s="1">
        <v>100</v>
      </c>
      <c r="X317" s="1">
        <v>450.1</v>
      </c>
      <c r="Z317" s="1">
        <v>53.51961950059453</v>
      </c>
      <c r="AE317" s="1">
        <v>6.4899999999999999E-2</v>
      </c>
      <c r="AF317" s="1">
        <v>5.45E-2</v>
      </c>
      <c r="AG317" s="1">
        <v>0.62</v>
      </c>
      <c r="AH317" s="1">
        <v>0.14460000000000001</v>
      </c>
      <c r="AI317" s="1">
        <v>6.0300000000000013E-2</v>
      </c>
      <c r="AJ317" s="1">
        <v>2.4500000000000001E-2</v>
      </c>
      <c r="AK317" s="1">
        <v>3.5100000000000013E-2</v>
      </c>
      <c r="AL317" s="1">
        <v>1.0039</v>
      </c>
      <c r="AM317" s="1" t="s">
        <v>33</v>
      </c>
      <c r="AN317" s="1" t="s">
        <v>34</v>
      </c>
      <c r="AO317" s="1" t="s">
        <v>35</v>
      </c>
      <c r="AP317" s="1" t="s">
        <v>36</v>
      </c>
      <c r="AQ317" s="1" t="s">
        <v>37</v>
      </c>
      <c r="AR317" s="1" t="s">
        <v>38</v>
      </c>
      <c r="AS317" s="1" t="s">
        <v>39</v>
      </c>
    </row>
    <row r="318" spans="4:45" x14ac:dyDescent="0.25">
      <c r="D318" s="1" t="s">
        <v>187</v>
      </c>
      <c r="F318" s="1" t="s">
        <v>43</v>
      </c>
      <c r="G318" s="1" t="s">
        <v>44</v>
      </c>
      <c r="H318" s="1">
        <v>35.01</v>
      </c>
      <c r="I318" s="1">
        <v>114.34</v>
      </c>
      <c r="J318" s="1" t="s">
        <v>241</v>
      </c>
      <c r="K318" s="1" t="s">
        <v>248</v>
      </c>
      <c r="L318" s="12"/>
      <c r="N318" s="1">
        <v>13.9</v>
      </c>
      <c r="O318" s="1">
        <v>597</v>
      </c>
      <c r="Q318" s="1" t="s">
        <v>97</v>
      </c>
      <c r="T318" s="4" t="s">
        <v>198</v>
      </c>
      <c r="U318" s="1">
        <v>120</v>
      </c>
      <c r="V318" s="1">
        <v>13.67</v>
      </c>
      <c r="W318" s="1">
        <v>58.425196850393803</v>
      </c>
      <c r="AE318" s="1">
        <v>0.14000000000000001</v>
      </c>
      <c r="AF318" s="1">
        <v>7.51E-2</v>
      </c>
      <c r="AG318" s="1">
        <v>0.54149999999999998</v>
      </c>
      <c r="AH318" s="1">
        <v>0.1246</v>
      </c>
      <c r="AI318" s="1">
        <v>7.0800000000000002E-2</v>
      </c>
      <c r="AJ318" s="1">
        <v>2.7300000000000001E-2</v>
      </c>
      <c r="AK318" s="1">
        <v>4.2900000000000001E-2</v>
      </c>
      <c r="AL318" s="1">
        <v>1.0222</v>
      </c>
      <c r="AM318" s="1" t="s">
        <v>33</v>
      </c>
      <c r="AN318" s="1" t="s">
        <v>34</v>
      </c>
      <c r="AO318" s="1" t="s">
        <v>35</v>
      </c>
      <c r="AP318" s="1" t="s">
        <v>36</v>
      </c>
      <c r="AQ318" s="1" t="s">
        <v>37</v>
      </c>
      <c r="AR318" s="1" t="s">
        <v>38</v>
      </c>
      <c r="AS318" s="1" t="s">
        <v>39</v>
      </c>
    </row>
    <row r="319" spans="4:45" x14ac:dyDescent="0.25">
      <c r="D319" s="1" t="s">
        <v>187</v>
      </c>
      <c r="F319" s="1" t="s">
        <v>43</v>
      </c>
      <c r="G319" s="1" t="s">
        <v>44</v>
      </c>
      <c r="H319" s="1">
        <v>35.01</v>
      </c>
      <c r="I319" s="1">
        <v>114.34</v>
      </c>
      <c r="J319" s="1" t="s">
        <v>241</v>
      </c>
      <c r="K319" s="1" t="s">
        <v>248</v>
      </c>
      <c r="L319" s="12"/>
      <c r="N319" s="1">
        <v>13.9</v>
      </c>
      <c r="O319" s="1">
        <v>597</v>
      </c>
      <c r="Q319" s="1" t="s">
        <v>97</v>
      </c>
      <c r="T319" s="4" t="s">
        <v>198</v>
      </c>
      <c r="U319" s="1">
        <v>180</v>
      </c>
      <c r="V319" s="1">
        <v>13.67</v>
      </c>
      <c r="W319" s="1">
        <v>44.960629921259901</v>
      </c>
      <c r="AE319" s="1">
        <v>0.1522</v>
      </c>
      <c r="AF319" s="1">
        <v>8.1900000000000001E-2</v>
      </c>
      <c r="AG319" s="1">
        <v>0.52090000000000003</v>
      </c>
      <c r="AH319" s="1">
        <v>0.1173</v>
      </c>
      <c r="AI319" s="1">
        <v>6.25E-2</v>
      </c>
      <c r="AJ319" s="1">
        <v>2.81E-2</v>
      </c>
      <c r="AK319" s="1">
        <v>4.6399999999999997E-2</v>
      </c>
      <c r="AL319" s="1">
        <v>1.0093000000000001</v>
      </c>
      <c r="AM319" s="1" t="s">
        <v>33</v>
      </c>
      <c r="AN319" s="1" t="s">
        <v>34</v>
      </c>
      <c r="AO319" s="1" t="s">
        <v>35</v>
      </c>
      <c r="AP319" s="1" t="s">
        <v>36</v>
      </c>
      <c r="AQ319" s="1" t="s">
        <v>37</v>
      </c>
      <c r="AR319" s="1" t="s">
        <v>38</v>
      </c>
      <c r="AS319" s="1" t="s">
        <v>39</v>
      </c>
    </row>
    <row r="320" spans="4:45" x14ac:dyDescent="0.25">
      <c r="D320" s="1" t="s">
        <v>187</v>
      </c>
      <c r="F320" s="1" t="s">
        <v>43</v>
      </c>
      <c r="G320" s="1" t="s">
        <v>44</v>
      </c>
      <c r="H320" s="1">
        <v>35.01</v>
      </c>
      <c r="I320" s="1">
        <v>114.34</v>
      </c>
      <c r="J320" s="1" t="s">
        <v>241</v>
      </c>
      <c r="K320" s="1" t="s">
        <v>248</v>
      </c>
      <c r="L320" s="12"/>
      <c r="N320" s="1">
        <v>13.9</v>
      </c>
      <c r="O320" s="1">
        <v>597</v>
      </c>
      <c r="Q320" s="1" t="s">
        <v>97</v>
      </c>
      <c r="T320" s="4" t="s">
        <v>198</v>
      </c>
      <c r="U320" s="1">
        <v>300</v>
      </c>
      <c r="V320" s="1">
        <v>13.67</v>
      </c>
      <c r="W320" s="1">
        <v>14.960629921259891</v>
      </c>
      <c r="AE320" s="1">
        <v>0.247</v>
      </c>
      <c r="AF320" s="1">
        <v>9.6700000000000008E-2</v>
      </c>
      <c r="AG320" s="1">
        <v>0.35699999999999998</v>
      </c>
      <c r="AH320" s="1">
        <v>8.3699999999999997E-2</v>
      </c>
      <c r="AI320" s="1">
        <v>9.9199999999999997E-2</v>
      </c>
      <c r="AJ320" s="1">
        <v>3.6799999999999999E-2</v>
      </c>
      <c r="AK320" s="1">
        <v>7.9700000000000007E-2</v>
      </c>
      <c r="AL320" s="1">
        <v>1.0001</v>
      </c>
      <c r="AM320" s="1" t="s">
        <v>33</v>
      </c>
      <c r="AN320" s="1" t="s">
        <v>34</v>
      </c>
      <c r="AO320" s="1" t="s">
        <v>35</v>
      </c>
      <c r="AP320" s="1" t="s">
        <v>36</v>
      </c>
      <c r="AQ320" s="1" t="s">
        <v>37</v>
      </c>
      <c r="AR320" s="1" t="s">
        <v>38</v>
      </c>
      <c r="AS320" s="1" t="s">
        <v>39</v>
      </c>
    </row>
    <row r="321" spans="1:45" x14ac:dyDescent="0.25">
      <c r="D321" s="1" t="s">
        <v>187</v>
      </c>
      <c r="F321" s="1" t="s">
        <v>43</v>
      </c>
      <c r="G321" s="1" t="s">
        <v>44</v>
      </c>
      <c r="H321" s="1">
        <v>35.01</v>
      </c>
      <c r="I321" s="1">
        <v>114.34</v>
      </c>
      <c r="J321" s="1" t="s">
        <v>241</v>
      </c>
      <c r="K321" s="1" t="s">
        <v>248</v>
      </c>
      <c r="L321" s="12"/>
      <c r="N321" s="1">
        <v>13.9</v>
      </c>
      <c r="O321" s="1">
        <v>597</v>
      </c>
      <c r="Q321" s="1" t="s">
        <v>97</v>
      </c>
      <c r="T321" s="4" t="s">
        <v>198</v>
      </c>
      <c r="U321" s="1">
        <v>600</v>
      </c>
      <c r="V321" s="1">
        <v>13.67</v>
      </c>
      <c r="W321" s="1">
        <v>15.433070866141801</v>
      </c>
      <c r="AE321" s="1">
        <v>0.1842</v>
      </c>
      <c r="AF321" s="1">
        <v>0.1</v>
      </c>
      <c r="AG321" s="1">
        <v>0.33810000000000001</v>
      </c>
      <c r="AH321" s="1">
        <v>8.09E-2</v>
      </c>
      <c r="AI321" s="1">
        <v>0.1176</v>
      </c>
      <c r="AJ321" s="1">
        <v>6.1400000000000003E-2</v>
      </c>
      <c r="AK321" s="1">
        <v>0.1178</v>
      </c>
      <c r="AL321" s="1">
        <v>1</v>
      </c>
      <c r="AM321" s="1" t="s">
        <v>33</v>
      </c>
      <c r="AN321" s="1" t="s">
        <v>34</v>
      </c>
      <c r="AO321" s="1" t="s">
        <v>35</v>
      </c>
      <c r="AP321" s="1" t="s">
        <v>36</v>
      </c>
      <c r="AQ321" s="1" t="s">
        <v>37</v>
      </c>
      <c r="AR321" s="1" t="s">
        <v>38</v>
      </c>
      <c r="AS321" s="1" t="s">
        <v>39</v>
      </c>
    </row>
    <row r="322" spans="1:45" x14ac:dyDescent="0.25">
      <c r="D322" s="1" t="s">
        <v>187</v>
      </c>
      <c r="F322" s="1" t="s">
        <v>43</v>
      </c>
      <c r="G322" s="1" t="s">
        <v>44</v>
      </c>
      <c r="H322" s="1">
        <v>35.01</v>
      </c>
      <c r="I322" s="1">
        <v>114.34</v>
      </c>
      <c r="J322" s="1" t="s">
        <v>241</v>
      </c>
      <c r="K322" s="1" t="s">
        <v>248</v>
      </c>
      <c r="L322" s="12"/>
      <c r="N322" s="1">
        <v>13.9</v>
      </c>
      <c r="O322" s="1">
        <v>597</v>
      </c>
      <c r="Q322" s="1" t="s">
        <v>97</v>
      </c>
      <c r="T322" s="4" t="s">
        <v>199</v>
      </c>
      <c r="U322" s="1">
        <v>0</v>
      </c>
      <c r="V322" s="1">
        <v>13.31</v>
      </c>
      <c r="W322" s="1">
        <v>100</v>
      </c>
      <c r="X322" s="1">
        <v>469.1</v>
      </c>
      <c r="Z322" s="1">
        <v>54.483159117305462</v>
      </c>
      <c r="AE322" s="1">
        <v>9.6099999999999991E-2</v>
      </c>
      <c r="AF322" s="1">
        <v>6.5299999999999997E-2</v>
      </c>
      <c r="AG322" s="1">
        <v>0.57240000000000002</v>
      </c>
      <c r="AH322" s="1">
        <v>0.1265</v>
      </c>
      <c r="AI322" s="1">
        <v>6.4100000000000004E-2</v>
      </c>
      <c r="AJ322" s="1">
        <v>2.5100000000000001E-2</v>
      </c>
      <c r="AK322" s="1">
        <v>5.2200000000000003E-2</v>
      </c>
      <c r="AL322" s="1">
        <v>1.0017</v>
      </c>
      <c r="AM322" s="1" t="s">
        <v>33</v>
      </c>
      <c r="AN322" s="1" t="s">
        <v>34</v>
      </c>
      <c r="AO322" s="1" t="s">
        <v>35</v>
      </c>
      <c r="AP322" s="1" t="s">
        <v>36</v>
      </c>
      <c r="AQ322" s="1" t="s">
        <v>37</v>
      </c>
      <c r="AR322" s="1" t="s">
        <v>38</v>
      </c>
      <c r="AS322" s="1" t="s">
        <v>39</v>
      </c>
    </row>
    <row r="323" spans="1:45" x14ac:dyDescent="0.25">
      <c r="D323" s="1" t="s">
        <v>187</v>
      </c>
      <c r="F323" s="1" t="s">
        <v>43</v>
      </c>
      <c r="G323" s="1" t="s">
        <v>44</v>
      </c>
      <c r="H323" s="1">
        <v>35.01</v>
      </c>
      <c r="I323" s="1">
        <v>114.34</v>
      </c>
      <c r="J323" s="1" t="s">
        <v>241</v>
      </c>
      <c r="K323" s="1" t="s">
        <v>248</v>
      </c>
      <c r="L323" s="12"/>
      <c r="N323" s="1">
        <v>13.9</v>
      </c>
      <c r="O323" s="1">
        <v>597</v>
      </c>
      <c r="Q323" s="1" t="s">
        <v>97</v>
      </c>
      <c r="T323" s="4" t="s">
        <v>199</v>
      </c>
      <c r="U323" s="1">
        <v>120</v>
      </c>
      <c r="V323" s="1">
        <v>13.31</v>
      </c>
      <c r="W323" s="1">
        <v>56.429806030343798</v>
      </c>
      <c r="AE323" s="1">
        <v>0.12620000000000001</v>
      </c>
      <c r="AF323" s="1">
        <v>0.08</v>
      </c>
      <c r="AG323" s="1">
        <v>0.5151</v>
      </c>
      <c r="AH323" s="1">
        <v>0.11799999999999999</v>
      </c>
      <c r="AI323" s="1">
        <v>7.9299999999999995E-2</v>
      </c>
      <c r="AJ323" s="1">
        <v>3.0599999999999999E-2</v>
      </c>
      <c r="AK323" s="1">
        <v>4.8999999999999988E-2</v>
      </c>
      <c r="AL323" s="1">
        <v>0.99820000000000009</v>
      </c>
      <c r="AM323" s="1" t="s">
        <v>33</v>
      </c>
      <c r="AN323" s="1" t="s">
        <v>34</v>
      </c>
      <c r="AO323" s="1" t="s">
        <v>35</v>
      </c>
      <c r="AP323" s="1" t="s">
        <v>36</v>
      </c>
      <c r="AQ323" s="1" t="s">
        <v>37</v>
      </c>
      <c r="AR323" s="1" t="s">
        <v>38</v>
      </c>
      <c r="AS323" s="1" t="s">
        <v>39</v>
      </c>
    </row>
    <row r="324" spans="1:45" x14ac:dyDescent="0.25">
      <c r="D324" s="1" t="s">
        <v>187</v>
      </c>
      <c r="F324" s="1" t="s">
        <v>43</v>
      </c>
      <c r="G324" s="1" t="s">
        <v>44</v>
      </c>
      <c r="H324" s="1">
        <v>35.01</v>
      </c>
      <c r="I324" s="1">
        <v>114.34</v>
      </c>
      <c r="J324" s="1" t="s">
        <v>241</v>
      </c>
      <c r="K324" s="1" t="s">
        <v>248</v>
      </c>
      <c r="L324" s="12"/>
      <c r="N324" s="1">
        <v>13.9</v>
      </c>
      <c r="O324" s="1">
        <v>597</v>
      </c>
      <c r="Q324" s="1" t="s">
        <v>97</v>
      </c>
      <c r="T324" s="4" t="s">
        <v>199</v>
      </c>
      <c r="U324" s="1">
        <v>180</v>
      </c>
      <c r="V324" s="1">
        <v>13.31</v>
      </c>
      <c r="W324" s="1">
        <v>42.691889123615702</v>
      </c>
      <c r="AE324" s="1">
        <v>0.13150000000000001</v>
      </c>
      <c r="AF324" s="1">
        <v>8.7799999999999989E-2</v>
      </c>
      <c r="AG324" s="1">
        <v>0.51390000000000002</v>
      </c>
      <c r="AH324" s="1">
        <v>0.11600000000000001</v>
      </c>
      <c r="AI324" s="1">
        <v>7.7899999999999997E-2</v>
      </c>
      <c r="AJ324" s="1">
        <v>3.2599999999999997E-2</v>
      </c>
      <c r="AK324" s="1">
        <v>4.3700000000000003E-2</v>
      </c>
      <c r="AL324" s="1">
        <v>1.0034000000000001</v>
      </c>
      <c r="AM324" s="1" t="s">
        <v>33</v>
      </c>
      <c r="AN324" s="1" t="s">
        <v>34</v>
      </c>
      <c r="AO324" s="1" t="s">
        <v>35</v>
      </c>
      <c r="AP324" s="1" t="s">
        <v>36</v>
      </c>
      <c r="AQ324" s="1" t="s">
        <v>37</v>
      </c>
      <c r="AR324" s="1" t="s">
        <v>38</v>
      </c>
      <c r="AS324" s="1" t="s">
        <v>39</v>
      </c>
    </row>
    <row r="325" spans="1:45" x14ac:dyDescent="0.25">
      <c r="D325" s="1" t="s">
        <v>187</v>
      </c>
      <c r="F325" s="1" t="s">
        <v>43</v>
      </c>
      <c r="G325" s="1" t="s">
        <v>44</v>
      </c>
      <c r="H325" s="1">
        <v>35.01</v>
      </c>
      <c r="I325" s="1">
        <v>114.34</v>
      </c>
      <c r="J325" s="1" t="s">
        <v>241</v>
      </c>
      <c r="K325" s="1" t="s">
        <v>248</v>
      </c>
      <c r="L325" s="12"/>
      <c r="N325" s="1">
        <v>13.9</v>
      </c>
      <c r="O325" s="1">
        <v>597</v>
      </c>
      <c r="Q325" s="1" t="s">
        <v>97</v>
      </c>
      <c r="T325" s="4" t="s">
        <v>199</v>
      </c>
      <c r="U325" s="1">
        <v>300</v>
      </c>
      <c r="V325" s="1">
        <v>13.31</v>
      </c>
      <c r="W325" s="1">
        <v>16.4003584917739</v>
      </c>
      <c r="AE325" s="1">
        <v>0.17680000000000001</v>
      </c>
      <c r="AF325" s="1">
        <v>0.1036</v>
      </c>
      <c r="AG325" s="1">
        <v>0.39179999999999998</v>
      </c>
      <c r="AH325" s="1">
        <v>9.4800000000000009E-2</v>
      </c>
      <c r="AI325" s="1">
        <v>0.1084</v>
      </c>
      <c r="AJ325" s="1">
        <v>4.2799999999999998E-2</v>
      </c>
      <c r="AK325" s="1">
        <v>8.1799999999999998E-2</v>
      </c>
      <c r="AL325" s="1">
        <v>0.99999999999999989</v>
      </c>
      <c r="AM325" s="1" t="s">
        <v>33</v>
      </c>
      <c r="AN325" s="1" t="s">
        <v>34</v>
      </c>
      <c r="AO325" s="1" t="s">
        <v>35</v>
      </c>
      <c r="AP325" s="1" t="s">
        <v>36</v>
      </c>
      <c r="AQ325" s="1" t="s">
        <v>37</v>
      </c>
      <c r="AR325" s="1" t="s">
        <v>38</v>
      </c>
      <c r="AS325" s="1" t="s">
        <v>39</v>
      </c>
    </row>
    <row r="326" spans="1:45" x14ac:dyDescent="0.25">
      <c r="D326" s="1" t="s">
        <v>187</v>
      </c>
      <c r="F326" s="1" t="s">
        <v>43</v>
      </c>
      <c r="G326" s="1" t="s">
        <v>44</v>
      </c>
      <c r="H326" s="1">
        <v>35.01</v>
      </c>
      <c r="I326" s="1">
        <v>114.34</v>
      </c>
      <c r="J326" s="1" t="s">
        <v>241</v>
      </c>
      <c r="K326" s="1" t="s">
        <v>248</v>
      </c>
      <c r="L326" s="12"/>
      <c r="N326" s="1">
        <v>13.9</v>
      </c>
      <c r="O326" s="1">
        <v>597</v>
      </c>
      <c r="Q326" s="1" t="s">
        <v>97</v>
      </c>
      <c r="T326" s="4" t="s">
        <v>199</v>
      </c>
      <c r="U326" s="1">
        <v>600</v>
      </c>
      <c r="V326" s="1">
        <v>13.31</v>
      </c>
      <c r="W326" s="1">
        <v>18.295243582357099</v>
      </c>
      <c r="AE326" s="1">
        <v>0.17730000000000001</v>
      </c>
      <c r="AF326" s="1">
        <v>0.1016</v>
      </c>
      <c r="AG326" s="1">
        <v>0.34339999999999998</v>
      </c>
      <c r="AH326" s="1">
        <v>8.09E-2</v>
      </c>
      <c r="AI326" s="1">
        <v>0.11849999999999999</v>
      </c>
      <c r="AJ326" s="1">
        <v>6.1500000000000013E-2</v>
      </c>
      <c r="AK326" s="1">
        <v>0.1168</v>
      </c>
      <c r="AL326" s="1">
        <v>1</v>
      </c>
      <c r="AM326" s="1" t="s">
        <v>33</v>
      </c>
      <c r="AN326" s="1" t="s">
        <v>34</v>
      </c>
      <c r="AO326" s="1" t="s">
        <v>35</v>
      </c>
      <c r="AP326" s="1" t="s">
        <v>36</v>
      </c>
      <c r="AQ326" s="1" t="s">
        <v>37</v>
      </c>
      <c r="AR326" s="1" t="s">
        <v>38</v>
      </c>
      <c r="AS326" s="1" t="s">
        <v>39</v>
      </c>
    </row>
    <row r="327" spans="1:45" x14ac:dyDescent="0.25">
      <c r="A327" s="1">
        <v>2016</v>
      </c>
      <c r="B327" s="1" t="s">
        <v>188</v>
      </c>
      <c r="C327" s="1" t="s">
        <v>189</v>
      </c>
      <c r="D327" s="1" t="s">
        <v>190</v>
      </c>
      <c r="F327" s="1" t="s">
        <v>43</v>
      </c>
      <c r="G327" s="1" t="s">
        <v>44</v>
      </c>
      <c r="H327" s="1">
        <v>31.3</v>
      </c>
      <c r="I327" s="1">
        <v>116.4</v>
      </c>
      <c r="J327" s="1" t="s">
        <v>241</v>
      </c>
      <c r="K327" s="1" t="s">
        <v>248</v>
      </c>
      <c r="L327" s="12"/>
      <c r="N327" s="1">
        <v>15.5</v>
      </c>
      <c r="O327" s="1">
        <v>985</v>
      </c>
      <c r="Q327" s="1" t="s">
        <v>97</v>
      </c>
      <c r="S327" s="1" t="s">
        <v>191</v>
      </c>
      <c r="T327" s="4" t="s">
        <v>202</v>
      </c>
      <c r="U327" s="1">
        <v>0</v>
      </c>
      <c r="V327" s="1">
        <v>6</v>
      </c>
      <c r="W327" s="1">
        <v>100</v>
      </c>
      <c r="X327" s="1">
        <v>479.8</v>
      </c>
      <c r="Y327" s="1">
        <v>8.8000000000000007</v>
      </c>
      <c r="Z327" s="1">
        <v>54.522727272727266</v>
      </c>
      <c r="AB327" s="1">
        <v>381</v>
      </c>
      <c r="AC327" s="1">
        <v>381</v>
      </c>
      <c r="AD327" s="1">
        <v>101</v>
      </c>
      <c r="AE327" s="1">
        <v>0.124</v>
      </c>
      <c r="AF327" s="1">
        <v>0.14000000000000001</v>
      </c>
      <c r="AG327" s="1">
        <v>0.54200000000000004</v>
      </c>
      <c r="AH327" s="1">
        <v>0.13300000000000001</v>
      </c>
      <c r="AI327" s="1">
        <v>3.9E-2</v>
      </c>
      <c r="AJ327" s="1">
        <v>0.01</v>
      </c>
      <c r="AK327" s="1">
        <v>0.01</v>
      </c>
      <c r="AL327" s="1">
        <v>0.99800000000000011</v>
      </c>
      <c r="AM327" s="1" t="s">
        <v>33</v>
      </c>
      <c r="AN327" s="1" t="s">
        <v>34</v>
      </c>
      <c r="AO327" s="1" t="s">
        <v>35</v>
      </c>
      <c r="AP327" s="1" t="s">
        <v>36</v>
      </c>
      <c r="AQ327" s="1" t="s">
        <v>37</v>
      </c>
      <c r="AR327" s="1" t="s">
        <v>38</v>
      </c>
      <c r="AS327" s="1" t="s">
        <v>39</v>
      </c>
    </row>
    <row r="328" spans="1:45" x14ac:dyDescent="0.25">
      <c r="D328" s="1" t="s">
        <v>190</v>
      </c>
      <c r="F328" s="1" t="s">
        <v>43</v>
      </c>
      <c r="G328" s="1" t="s">
        <v>44</v>
      </c>
      <c r="H328" s="1">
        <v>31.3</v>
      </c>
      <c r="I328" s="1">
        <v>116.4</v>
      </c>
      <c r="J328" s="1" t="s">
        <v>241</v>
      </c>
      <c r="K328" s="1" t="s">
        <v>248</v>
      </c>
      <c r="L328" s="12"/>
      <c r="N328" s="1">
        <v>15.5</v>
      </c>
      <c r="O328" s="1">
        <v>985</v>
      </c>
      <c r="Q328" s="1" t="s">
        <v>97</v>
      </c>
      <c r="S328" s="1" t="s">
        <v>191</v>
      </c>
      <c r="T328" s="4" t="s">
        <v>202</v>
      </c>
      <c r="U328" s="1">
        <v>15</v>
      </c>
      <c r="V328" s="1">
        <v>6</v>
      </c>
      <c r="W328" s="1">
        <v>99.744680851063805</v>
      </c>
      <c r="X328" s="1">
        <v>469.05406553486961</v>
      </c>
      <c r="Y328" s="1">
        <v>8.1453197480979345</v>
      </c>
      <c r="Z328" s="1">
        <v>57.585715483348757</v>
      </c>
      <c r="AB328" s="1">
        <v>374.75345167652802</v>
      </c>
      <c r="AC328" s="1">
        <v>374.75345167652802</v>
      </c>
      <c r="AD328" s="1">
        <v>142.99802761341201</v>
      </c>
      <c r="AL328" s="1">
        <v>0</v>
      </c>
    </row>
    <row r="329" spans="1:45" x14ac:dyDescent="0.25">
      <c r="D329" s="1" t="s">
        <v>190</v>
      </c>
      <c r="F329" s="1" t="s">
        <v>43</v>
      </c>
      <c r="G329" s="1" t="s">
        <v>44</v>
      </c>
      <c r="H329" s="1">
        <v>31.3</v>
      </c>
      <c r="I329" s="1">
        <v>116.4</v>
      </c>
      <c r="J329" s="1" t="s">
        <v>241</v>
      </c>
      <c r="K329" s="1" t="s">
        <v>248</v>
      </c>
      <c r="L329" s="12"/>
      <c r="N329" s="1">
        <v>15.5</v>
      </c>
      <c r="O329" s="1">
        <v>985</v>
      </c>
      <c r="Q329" s="1" t="s">
        <v>97</v>
      </c>
      <c r="S329" s="1" t="s">
        <v>191</v>
      </c>
      <c r="T329" s="4" t="s">
        <v>202</v>
      </c>
      <c r="U329" s="1">
        <v>30</v>
      </c>
      <c r="V329" s="1">
        <v>6</v>
      </c>
      <c r="W329" s="1">
        <v>81.361702127659498</v>
      </c>
      <c r="X329" s="1">
        <v>552.76041086788689</v>
      </c>
      <c r="Y329" s="1">
        <v>9.1893744240946873</v>
      </c>
      <c r="Z329" s="1">
        <v>60.152126288220472</v>
      </c>
      <c r="AB329" s="1">
        <v>406.80473372781</v>
      </c>
      <c r="AC329" s="1">
        <v>406.80473372781</v>
      </c>
      <c r="AD329" s="1">
        <v>142.99802761341201</v>
      </c>
      <c r="AE329" s="1">
        <v>0.11799999999999999</v>
      </c>
      <c r="AF329" s="1">
        <v>0.151</v>
      </c>
      <c r="AG329" s="1">
        <v>0.51600000000000001</v>
      </c>
      <c r="AH329" s="1">
        <v>0.13400000000000001</v>
      </c>
      <c r="AI329" s="1">
        <v>4.8000000000000001E-2</v>
      </c>
      <c r="AJ329" s="1">
        <v>0.02</v>
      </c>
      <c r="AK329" s="1">
        <v>0.02</v>
      </c>
      <c r="AL329" s="1">
        <v>1.0069999999999999</v>
      </c>
      <c r="AM329" s="1" t="s">
        <v>33</v>
      </c>
      <c r="AN329" s="1" t="s">
        <v>34</v>
      </c>
      <c r="AO329" s="1" t="s">
        <v>35</v>
      </c>
      <c r="AP329" s="1" t="s">
        <v>36</v>
      </c>
      <c r="AQ329" s="1" t="s">
        <v>37</v>
      </c>
      <c r="AR329" s="1" t="s">
        <v>38</v>
      </c>
      <c r="AS329" s="1" t="s">
        <v>39</v>
      </c>
    </row>
    <row r="330" spans="1:45" x14ac:dyDescent="0.25">
      <c r="D330" s="1" t="s">
        <v>190</v>
      </c>
      <c r="F330" s="1" t="s">
        <v>43</v>
      </c>
      <c r="G330" s="1" t="s">
        <v>44</v>
      </c>
      <c r="H330" s="1">
        <v>31.3</v>
      </c>
      <c r="I330" s="1">
        <v>116.4</v>
      </c>
      <c r="J330" s="1" t="s">
        <v>241</v>
      </c>
      <c r="K330" s="1" t="s">
        <v>248</v>
      </c>
      <c r="L330" s="12"/>
      <c r="N330" s="1">
        <v>15.5</v>
      </c>
      <c r="O330" s="1">
        <v>985</v>
      </c>
      <c r="Q330" s="1" t="s">
        <v>97</v>
      </c>
      <c r="S330" s="1" t="s">
        <v>191</v>
      </c>
      <c r="T330" s="4" t="s">
        <v>202</v>
      </c>
      <c r="U330" s="1">
        <v>90</v>
      </c>
      <c r="V330" s="1">
        <v>6</v>
      </c>
      <c r="W330" s="1">
        <v>54.808510638297797</v>
      </c>
      <c r="X330" s="1">
        <v>459.87281742329372</v>
      </c>
      <c r="Y330" s="1">
        <v>10.040086221169791</v>
      </c>
      <c r="Z330" s="1">
        <v>45.80367212919343</v>
      </c>
      <c r="AB330" s="1">
        <v>346.40039447731698</v>
      </c>
      <c r="AC330" s="1">
        <v>346.40039447731698</v>
      </c>
      <c r="AD330" s="1">
        <v>193.540433925049</v>
      </c>
      <c r="AE330" s="1">
        <v>0.19800000000000001</v>
      </c>
      <c r="AF330" s="1">
        <v>0.156</v>
      </c>
      <c r="AG330" s="1">
        <v>0.43099999999999999</v>
      </c>
      <c r="AH330" s="1">
        <v>0.113</v>
      </c>
      <c r="AI330" s="1">
        <v>0.06</v>
      </c>
      <c r="AJ330" s="1">
        <v>2.5999999999999999E-2</v>
      </c>
      <c r="AK330" s="1">
        <v>2.5999999999999999E-2</v>
      </c>
      <c r="AL330" s="1">
        <v>1.01</v>
      </c>
      <c r="AM330" s="1" t="s">
        <v>33</v>
      </c>
      <c r="AN330" s="1" t="s">
        <v>34</v>
      </c>
      <c r="AO330" s="1" t="s">
        <v>35</v>
      </c>
      <c r="AP330" s="1" t="s">
        <v>36</v>
      </c>
      <c r="AQ330" s="1" t="s">
        <v>37</v>
      </c>
      <c r="AR330" s="1" t="s">
        <v>38</v>
      </c>
      <c r="AS330" s="1" t="s">
        <v>39</v>
      </c>
    </row>
    <row r="331" spans="1:45" x14ac:dyDescent="0.25">
      <c r="D331" s="1" t="s">
        <v>190</v>
      </c>
      <c r="F331" s="1" t="s">
        <v>43</v>
      </c>
      <c r="G331" s="1" t="s">
        <v>44</v>
      </c>
      <c r="H331" s="1">
        <v>31.3</v>
      </c>
      <c r="I331" s="1">
        <v>116.4</v>
      </c>
      <c r="J331" s="1" t="s">
        <v>241</v>
      </c>
      <c r="K331" s="1" t="s">
        <v>248</v>
      </c>
      <c r="L331" s="12"/>
      <c r="N331" s="1">
        <v>15.5</v>
      </c>
      <c r="O331" s="1">
        <v>985</v>
      </c>
      <c r="Q331" s="1" t="s">
        <v>97</v>
      </c>
      <c r="S331" s="1" t="s">
        <v>191</v>
      </c>
      <c r="T331" s="4" t="s">
        <v>202</v>
      </c>
      <c r="U331" s="1">
        <v>180</v>
      </c>
      <c r="V331" s="1">
        <v>6</v>
      </c>
      <c r="W331" s="1">
        <v>46.297872340425499</v>
      </c>
      <c r="X331" s="1">
        <v>327.35660186821508</v>
      </c>
      <c r="Y331" s="1">
        <v>10.388659330162699</v>
      </c>
      <c r="Z331" s="1">
        <v>31.510957426215676</v>
      </c>
      <c r="AB331" s="1">
        <v>179.98027613412199</v>
      </c>
      <c r="AC331" s="1">
        <v>179.98027613412199</v>
      </c>
      <c r="AD331" s="1">
        <v>213.264299802761</v>
      </c>
      <c r="AE331" s="1">
        <v>0.13</v>
      </c>
      <c r="AF331" s="1">
        <v>0.159</v>
      </c>
      <c r="AG331" s="1">
        <v>0.46100000000000002</v>
      </c>
      <c r="AH331" s="1">
        <v>0.127</v>
      </c>
      <c r="AI331" s="1">
        <v>7.0000000000000007E-2</v>
      </c>
      <c r="AJ331" s="1">
        <v>3.3000000000000002E-2</v>
      </c>
      <c r="AK331" s="1">
        <v>3.3000000000000002E-2</v>
      </c>
      <c r="AL331" s="1">
        <v>1.0129999999999999</v>
      </c>
      <c r="AM331" s="1" t="s">
        <v>33</v>
      </c>
      <c r="AN331" s="1" t="s">
        <v>34</v>
      </c>
      <c r="AO331" s="1" t="s">
        <v>35</v>
      </c>
      <c r="AP331" s="1" t="s">
        <v>36</v>
      </c>
      <c r="AQ331" s="1" t="s">
        <v>37</v>
      </c>
      <c r="AR331" s="1" t="s">
        <v>38</v>
      </c>
      <c r="AS331" s="1" t="s">
        <v>39</v>
      </c>
    </row>
    <row r="332" spans="1:45" x14ac:dyDescent="0.25">
      <c r="D332" s="1" t="s">
        <v>190</v>
      </c>
      <c r="F332" s="1" t="s">
        <v>43</v>
      </c>
      <c r="G332" s="1" t="s">
        <v>44</v>
      </c>
      <c r="H332" s="1">
        <v>31.3</v>
      </c>
      <c r="I332" s="1">
        <v>116.4</v>
      </c>
      <c r="J332" s="1" t="s">
        <v>241</v>
      </c>
      <c r="K332" s="1" t="s">
        <v>248</v>
      </c>
      <c r="L332" s="12"/>
      <c r="N332" s="1">
        <v>15.5</v>
      </c>
      <c r="O332" s="1">
        <v>985</v>
      </c>
      <c r="Q332" s="1" t="s">
        <v>97</v>
      </c>
      <c r="S332" s="1" t="s">
        <v>191</v>
      </c>
      <c r="T332" s="4" t="s">
        <v>202</v>
      </c>
      <c r="U332" s="1">
        <v>360</v>
      </c>
      <c r="V332" s="1">
        <v>6</v>
      </c>
      <c r="W332" s="1">
        <v>39.489361702127603</v>
      </c>
      <c r="X332" s="1">
        <v>333.73686547284251</v>
      </c>
      <c r="Y332" s="1">
        <v>10.57728857493198</v>
      </c>
      <c r="Z332" s="1">
        <v>31.552213320887738</v>
      </c>
      <c r="AB332" s="1">
        <v>129.437869822485</v>
      </c>
      <c r="AC332" s="1">
        <v>129.437869822485</v>
      </c>
      <c r="AD332" s="1">
        <v>221.89349112426001</v>
      </c>
      <c r="AE332" s="1">
        <v>0.14599999999999999</v>
      </c>
      <c r="AF332" s="1">
        <v>0.17399999999999999</v>
      </c>
      <c r="AG332" s="1">
        <v>0.441</v>
      </c>
      <c r="AH332" s="1">
        <v>0.123</v>
      </c>
      <c r="AI332" s="1">
        <v>7.0000000000000007E-2</v>
      </c>
      <c r="AJ332" s="1">
        <v>3.2000000000000001E-2</v>
      </c>
      <c r="AK332" s="1">
        <v>3.2000000000000001E-2</v>
      </c>
      <c r="AL332" s="1">
        <v>1.018</v>
      </c>
      <c r="AM332" s="1" t="s">
        <v>33</v>
      </c>
      <c r="AN332" s="1" t="s">
        <v>34</v>
      </c>
      <c r="AO332" s="1" t="s">
        <v>35</v>
      </c>
      <c r="AP332" s="1" t="s">
        <v>36</v>
      </c>
      <c r="AQ332" s="1" t="s">
        <v>37</v>
      </c>
      <c r="AR332" s="1" t="s">
        <v>38</v>
      </c>
      <c r="AS332" s="1" t="s">
        <v>39</v>
      </c>
    </row>
    <row r="333" spans="1:45" x14ac:dyDescent="0.25">
      <c r="D333" s="1" t="s">
        <v>190</v>
      </c>
      <c r="F333" s="1" t="s">
        <v>43</v>
      </c>
      <c r="G333" s="1" t="s">
        <v>44</v>
      </c>
      <c r="H333" s="1">
        <v>31.3</v>
      </c>
      <c r="I333" s="1">
        <v>116.4</v>
      </c>
      <c r="J333" s="1" t="s">
        <v>241</v>
      </c>
      <c r="K333" s="1" t="s">
        <v>248</v>
      </c>
      <c r="L333" s="12"/>
      <c r="N333" s="1">
        <v>15.5</v>
      </c>
      <c r="O333" s="1">
        <v>985</v>
      </c>
      <c r="Q333" s="1" t="s">
        <v>97</v>
      </c>
      <c r="S333" s="1" t="s">
        <v>192</v>
      </c>
      <c r="T333" s="4" t="s">
        <v>203</v>
      </c>
      <c r="U333" s="1">
        <v>0</v>
      </c>
      <c r="V333" s="1">
        <v>6</v>
      </c>
      <c r="W333" s="1">
        <v>100</v>
      </c>
      <c r="X333" s="1">
        <v>479.8</v>
      </c>
      <c r="Y333" s="1">
        <v>8.8000000000000007</v>
      </c>
      <c r="Z333" s="1">
        <v>54.522727272727266</v>
      </c>
      <c r="AB333" s="1">
        <v>381</v>
      </c>
      <c r="AC333" s="1">
        <v>381</v>
      </c>
      <c r="AD333" s="1">
        <v>101</v>
      </c>
      <c r="AE333" s="1">
        <v>0.124</v>
      </c>
      <c r="AF333" s="1">
        <v>0.14000000000000001</v>
      </c>
      <c r="AG333" s="1">
        <v>0.54200000000000004</v>
      </c>
      <c r="AH333" s="1">
        <v>0.13300000000000001</v>
      </c>
      <c r="AI333" s="1">
        <v>3.9E-2</v>
      </c>
      <c r="AJ333" s="1">
        <v>0.01</v>
      </c>
      <c r="AK333" s="1">
        <v>0.01</v>
      </c>
      <c r="AL333" s="1">
        <v>0.99800000000000011</v>
      </c>
      <c r="AM333" s="1" t="s">
        <v>33</v>
      </c>
      <c r="AN333" s="1" t="s">
        <v>34</v>
      </c>
      <c r="AO333" s="1" t="s">
        <v>35</v>
      </c>
      <c r="AP333" s="1" t="s">
        <v>36</v>
      </c>
      <c r="AQ333" s="1" t="s">
        <v>37</v>
      </c>
      <c r="AR333" s="1" t="s">
        <v>38</v>
      </c>
      <c r="AS333" s="1" t="s">
        <v>39</v>
      </c>
    </row>
    <row r="334" spans="1:45" x14ac:dyDescent="0.25">
      <c r="D334" s="1" t="s">
        <v>190</v>
      </c>
      <c r="F334" s="1" t="s">
        <v>43</v>
      </c>
      <c r="G334" s="1" t="s">
        <v>44</v>
      </c>
      <c r="H334" s="1">
        <v>31.3</v>
      </c>
      <c r="I334" s="1">
        <v>116.4</v>
      </c>
      <c r="J334" s="1" t="s">
        <v>241</v>
      </c>
      <c r="K334" s="1" t="s">
        <v>248</v>
      </c>
      <c r="L334" s="12"/>
      <c r="N334" s="1">
        <v>15.5</v>
      </c>
      <c r="O334" s="1">
        <v>985</v>
      </c>
      <c r="Q334" s="1" t="s">
        <v>97</v>
      </c>
      <c r="S334" s="1" t="s">
        <v>192</v>
      </c>
      <c r="T334" s="4" t="s">
        <v>203</v>
      </c>
      <c r="U334" s="1">
        <v>15</v>
      </c>
      <c r="V334" s="1">
        <v>6</v>
      </c>
      <c r="W334" s="1">
        <v>94.978723404255305</v>
      </c>
      <c r="X334" s="1">
        <v>445.76001046041199</v>
      </c>
      <c r="Y334" s="1">
        <v>7.8719013883821809</v>
      </c>
      <c r="Z334" s="1">
        <v>56.626726945321124</v>
      </c>
      <c r="AB334" s="1">
        <v>366.008486756553</v>
      </c>
      <c r="AC334" s="1">
        <v>366.008486756553</v>
      </c>
      <c r="AD334" s="1">
        <v>124.17014578057599</v>
      </c>
      <c r="AL334" s="1">
        <v>0</v>
      </c>
    </row>
    <row r="335" spans="1:45" x14ac:dyDescent="0.25">
      <c r="D335" s="1" t="s">
        <v>190</v>
      </c>
      <c r="F335" s="1" t="s">
        <v>43</v>
      </c>
      <c r="G335" s="1" t="s">
        <v>44</v>
      </c>
      <c r="H335" s="1">
        <v>31.3</v>
      </c>
      <c r="I335" s="1">
        <v>116.4</v>
      </c>
      <c r="J335" s="1" t="s">
        <v>241</v>
      </c>
      <c r="K335" s="1" t="s">
        <v>248</v>
      </c>
      <c r="L335" s="12"/>
      <c r="N335" s="1">
        <v>15.5</v>
      </c>
      <c r="O335" s="1">
        <v>985</v>
      </c>
      <c r="Q335" s="1" t="s">
        <v>97</v>
      </c>
      <c r="S335" s="1" t="s">
        <v>192</v>
      </c>
      <c r="T335" s="4" t="s">
        <v>203</v>
      </c>
      <c r="U335" s="1">
        <v>30</v>
      </c>
      <c r="V335" s="1">
        <v>6</v>
      </c>
      <c r="W335" s="1">
        <v>64.340425531914903</v>
      </c>
      <c r="X335" s="1">
        <v>547.92883257260928</v>
      </c>
      <c r="Y335" s="1">
        <v>10.77737735922169</v>
      </c>
      <c r="Z335" s="1">
        <v>50.84064650513259</v>
      </c>
      <c r="AB335" s="1">
        <v>287.50598863869601</v>
      </c>
      <c r="AC335" s="1">
        <v>287.50598863869601</v>
      </c>
      <c r="AD335" s="1">
        <v>195.087351741584</v>
      </c>
      <c r="AE335" s="1">
        <v>9.6000000000000002E-2</v>
      </c>
      <c r="AF335" s="1">
        <v>0.14499999999999999</v>
      </c>
      <c r="AG335" s="1">
        <v>0.54300000000000004</v>
      </c>
      <c r="AH335" s="1">
        <v>0.14099999999999999</v>
      </c>
      <c r="AI335" s="1">
        <v>4.7E-2</v>
      </c>
      <c r="AJ335" s="1">
        <v>2.1999999999999999E-2</v>
      </c>
      <c r="AK335" s="1">
        <v>2.1999999999999999E-2</v>
      </c>
      <c r="AL335" s="1">
        <v>1.016</v>
      </c>
      <c r="AM335" s="1" t="s">
        <v>33</v>
      </c>
      <c r="AN335" s="1" t="s">
        <v>34</v>
      </c>
      <c r="AO335" s="1" t="s">
        <v>35</v>
      </c>
      <c r="AP335" s="1" t="s">
        <v>36</v>
      </c>
      <c r="AQ335" s="1" t="s">
        <v>37</v>
      </c>
      <c r="AR335" s="1" t="s">
        <v>38</v>
      </c>
      <c r="AS335" s="1" t="s">
        <v>39</v>
      </c>
    </row>
    <row r="336" spans="1:45" x14ac:dyDescent="0.25">
      <c r="D336" s="1" t="s">
        <v>190</v>
      </c>
      <c r="F336" s="1" t="s">
        <v>43</v>
      </c>
      <c r="G336" s="1" t="s">
        <v>44</v>
      </c>
      <c r="H336" s="1">
        <v>31.3</v>
      </c>
      <c r="I336" s="1">
        <v>116.4</v>
      </c>
      <c r="J336" s="1" t="s">
        <v>241</v>
      </c>
      <c r="K336" s="1" t="s">
        <v>248</v>
      </c>
      <c r="L336" s="12"/>
      <c r="N336" s="1">
        <v>15.5</v>
      </c>
      <c r="O336" s="1">
        <v>985</v>
      </c>
      <c r="Q336" s="1" t="s">
        <v>97</v>
      </c>
      <c r="S336" s="1" t="s">
        <v>192</v>
      </c>
      <c r="T336" s="4" t="s">
        <v>203</v>
      </c>
      <c r="U336" s="1">
        <v>90</v>
      </c>
      <c r="V336" s="1">
        <v>6</v>
      </c>
      <c r="W336" s="1">
        <v>47.319148936170201</v>
      </c>
      <c r="X336" s="1">
        <v>449.10417760212408</v>
      </c>
      <c r="Y336" s="1">
        <v>10.801278858871131</v>
      </c>
      <c r="Z336" s="1">
        <v>41.578796684179032</v>
      </c>
      <c r="AB336" s="1">
        <v>268.51344877147301</v>
      </c>
      <c r="AC336" s="1">
        <v>268.51344877147301</v>
      </c>
      <c r="AD336" s="1">
        <v>247.844406928316</v>
      </c>
      <c r="AE336" s="1">
        <v>0.19600000000000001</v>
      </c>
      <c r="AF336" s="1">
        <v>0.113</v>
      </c>
      <c r="AG336" s="1">
        <v>0.39</v>
      </c>
      <c r="AH336" s="1">
        <v>0.108</v>
      </c>
      <c r="AI336" s="1">
        <v>7.400000000000001E-2</v>
      </c>
      <c r="AJ336" s="1">
        <v>2.9000000000000001E-2</v>
      </c>
      <c r="AK336" s="1">
        <v>2.9000000000000001E-2</v>
      </c>
      <c r="AL336" s="1">
        <v>0.93900000000000006</v>
      </c>
      <c r="AM336" s="1" t="s">
        <v>33</v>
      </c>
      <c r="AN336" s="1" t="s">
        <v>34</v>
      </c>
      <c r="AO336" s="1" t="s">
        <v>35</v>
      </c>
      <c r="AP336" s="1" t="s">
        <v>36</v>
      </c>
      <c r="AQ336" s="1" t="s">
        <v>37</v>
      </c>
      <c r="AR336" s="1" t="s">
        <v>38</v>
      </c>
      <c r="AS336" s="1" t="s">
        <v>39</v>
      </c>
    </row>
    <row r="337" spans="1:78" x14ac:dyDescent="0.25">
      <c r="D337" s="1" t="s">
        <v>190</v>
      </c>
      <c r="F337" s="1" t="s">
        <v>43</v>
      </c>
      <c r="G337" s="1" t="s">
        <v>44</v>
      </c>
      <c r="H337" s="1">
        <v>31.3</v>
      </c>
      <c r="I337" s="1">
        <v>116.4</v>
      </c>
      <c r="J337" s="1" t="s">
        <v>241</v>
      </c>
      <c r="K337" s="1" t="s">
        <v>248</v>
      </c>
      <c r="L337" s="12"/>
      <c r="N337" s="1">
        <v>15.5</v>
      </c>
      <c r="O337" s="1">
        <v>985</v>
      </c>
      <c r="Q337" s="1" t="s">
        <v>97</v>
      </c>
      <c r="S337" s="1" t="s">
        <v>192</v>
      </c>
      <c r="T337" s="4" t="s">
        <v>203</v>
      </c>
      <c r="U337" s="1">
        <v>180</v>
      </c>
      <c r="V337" s="1">
        <v>6</v>
      </c>
      <c r="W337" s="1">
        <v>42.212765957446798</v>
      </c>
      <c r="X337" s="1">
        <v>323.91315935206973</v>
      </c>
      <c r="Y337" s="1">
        <v>10.71583533100978</v>
      </c>
      <c r="Z337" s="1">
        <v>30.227523039171842</v>
      </c>
      <c r="AB337" s="1">
        <v>154.55820956813301</v>
      </c>
      <c r="AC337" s="1">
        <v>154.55820956813301</v>
      </c>
      <c r="AD337" s="1">
        <v>256.57894736842098</v>
      </c>
      <c r="AE337" s="1">
        <v>0.109</v>
      </c>
      <c r="AF337" s="1">
        <v>0.13200000000000001</v>
      </c>
      <c r="AG337" s="1">
        <v>0.45100000000000001</v>
      </c>
      <c r="AH337" s="1">
        <v>0.13400000000000001</v>
      </c>
      <c r="AI337" s="1">
        <v>0.09</v>
      </c>
      <c r="AJ337" s="1">
        <v>0.04</v>
      </c>
      <c r="AK337" s="1">
        <v>0.04</v>
      </c>
      <c r="AL337" s="1">
        <v>0.996</v>
      </c>
      <c r="AM337" s="1" t="s">
        <v>33</v>
      </c>
      <c r="AN337" s="1" t="s">
        <v>34</v>
      </c>
      <c r="AO337" s="1" t="s">
        <v>35</v>
      </c>
      <c r="AP337" s="1" t="s">
        <v>36</v>
      </c>
      <c r="AQ337" s="1" t="s">
        <v>37</v>
      </c>
      <c r="AR337" s="1" t="s">
        <v>38</v>
      </c>
      <c r="AS337" s="1" t="s">
        <v>39</v>
      </c>
    </row>
    <row r="338" spans="1:78" x14ac:dyDescent="0.25">
      <c r="D338" s="1" t="s">
        <v>190</v>
      </c>
      <c r="F338" s="1" t="s">
        <v>43</v>
      </c>
      <c r="G338" s="1" t="s">
        <v>44</v>
      </c>
      <c r="H338" s="1">
        <v>31.3</v>
      </c>
      <c r="I338" s="1">
        <v>116.4</v>
      </c>
      <c r="J338" s="1" t="s">
        <v>241</v>
      </c>
      <c r="K338" s="1" t="s">
        <v>248</v>
      </c>
      <c r="L338" s="12"/>
      <c r="N338" s="1">
        <v>15.5</v>
      </c>
      <c r="O338" s="1">
        <v>985</v>
      </c>
      <c r="Q338" s="1" t="s">
        <v>97</v>
      </c>
      <c r="S338" s="1" t="s">
        <v>192</v>
      </c>
      <c r="T338" s="4" t="s">
        <v>203</v>
      </c>
      <c r="U338" s="1">
        <v>360</v>
      </c>
      <c r="V338" s="1">
        <v>6</v>
      </c>
      <c r="W338" s="1">
        <v>35.063829787233999</v>
      </c>
      <c r="X338" s="1">
        <v>380.55723155131432</v>
      </c>
      <c r="Y338" s="1">
        <v>12.64279177962063</v>
      </c>
      <c r="Z338" s="1">
        <v>30.100727607073953</v>
      </c>
      <c r="AB338" s="1">
        <v>122.903976456094</v>
      </c>
      <c r="AC338" s="1">
        <v>122.903976456094</v>
      </c>
      <c r="AD338" s="1">
        <v>217.105263157894</v>
      </c>
      <c r="AE338" s="1">
        <v>8.3000000000000004E-2</v>
      </c>
      <c r="AF338" s="1">
        <v>0.126</v>
      </c>
      <c r="AG338" s="1">
        <v>0.47099999999999997</v>
      </c>
      <c r="AH338" s="1">
        <v>0.13700000000000001</v>
      </c>
      <c r="AI338" s="1">
        <v>8.900000000000001E-2</v>
      </c>
      <c r="AJ338" s="1">
        <v>4.5999999999999999E-2</v>
      </c>
      <c r="AK338" s="1">
        <v>4.5999999999999999E-2</v>
      </c>
      <c r="AL338" s="1">
        <v>0.99800000000000011</v>
      </c>
      <c r="AM338" s="1" t="s">
        <v>33</v>
      </c>
      <c r="AN338" s="1" t="s">
        <v>34</v>
      </c>
      <c r="AO338" s="1" t="s">
        <v>35</v>
      </c>
      <c r="AP338" s="1" t="s">
        <v>36</v>
      </c>
      <c r="AQ338" s="1" t="s">
        <v>37</v>
      </c>
      <c r="AR338" s="1" t="s">
        <v>38</v>
      </c>
      <c r="AS338" s="1" t="s">
        <v>39</v>
      </c>
    </row>
    <row r="339" spans="1:78" x14ac:dyDescent="0.25">
      <c r="A339" s="5">
        <v>2013</v>
      </c>
      <c r="B339" s="6" t="s">
        <v>206</v>
      </c>
      <c r="C339" s="6" t="s">
        <v>207</v>
      </c>
      <c r="D339" s="6" t="s">
        <v>208</v>
      </c>
      <c r="E339" s="6"/>
      <c r="F339" s="6" t="s">
        <v>43</v>
      </c>
      <c r="G339" s="6" t="s">
        <v>44</v>
      </c>
      <c r="H339" s="6">
        <v>22.1</v>
      </c>
      <c r="I339" s="6">
        <v>106.5</v>
      </c>
      <c r="J339" s="1" t="s">
        <v>241</v>
      </c>
      <c r="K339" s="1" t="s">
        <v>248</v>
      </c>
      <c r="L339" s="12">
        <v>39706</v>
      </c>
      <c r="M339" s="6"/>
      <c r="N339" s="6">
        <v>21</v>
      </c>
      <c r="P339" s="6"/>
      <c r="Q339" s="6" t="s">
        <v>58</v>
      </c>
      <c r="S339" s="4" t="s">
        <v>209</v>
      </c>
      <c r="T339" s="11" t="s">
        <v>217</v>
      </c>
      <c r="U339" s="10">
        <v>0</v>
      </c>
      <c r="V339" s="11">
        <v>12</v>
      </c>
      <c r="W339" s="10">
        <v>100</v>
      </c>
      <c r="X339" s="10">
        <v>574.20000000000005</v>
      </c>
      <c r="Y339" s="10">
        <v>11.1</v>
      </c>
      <c r="Z339" s="10">
        <v>51.729729729729733</v>
      </c>
      <c r="AB339" s="11"/>
      <c r="AC339" s="11"/>
      <c r="AD339" s="11"/>
      <c r="AE339" s="10">
        <v>0.19590268886043499</v>
      </c>
      <c r="AF339" s="10"/>
      <c r="AG339" s="10"/>
      <c r="AH339" s="10">
        <v>0.53777208706786095</v>
      </c>
      <c r="AI339" s="10"/>
      <c r="AJ339" s="10">
        <v>0.18514724711907798</v>
      </c>
      <c r="AK339" s="10">
        <v>8.9116517285531299E-2</v>
      </c>
      <c r="AL339" s="10">
        <v>1.0079385403329053</v>
      </c>
      <c r="AM339" s="6" t="s">
        <v>33</v>
      </c>
      <c r="AN339" s="6"/>
      <c r="AO339" s="6"/>
      <c r="AP339" s="6" t="s">
        <v>80</v>
      </c>
      <c r="AQ339" s="6"/>
      <c r="AR339" s="6" t="s">
        <v>81</v>
      </c>
      <c r="AS339" s="6" t="s">
        <v>39</v>
      </c>
      <c r="AT339" s="6"/>
      <c r="AU339" s="6"/>
      <c r="AV339" s="6"/>
      <c r="AW339" s="6"/>
      <c r="AX339" s="6"/>
      <c r="AY339" s="6"/>
      <c r="AZ339" s="7"/>
      <c r="BA339" s="7"/>
      <c r="BB339" s="8"/>
      <c r="BC339" s="9"/>
      <c r="BD339" s="9"/>
      <c r="BE339" s="9"/>
      <c r="BF339" s="9"/>
      <c r="BG339" s="9"/>
      <c r="BH339" s="9"/>
      <c r="BI339" s="9"/>
      <c r="BJ339" s="9"/>
      <c r="BK339" s="6"/>
      <c r="BL339" s="6"/>
      <c r="BM339" s="6"/>
      <c r="BN339" s="6"/>
      <c r="BO339" s="6"/>
      <c r="BP339" s="6"/>
      <c r="BQ339" s="6"/>
      <c r="BU339" s="9"/>
      <c r="BV339" s="9"/>
      <c r="BW339" s="9"/>
      <c r="BX339" s="9"/>
      <c r="BY339" s="9"/>
      <c r="BZ339" s="9"/>
    </row>
    <row r="340" spans="1:78" x14ac:dyDescent="0.25">
      <c r="A340" s="5"/>
      <c r="B340" s="6"/>
      <c r="C340" s="6"/>
      <c r="D340" s="6" t="s">
        <v>208</v>
      </c>
      <c r="E340" s="6"/>
      <c r="F340" s="6" t="s">
        <v>43</v>
      </c>
      <c r="G340" s="6" t="s">
        <v>44</v>
      </c>
      <c r="H340" s="6">
        <v>22.1</v>
      </c>
      <c r="I340" s="6">
        <v>106.5</v>
      </c>
      <c r="J340" s="1" t="s">
        <v>241</v>
      </c>
      <c r="K340" s="1" t="s">
        <v>248</v>
      </c>
      <c r="L340" s="12">
        <f>L339+U340-U339</f>
        <v>39796</v>
      </c>
      <c r="M340" s="6"/>
      <c r="N340" s="6">
        <v>21</v>
      </c>
      <c r="O340" s="6"/>
      <c r="P340" s="6"/>
      <c r="Q340" s="6" t="s">
        <v>58</v>
      </c>
      <c r="S340" s="4" t="s">
        <v>209</v>
      </c>
      <c r="T340" s="11" t="s">
        <v>217</v>
      </c>
      <c r="U340" s="10">
        <v>90</v>
      </c>
      <c r="V340" s="11">
        <v>12</v>
      </c>
      <c r="W340" s="10">
        <v>81.804000000000002</v>
      </c>
      <c r="X340" s="10">
        <v>525.79999999999995</v>
      </c>
      <c r="Y340" s="10">
        <v>14.3</v>
      </c>
      <c r="Z340" s="10">
        <v>36.769230769230766</v>
      </c>
      <c r="AB340" s="11"/>
      <c r="AC340" s="11"/>
      <c r="AD340" s="11"/>
      <c r="AE340" s="10">
        <v>0.21818181818181798</v>
      </c>
      <c r="AF340" s="10"/>
      <c r="AG340" s="10"/>
      <c r="AH340" s="10">
        <v>0.56466069142125397</v>
      </c>
      <c r="AI340" s="10"/>
      <c r="AJ340" s="10">
        <v>0.15364916773367399</v>
      </c>
      <c r="AK340" s="10">
        <v>7.1446862996158697E-2</v>
      </c>
      <c r="AL340" s="10">
        <v>1.0079385403329046</v>
      </c>
      <c r="AM340" s="6" t="s">
        <v>33</v>
      </c>
      <c r="AN340" s="6"/>
      <c r="AO340" s="6"/>
      <c r="AP340" s="6" t="s">
        <v>80</v>
      </c>
      <c r="AQ340" s="6"/>
      <c r="AR340" s="6" t="s">
        <v>81</v>
      </c>
      <c r="AS340" s="6" t="s">
        <v>39</v>
      </c>
      <c r="AT340" s="6"/>
      <c r="AU340" s="6"/>
      <c r="AV340" s="6"/>
      <c r="AW340" s="6"/>
      <c r="AX340" s="6"/>
      <c r="AY340" s="6"/>
      <c r="AZ340" s="7"/>
      <c r="BA340" s="7"/>
      <c r="BB340" s="8"/>
      <c r="BC340" s="9"/>
      <c r="BD340" s="9"/>
      <c r="BE340" s="9"/>
      <c r="BF340" s="9"/>
      <c r="BG340" s="9"/>
      <c r="BH340" s="9"/>
      <c r="BI340" s="9"/>
      <c r="BJ340" s="9"/>
      <c r="BK340" s="6"/>
      <c r="BL340" s="6"/>
      <c r="BM340" s="6"/>
      <c r="BN340" s="6"/>
      <c r="BO340" s="6"/>
      <c r="BP340" s="6"/>
      <c r="BQ340" s="6"/>
      <c r="BU340" s="9"/>
      <c r="BV340" s="9"/>
      <c r="BW340" s="9"/>
      <c r="BX340" s="9"/>
      <c r="BY340" s="9"/>
      <c r="BZ340" s="9"/>
    </row>
    <row r="341" spans="1:78" x14ac:dyDescent="0.25">
      <c r="A341" s="5"/>
      <c r="B341" s="6"/>
      <c r="C341" s="6"/>
      <c r="D341" s="6" t="s">
        <v>208</v>
      </c>
      <c r="E341" s="6"/>
      <c r="F341" s="6" t="s">
        <v>43</v>
      </c>
      <c r="G341" s="6" t="s">
        <v>44</v>
      </c>
      <c r="H341" s="6">
        <v>22.1</v>
      </c>
      <c r="I341" s="6">
        <v>106.5</v>
      </c>
      <c r="J341" s="1" t="s">
        <v>241</v>
      </c>
      <c r="K341" s="1" t="s">
        <v>248</v>
      </c>
      <c r="L341" s="12">
        <f t="shared" ref="L341:L343" si="22">L340+U341-U340</f>
        <v>39886</v>
      </c>
      <c r="M341" s="6"/>
      <c r="N341" s="6">
        <v>21</v>
      </c>
      <c r="O341" s="6"/>
      <c r="P341" s="6"/>
      <c r="Q341" s="6" t="s">
        <v>58</v>
      </c>
      <c r="S341" s="4" t="s">
        <v>209</v>
      </c>
      <c r="T341" s="11" t="s">
        <v>217</v>
      </c>
      <c r="U341" s="10">
        <v>180</v>
      </c>
      <c r="V341" s="11">
        <v>12</v>
      </c>
      <c r="W341" s="10">
        <v>75.566999999999993</v>
      </c>
      <c r="X341" s="10">
        <v>511.1</v>
      </c>
      <c r="Y341" s="10">
        <v>15.7</v>
      </c>
      <c r="Z341" s="10">
        <v>32.554140127388536</v>
      </c>
      <c r="AB341" s="11"/>
      <c r="AC341" s="11"/>
      <c r="AD341" s="11"/>
      <c r="AE341" s="10">
        <v>0.201280409731114</v>
      </c>
      <c r="AF341" s="10"/>
      <c r="AG341" s="10"/>
      <c r="AH341" s="10">
        <v>0.53777208706786095</v>
      </c>
      <c r="AI341" s="10"/>
      <c r="AJ341" s="10">
        <v>0.175928297055057</v>
      </c>
      <c r="AK341" s="10">
        <v>9.2957746478873199E-2</v>
      </c>
      <c r="AL341" s="10">
        <v>1.0079385403329051</v>
      </c>
      <c r="AM341" s="6" t="s">
        <v>33</v>
      </c>
      <c r="AN341" s="6"/>
      <c r="AO341" s="6"/>
      <c r="AP341" s="6" t="s">
        <v>80</v>
      </c>
      <c r="AQ341" s="6"/>
      <c r="AR341" s="6" t="s">
        <v>81</v>
      </c>
      <c r="AS341" s="6" t="s">
        <v>39</v>
      </c>
      <c r="AT341" s="6"/>
      <c r="AU341" s="6"/>
      <c r="AV341" s="6"/>
      <c r="AW341" s="6"/>
      <c r="AX341" s="6"/>
      <c r="AY341" s="6"/>
      <c r="AZ341" s="7"/>
      <c r="BA341" s="7"/>
      <c r="BB341" s="8"/>
      <c r="BC341" s="9"/>
      <c r="BD341" s="9"/>
      <c r="BE341" s="9"/>
      <c r="BF341" s="9"/>
      <c r="BG341" s="9"/>
      <c r="BH341" s="9"/>
      <c r="BI341" s="9"/>
      <c r="BJ341" s="9"/>
      <c r="BK341" s="6"/>
      <c r="BL341" s="6"/>
      <c r="BM341" s="6"/>
      <c r="BN341" s="6"/>
      <c r="BO341" s="6"/>
      <c r="BP341" s="6"/>
      <c r="BQ341" s="6"/>
      <c r="BU341" s="9"/>
      <c r="BV341" s="9"/>
      <c r="BW341" s="9"/>
      <c r="BX341" s="9"/>
      <c r="BY341" s="9"/>
      <c r="BZ341" s="9"/>
    </row>
    <row r="342" spans="1:78" x14ac:dyDescent="0.25">
      <c r="A342" s="5"/>
      <c r="B342" s="6"/>
      <c r="C342" s="6"/>
      <c r="D342" s="6" t="s">
        <v>208</v>
      </c>
      <c r="E342" s="6"/>
      <c r="F342" s="6" t="s">
        <v>43</v>
      </c>
      <c r="G342" s="6" t="s">
        <v>44</v>
      </c>
      <c r="H342" s="6">
        <v>22.1</v>
      </c>
      <c r="I342" s="6">
        <v>106.5</v>
      </c>
      <c r="J342" s="1" t="s">
        <v>241</v>
      </c>
      <c r="K342" s="1" t="s">
        <v>248</v>
      </c>
      <c r="L342" s="12">
        <f t="shared" si="22"/>
        <v>39976</v>
      </c>
      <c r="M342" s="6"/>
      <c r="N342" s="6">
        <v>21</v>
      </c>
      <c r="O342" s="6"/>
      <c r="P342" s="6"/>
      <c r="Q342" s="6" t="s">
        <v>58</v>
      </c>
      <c r="S342" s="4" t="s">
        <v>209</v>
      </c>
      <c r="T342" s="11" t="s">
        <v>217</v>
      </c>
      <c r="U342" s="10">
        <v>270</v>
      </c>
      <c r="V342" s="11">
        <v>12</v>
      </c>
      <c r="W342" s="10">
        <v>62.939</v>
      </c>
      <c r="X342" s="10">
        <v>472.3</v>
      </c>
      <c r="Y342" s="10">
        <v>18.600000000000001</v>
      </c>
      <c r="Z342" s="10">
        <v>25.392473118279568</v>
      </c>
      <c r="AB342" s="11"/>
      <c r="AC342" s="11"/>
      <c r="AD342" s="11"/>
      <c r="AE342" s="10">
        <v>0.18745198463508297</v>
      </c>
      <c r="AF342" s="10"/>
      <c r="AG342" s="10"/>
      <c r="AH342" s="10">
        <v>0.54007682458386697</v>
      </c>
      <c r="AI342" s="10"/>
      <c r="AJ342" s="10">
        <v>0.18514724711907798</v>
      </c>
      <c r="AK342" s="10">
        <v>9.52624839948783E-2</v>
      </c>
      <c r="AL342" s="10">
        <v>1.0079385403329062</v>
      </c>
      <c r="AM342" s="6" t="s">
        <v>33</v>
      </c>
      <c r="AN342" s="6"/>
      <c r="AO342" s="6"/>
      <c r="AP342" s="6" t="s">
        <v>80</v>
      </c>
      <c r="AQ342" s="6"/>
      <c r="AR342" s="6" t="s">
        <v>81</v>
      </c>
      <c r="AS342" s="6" t="s">
        <v>39</v>
      </c>
      <c r="AT342" s="6"/>
      <c r="AU342" s="6"/>
      <c r="AV342" s="6"/>
      <c r="AW342" s="6"/>
      <c r="AX342" s="6"/>
      <c r="AY342" s="6"/>
      <c r="AZ342" s="7"/>
      <c r="BA342" s="7"/>
      <c r="BB342" s="8"/>
      <c r="BC342" s="9"/>
      <c r="BD342" s="9"/>
      <c r="BE342" s="9"/>
      <c r="BF342" s="9"/>
      <c r="BG342" s="9"/>
      <c r="BH342" s="9"/>
      <c r="BI342" s="9"/>
      <c r="BJ342" s="9"/>
      <c r="BK342" s="6"/>
      <c r="BL342" s="6"/>
      <c r="BM342" s="6"/>
      <c r="BN342" s="6"/>
      <c r="BO342" s="6"/>
      <c r="BP342" s="6"/>
      <c r="BQ342" s="6"/>
      <c r="BU342" s="9"/>
      <c r="BV342" s="9"/>
      <c r="BW342" s="9"/>
      <c r="BX342" s="9"/>
      <c r="BY342" s="9"/>
      <c r="BZ342" s="9"/>
    </row>
    <row r="343" spans="1:78" x14ac:dyDescent="0.25">
      <c r="A343" s="5"/>
      <c r="B343" s="6"/>
      <c r="C343" s="6"/>
      <c r="D343" s="6" t="s">
        <v>208</v>
      </c>
      <c r="E343" s="6"/>
      <c r="F343" s="6" t="s">
        <v>43</v>
      </c>
      <c r="G343" s="6" t="s">
        <v>44</v>
      </c>
      <c r="H343" s="6">
        <v>22.1</v>
      </c>
      <c r="I343" s="6">
        <v>106.5</v>
      </c>
      <c r="J343" s="1" t="s">
        <v>241</v>
      </c>
      <c r="K343" s="1" t="s">
        <v>248</v>
      </c>
      <c r="L343" s="12">
        <f t="shared" si="22"/>
        <v>40066</v>
      </c>
      <c r="M343" s="6"/>
      <c r="N343" s="6">
        <v>21</v>
      </c>
      <c r="O343" s="6"/>
      <c r="P343" s="6"/>
      <c r="Q343" s="6" t="s">
        <v>58</v>
      </c>
      <c r="S343" s="4" t="s">
        <v>209</v>
      </c>
      <c r="T343" s="11" t="s">
        <v>217</v>
      </c>
      <c r="U343" s="10">
        <v>360</v>
      </c>
      <c r="V343" s="11">
        <v>12</v>
      </c>
      <c r="W343" s="10">
        <v>34.020000000000003</v>
      </c>
      <c r="X343" s="10">
        <v>527.29999999999995</v>
      </c>
      <c r="Y343" s="10">
        <v>19.5</v>
      </c>
      <c r="Z343" s="10">
        <v>27.041025641025637</v>
      </c>
      <c r="AB343" s="11"/>
      <c r="AC343" s="11"/>
      <c r="AD343" s="11"/>
      <c r="AE343" s="10">
        <v>0.18284250960307202</v>
      </c>
      <c r="AF343" s="10"/>
      <c r="AG343" s="10"/>
      <c r="AH343" s="10">
        <v>0.51088348271446793</v>
      </c>
      <c r="AI343" s="10"/>
      <c r="AJ343" s="10">
        <v>0.20281690140845002</v>
      </c>
      <c r="AK343" s="10">
        <v>0.112163892445582</v>
      </c>
      <c r="AL343" s="10">
        <v>1.0087067861715719</v>
      </c>
      <c r="AM343" s="6" t="s">
        <v>33</v>
      </c>
      <c r="AN343" s="6"/>
      <c r="AO343" s="6"/>
      <c r="AP343" s="6" t="s">
        <v>80</v>
      </c>
      <c r="AQ343" s="6"/>
      <c r="AR343" s="6" t="s">
        <v>81</v>
      </c>
      <c r="AS343" s="6" t="s">
        <v>39</v>
      </c>
      <c r="AT343" s="6"/>
      <c r="AU343" s="6"/>
      <c r="AV343" s="6"/>
      <c r="AW343" s="6"/>
      <c r="AX343" s="6"/>
      <c r="AY343" s="6"/>
      <c r="AZ343" s="7"/>
      <c r="BA343" s="7"/>
      <c r="BB343" s="8"/>
      <c r="BC343" s="9"/>
      <c r="BD343" s="9"/>
      <c r="BE343" s="9"/>
      <c r="BF343" s="9"/>
      <c r="BG343" s="9"/>
      <c r="BH343" s="9"/>
      <c r="BI343" s="9"/>
      <c r="BJ343" s="9"/>
      <c r="BK343" s="6"/>
      <c r="BL343" s="6"/>
      <c r="BM343" s="6"/>
      <c r="BN343" s="6"/>
      <c r="BO343" s="6"/>
      <c r="BP343" s="6"/>
      <c r="BQ343" s="6"/>
      <c r="BU343" s="9"/>
      <c r="BV343" s="9"/>
      <c r="BW343" s="9"/>
      <c r="BX343" s="9"/>
      <c r="BY343" s="9"/>
      <c r="BZ343" s="9"/>
    </row>
    <row r="344" spans="1:78" x14ac:dyDescent="0.25">
      <c r="A344" s="5"/>
      <c r="B344" s="6"/>
      <c r="C344" s="6"/>
      <c r="D344" s="6" t="s">
        <v>208</v>
      </c>
      <c r="E344" s="6"/>
      <c r="F344" s="6" t="s">
        <v>43</v>
      </c>
      <c r="G344" s="6" t="s">
        <v>44</v>
      </c>
      <c r="H344" s="6">
        <v>22.1</v>
      </c>
      <c r="I344" s="6">
        <v>106.5</v>
      </c>
      <c r="J344" s="1" t="s">
        <v>241</v>
      </c>
      <c r="K344" s="1" t="s">
        <v>248</v>
      </c>
      <c r="L344" s="12">
        <v>39706</v>
      </c>
      <c r="M344" s="6"/>
      <c r="N344" s="6">
        <v>21</v>
      </c>
      <c r="O344" s="6"/>
      <c r="P344" s="6"/>
      <c r="Q344" s="6" t="s">
        <v>58</v>
      </c>
      <c r="S344" s="4" t="s">
        <v>210</v>
      </c>
      <c r="T344" s="11" t="s">
        <v>218</v>
      </c>
      <c r="U344" s="10">
        <v>0</v>
      </c>
      <c r="V344" s="11">
        <v>12</v>
      </c>
      <c r="W344" s="10">
        <v>100</v>
      </c>
      <c r="X344" s="10">
        <v>519.4</v>
      </c>
      <c r="Y344" s="10">
        <v>15.7</v>
      </c>
      <c r="Z344" s="10">
        <v>33.082802547770697</v>
      </c>
      <c r="AB344" s="11"/>
      <c r="AC344" s="11"/>
      <c r="AD344" s="11"/>
      <c r="AE344" s="10">
        <v>0.229367088607594</v>
      </c>
      <c r="AF344" s="10"/>
      <c r="AG344" s="10"/>
      <c r="AH344" s="10">
        <v>0.48759493670886001</v>
      </c>
      <c r="AI344" s="10"/>
      <c r="AJ344" s="10">
        <v>0.19518987341772098</v>
      </c>
      <c r="AK344" s="10">
        <v>8.73417721518987E-2</v>
      </c>
      <c r="AL344" s="10">
        <v>0.99949367088607377</v>
      </c>
      <c r="AM344" s="6" t="s">
        <v>33</v>
      </c>
      <c r="AN344" s="6"/>
      <c r="AO344" s="6"/>
      <c r="AP344" s="6" t="s">
        <v>80</v>
      </c>
      <c r="AQ344" s="6"/>
      <c r="AR344" s="6" t="s">
        <v>81</v>
      </c>
      <c r="AS344" s="6" t="s">
        <v>39</v>
      </c>
      <c r="AT344" s="6"/>
      <c r="AU344" s="6"/>
      <c r="AV344" s="6"/>
      <c r="AW344" s="6"/>
      <c r="AX344" s="6"/>
      <c r="AY344" s="6"/>
      <c r="AZ344" s="7"/>
      <c r="BA344" s="7"/>
      <c r="BB344" s="8"/>
      <c r="BC344" s="9"/>
      <c r="BD344" s="9"/>
      <c r="BE344" s="9"/>
      <c r="BF344" s="9"/>
      <c r="BG344" s="9"/>
      <c r="BH344" s="9"/>
      <c r="BI344" s="9"/>
      <c r="BJ344" s="9"/>
      <c r="BK344" s="6"/>
      <c r="BL344" s="6"/>
      <c r="BM344" s="6"/>
      <c r="BN344" s="6"/>
      <c r="BO344" s="6"/>
      <c r="BP344" s="6"/>
      <c r="BQ344" s="6"/>
      <c r="BU344" s="9"/>
      <c r="BV344" s="9"/>
      <c r="BW344" s="9"/>
      <c r="BX344" s="9"/>
      <c r="BY344" s="9"/>
      <c r="BZ344" s="9"/>
    </row>
    <row r="345" spans="1:78" x14ac:dyDescent="0.25">
      <c r="A345" s="5"/>
      <c r="B345" s="6"/>
      <c r="C345" s="6"/>
      <c r="D345" s="6" t="s">
        <v>208</v>
      </c>
      <c r="E345" s="6"/>
      <c r="F345" s="6" t="s">
        <v>43</v>
      </c>
      <c r="G345" s="6" t="s">
        <v>44</v>
      </c>
      <c r="H345" s="6">
        <v>22.1</v>
      </c>
      <c r="I345" s="6">
        <v>106.5</v>
      </c>
      <c r="J345" s="1" t="s">
        <v>241</v>
      </c>
      <c r="K345" s="1" t="s">
        <v>248</v>
      </c>
      <c r="L345" s="12">
        <f>L344+U345-U344</f>
        <v>39796</v>
      </c>
      <c r="M345" s="6"/>
      <c r="N345" s="6">
        <v>21</v>
      </c>
      <c r="O345" s="6"/>
      <c r="P345" s="6"/>
      <c r="Q345" s="6" t="s">
        <v>58</v>
      </c>
      <c r="S345" s="4" t="s">
        <v>210</v>
      </c>
      <c r="T345" s="11" t="s">
        <v>218</v>
      </c>
      <c r="U345" s="10">
        <v>90</v>
      </c>
      <c r="V345" s="11">
        <v>12</v>
      </c>
      <c r="W345" s="10">
        <v>78.299000000000007</v>
      </c>
      <c r="X345" s="10">
        <v>463.1</v>
      </c>
      <c r="Y345" s="10">
        <v>15.7</v>
      </c>
      <c r="Z345" s="10">
        <v>29.496815286624205</v>
      </c>
      <c r="AB345" s="11"/>
      <c r="AC345" s="11"/>
      <c r="AD345" s="11"/>
      <c r="AE345" s="10">
        <v>0.22632911392405</v>
      </c>
      <c r="AF345" s="10"/>
      <c r="AG345" s="10"/>
      <c r="AH345" s="10">
        <v>0.54379746835442999</v>
      </c>
      <c r="AI345" s="10"/>
      <c r="AJ345" s="10">
        <v>0.15721518987341698</v>
      </c>
      <c r="AK345" s="10">
        <v>7.1392405063291101E-2</v>
      </c>
      <c r="AL345" s="10">
        <v>0.99873417721518809</v>
      </c>
      <c r="AM345" s="6" t="s">
        <v>33</v>
      </c>
      <c r="AN345" s="6"/>
      <c r="AO345" s="6"/>
      <c r="AP345" s="6" t="s">
        <v>80</v>
      </c>
      <c r="AQ345" s="6"/>
      <c r="AR345" s="6" t="s">
        <v>81</v>
      </c>
      <c r="AS345" s="6" t="s">
        <v>39</v>
      </c>
      <c r="AT345" s="6"/>
      <c r="AU345" s="6"/>
      <c r="AV345" s="6"/>
      <c r="AW345" s="6"/>
      <c r="AX345" s="6"/>
      <c r="AY345" s="6"/>
      <c r="AZ345" s="7"/>
      <c r="BA345" s="7"/>
      <c r="BB345" s="8"/>
      <c r="BC345" s="9"/>
      <c r="BD345" s="9"/>
      <c r="BE345" s="9"/>
      <c r="BF345" s="9"/>
      <c r="BG345" s="9"/>
      <c r="BH345" s="9"/>
      <c r="BI345" s="9"/>
      <c r="BJ345" s="9"/>
      <c r="BK345" s="6"/>
      <c r="BL345" s="6"/>
      <c r="BM345" s="6"/>
      <c r="BN345" s="6"/>
      <c r="BO345" s="6"/>
      <c r="BP345" s="6"/>
      <c r="BQ345" s="6"/>
      <c r="BU345" s="9"/>
      <c r="BV345" s="9"/>
      <c r="BW345" s="9"/>
      <c r="BX345" s="9"/>
      <c r="BY345" s="9"/>
      <c r="BZ345" s="9"/>
    </row>
    <row r="346" spans="1:78" x14ac:dyDescent="0.25">
      <c r="A346" s="5"/>
      <c r="B346" s="6"/>
      <c r="C346" s="6"/>
      <c r="D346" s="6" t="s">
        <v>208</v>
      </c>
      <c r="E346" s="6"/>
      <c r="F346" s="6" t="s">
        <v>43</v>
      </c>
      <c r="G346" s="6" t="s">
        <v>44</v>
      </c>
      <c r="H346" s="6">
        <v>22.1</v>
      </c>
      <c r="I346" s="6">
        <v>106.5</v>
      </c>
      <c r="J346" s="1" t="s">
        <v>241</v>
      </c>
      <c r="K346" s="1" t="s">
        <v>248</v>
      </c>
      <c r="L346" s="12">
        <f>L345+U346-U345</f>
        <v>39886</v>
      </c>
      <c r="M346" s="6"/>
      <c r="N346" s="6">
        <v>21</v>
      </c>
      <c r="O346" s="6"/>
      <c r="P346" s="6"/>
      <c r="Q346" s="6" t="s">
        <v>58</v>
      </c>
      <c r="S346" s="4" t="s">
        <v>210</v>
      </c>
      <c r="T346" s="11" t="s">
        <v>218</v>
      </c>
      <c r="U346" s="10">
        <v>180</v>
      </c>
      <c r="V346" s="11">
        <v>12</v>
      </c>
      <c r="W346" s="10">
        <v>67.834999999999994</v>
      </c>
      <c r="X346" s="10">
        <v>441.6</v>
      </c>
      <c r="Y346" s="10">
        <v>15.3</v>
      </c>
      <c r="Z346" s="10">
        <v>28.862745098039216</v>
      </c>
      <c r="AB346" s="11"/>
      <c r="AC346" s="11"/>
      <c r="AD346" s="11"/>
      <c r="AE346" s="10">
        <v>0.22101265822784799</v>
      </c>
      <c r="AF346" s="10"/>
      <c r="AG346" s="10"/>
      <c r="AH346" s="10">
        <v>0.537721518987341</v>
      </c>
      <c r="AI346" s="10"/>
      <c r="AJ346" s="10">
        <v>0.16101265822784799</v>
      </c>
      <c r="AK346" s="10">
        <v>8.202531645569619E-2</v>
      </c>
      <c r="AL346" s="10">
        <v>1.001772151898733</v>
      </c>
      <c r="AM346" s="6" t="s">
        <v>33</v>
      </c>
      <c r="AN346" s="6"/>
      <c r="AO346" s="6"/>
      <c r="AP346" s="6" t="s">
        <v>80</v>
      </c>
      <c r="AQ346" s="6"/>
      <c r="AR346" s="6" t="s">
        <v>81</v>
      </c>
      <c r="AS346" s="6" t="s">
        <v>39</v>
      </c>
      <c r="AT346" s="6"/>
      <c r="AU346" s="6"/>
      <c r="AV346" s="6"/>
      <c r="AW346" s="6"/>
      <c r="AX346" s="6"/>
      <c r="AY346" s="6"/>
      <c r="AZ346" s="7"/>
      <c r="BA346" s="7"/>
      <c r="BB346" s="8"/>
      <c r="BC346" s="9"/>
      <c r="BD346" s="9"/>
      <c r="BE346" s="9"/>
      <c r="BF346" s="9"/>
      <c r="BG346" s="9"/>
      <c r="BH346" s="9"/>
      <c r="BI346" s="9"/>
      <c r="BJ346" s="9"/>
      <c r="BK346" s="6"/>
      <c r="BL346" s="6"/>
      <c r="BM346" s="6"/>
      <c r="BN346" s="6"/>
      <c r="BO346" s="6"/>
      <c r="BP346" s="6"/>
      <c r="BQ346" s="6"/>
      <c r="BU346" s="9"/>
      <c r="BV346" s="9"/>
      <c r="BW346" s="9"/>
      <c r="BX346" s="9"/>
      <c r="BY346" s="9"/>
      <c r="BZ346" s="9"/>
    </row>
    <row r="347" spans="1:78" x14ac:dyDescent="0.25">
      <c r="A347" s="5"/>
      <c r="B347" s="6"/>
      <c r="C347" s="6"/>
      <c r="D347" s="6" t="s">
        <v>208</v>
      </c>
      <c r="E347" s="6"/>
      <c r="F347" s="6" t="s">
        <v>43</v>
      </c>
      <c r="G347" s="6" t="s">
        <v>44</v>
      </c>
      <c r="H347" s="6">
        <v>22.1</v>
      </c>
      <c r="I347" s="6">
        <v>106.5</v>
      </c>
      <c r="J347" s="1" t="s">
        <v>241</v>
      </c>
      <c r="K347" s="1" t="s">
        <v>248</v>
      </c>
      <c r="L347" s="12">
        <f>L346+U347-U346</f>
        <v>39976</v>
      </c>
      <c r="M347" s="6"/>
      <c r="N347" s="6">
        <v>21</v>
      </c>
      <c r="O347" s="6"/>
      <c r="P347" s="6"/>
      <c r="Q347" s="6" t="s">
        <v>58</v>
      </c>
      <c r="S347" s="4" t="s">
        <v>210</v>
      </c>
      <c r="T347" s="11" t="s">
        <v>218</v>
      </c>
      <c r="U347" s="10">
        <v>270</v>
      </c>
      <c r="V347" s="11">
        <v>12</v>
      </c>
      <c r="W347" s="10">
        <v>59.741999999999997</v>
      </c>
      <c r="X347" s="10">
        <v>456.2</v>
      </c>
      <c r="Y347" s="10">
        <v>15.8</v>
      </c>
      <c r="Z347" s="10">
        <v>28.873417721518987</v>
      </c>
      <c r="AB347" s="11"/>
      <c r="AC347" s="11"/>
      <c r="AD347" s="11"/>
      <c r="AE347" s="10">
        <v>0.265822784810126</v>
      </c>
      <c r="AF347" s="10"/>
      <c r="AG347" s="10"/>
      <c r="AH347" s="10">
        <v>0.50126582278481002</v>
      </c>
      <c r="AI347" s="10"/>
      <c r="AJ347" s="10">
        <v>0.14962025316455699</v>
      </c>
      <c r="AK347" s="10">
        <v>8.2784810126582287E-2</v>
      </c>
      <c r="AL347" s="10">
        <v>0.99949367088607532</v>
      </c>
      <c r="AM347" s="6" t="s">
        <v>33</v>
      </c>
      <c r="AN347" s="6"/>
      <c r="AO347" s="6"/>
      <c r="AP347" s="6" t="s">
        <v>80</v>
      </c>
      <c r="AQ347" s="6"/>
      <c r="AR347" s="6" t="s">
        <v>81</v>
      </c>
      <c r="AS347" s="6" t="s">
        <v>39</v>
      </c>
      <c r="AT347" s="6"/>
      <c r="AU347" s="6"/>
      <c r="AV347" s="6"/>
      <c r="AW347" s="6"/>
      <c r="AX347" s="6"/>
      <c r="AY347" s="6"/>
      <c r="AZ347" s="7"/>
      <c r="BA347" s="7"/>
      <c r="BB347" s="8"/>
      <c r="BC347" s="9"/>
      <c r="BD347" s="9"/>
      <c r="BE347" s="9"/>
      <c r="BF347" s="9"/>
      <c r="BG347" s="9"/>
      <c r="BH347" s="9"/>
      <c r="BI347" s="9"/>
      <c r="BJ347" s="9"/>
      <c r="BK347" s="6"/>
      <c r="BL347" s="6"/>
      <c r="BM347" s="6"/>
      <c r="BN347" s="6"/>
      <c r="BO347" s="6"/>
      <c r="BP347" s="6"/>
      <c r="BQ347" s="6"/>
      <c r="BU347" s="9"/>
      <c r="BV347" s="9"/>
      <c r="BW347" s="9"/>
      <c r="BX347" s="9"/>
      <c r="BY347" s="9"/>
      <c r="BZ347" s="9"/>
    </row>
    <row r="348" spans="1:78" x14ac:dyDescent="0.25">
      <c r="A348" s="5"/>
      <c r="B348" s="6"/>
      <c r="C348" s="6"/>
      <c r="D348" s="6" t="s">
        <v>208</v>
      </c>
      <c r="E348" s="6"/>
      <c r="F348" s="6" t="s">
        <v>43</v>
      </c>
      <c r="G348" s="6" t="s">
        <v>44</v>
      </c>
      <c r="H348" s="6">
        <v>22.1</v>
      </c>
      <c r="I348" s="6">
        <v>106.5</v>
      </c>
      <c r="J348" s="1" t="s">
        <v>241</v>
      </c>
      <c r="K348" s="1" t="s">
        <v>248</v>
      </c>
      <c r="L348" s="12">
        <f>L347+U348-U347</f>
        <v>40066</v>
      </c>
      <c r="M348" s="6"/>
      <c r="N348" s="6">
        <v>21</v>
      </c>
      <c r="O348" s="6"/>
      <c r="P348" s="6"/>
      <c r="Q348" s="6" t="s">
        <v>58</v>
      </c>
      <c r="S348" s="4" t="s">
        <v>210</v>
      </c>
      <c r="T348" s="11" t="s">
        <v>218</v>
      </c>
      <c r="U348" s="10">
        <v>360</v>
      </c>
      <c r="V348" s="11">
        <v>12</v>
      </c>
      <c r="W348" s="10">
        <v>25.87</v>
      </c>
      <c r="X348" s="10">
        <v>460.6</v>
      </c>
      <c r="Y348" s="10">
        <v>17.600000000000001</v>
      </c>
      <c r="Z348" s="10">
        <v>26.170454545454543</v>
      </c>
      <c r="AB348" s="11"/>
      <c r="AC348" s="11"/>
      <c r="AD348" s="11"/>
      <c r="AE348" s="10">
        <v>0.25594936708860699</v>
      </c>
      <c r="AF348" s="10"/>
      <c r="AG348" s="10"/>
      <c r="AH348" s="10">
        <v>0.480759493670886</v>
      </c>
      <c r="AI348" s="10"/>
      <c r="AJ348" s="10">
        <v>0.164810126582278</v>
      </c>
      <c r="AK348" s="10">
        <v>9.7215189873417707E-2</v>
      </c>
      <c r="AL348" s="10">
        <v>0.99873417721518865</v>
      </c>
      <c r="AM348" s="6" t="s">
        <v>33</v>
      </c>
      <c r="AN348" s="6"/>
      <c r="AO348" s="6"/>
      <c r="AP348" s="6" t="s">
        <v>80</v>
      </c>
      <c r="AQ348" s="6"/>
      <c r="AR348" s="6" t="s">
        <v>81</v>
      </c>
      <c r="AS348" s="6" t="s">
        <v>39</v>
      </c>
      <c r="AT348" s="6"/>
      <c r="AU348" s="6"/>
      <c r="AV348" s="6"/>
      <c r="AW348" s="6"/>
      <c r="AX348" s="6"/>
      <c r="AY348" s="6"/>
      <c r="AZ348" s="7"/>
      <c r="BA348" s="7"/>
      <c r="BB348" s="8"/>
      <c r="BC348" s="9"/>
      <c r="BD348" s="9"/>
      <c r="BE348" s="9"/>
      <c r="BF348" s="9"/>
      <c r="BG348" s="9"/>
      <c r="BH348" s="9"/>
      <c r="BI348" s="9"/>
      <c r="BJ348" s="9"/>
      <c r="BK348" s="6"/>
      <c r="BL348" s="6"/>
      <c r="BM348" s="6"/>
      <c r="BN348" s="6"/>
      <c r="BO348" s="6"/>
      <c r="BP348" s="6"/>
      <c r="BQ348" s="6"/>
      <c r="BU348" s="9"/>
      <c r="BV348" s="9"/>
      <c r="BW348" s="9"/>
      <c r="BX348" s="9"/>
      <c r="BY348" s="9"/>
      <c r="BZ348" s="9"/>
    </row>
    <row r="349" spans="1:78" x14ac:dyDescent="0.25">
      <c r="A349" s="5"/>
      <c r="B349" s="6"/>
      <c r="C349" s="6"/>
      <c r="D349" s="6" t="s">
        <v>208</v>
      </c>
      <c r="E349" s="6"/>
      <c r="F349" s="6" t="s">
        <v>43</v>
      </c>
      <c r="G349" s="6" t="s">
        <v>44</v>
      </c>
      <c r="H349" s="6">
        <v>22.1</v>
      </c>
      <c r="I349" s="6">
        <v>106.5</v>
      </c>
      <c r="J349" s="1" t="s">
        <v>241</v>
      </c>
      <c r="K349" s="1" t="s">
        <v>248</v>
      </c>
      <c r="L349" s="12">
        <v>39706</v>
      </c>
      <c r="M349" s="6"/>
      <c r="N349" s="6">
        <v>21</v>
      </c>
      <c r="O349" s="6"/>
      <c r="P349" s="6"/>
      <c r="Q349" s="6" t="s">
        <v>58</v>
      </c>
      <c r="S349" s="4" t="s">
        <v>211</v>
      </c>
      <c r="T349" s="11" t="s">
        <v>219</v>
      </c>
      <c r="U349" s="10">
        <v>0</v>
      </c>
      <c r="V349" s="11">
        <v>12</v>
      </c>
      <c r="W349" s="10">
        <v>100</v>
      </c>
      <c r="X349" s="10">
        <v>532</v>
      </c>
      <c r="Y349" s="10">
        <v>11.3</v>
      </c>
      <c r="Z349" s="10">
        <v>47.079646017699112</v>
      </c>
      <c r="AB349" s="11"/>
      <c r="AC349" s="11"/>
      <c r="AD349" s="11"/>
      <c r="AE349" s="10">
        <v>0.26896551724137902</v>
      </c>
      <c r="AF349" s="10"/>
      <c r="AG349" s="10"/>
      <c r="AH349" s="10">
        <v>0.52030651340996104</v>
      </c>
      <c r="AI349" s="10"/>
      <c r="AJ349" s="10">
        <v>0.13716475095785399</v>
      </c>
      <c r="AK349" s="10">
        <v>7.5095785440612892E-2</v>
      </c>
      <c r="AL349" s="10">
        <v>1.001532567049807</v>
      </c>
      <c r="AM349" s="6" t="s">
        <v>33</v>
      </c>
      <c r="AN349" s="6"/>
      <c r="AO349" s="6"/>
      <c r="AP349" s="6" t="s">
        <v>80</v>
      </c>
      <c r="AQ349" s="6"/>
      <c r="AR349" s="6" t="s">
        <v>81</v>
      </c>
      <c r="AS349" s="6" t="s">
        <v>39</v>
      </c>
      <c r="AT349" s="6"/>
      <c r="AU349" s="6"/>
      <c r="AV349" s="6"/>
      <c r="AW349" s="6"/>
      <c r="AX349" s="6"/>
      <c r="AY349" s="6"/>
      <c r="AZ349" s="7"/>
      <c r="BA349" s="7"/>
      <c r="BB349" s="8"/>
      <c r="BC349" s="9"/>
      <c r="BD349" s="9"/>
      <c r="BE349" s="9"/>
      <c r="BF349" s="9"/>
      <c r="BG349" s="9"/>
      <c r="BH349" s="9"/>
      <c r="BI349" s="9"/>
      <c r="BJ349" s="9"/>
      <c r="BK349" s="6"/>
      <c r="BL349" s="6"/>
      <c r="BM349" s="6"/>
      <c r="BN349" s="6"/>
      <c r="BO349" s="6"/>
      <c r="BP349" s="6"/>
      <c r="BQ349" s="6"/>
      <c r="BU349" s="9"/>
      <c r="BV349" s="9"/>
      <c r="BW349" s="9"/>
      <c r="BX349" s="9"/>
      <c r="BY349" s="9"/>
      <c r="BZ349" s="9"/>
    </row>
    <row r="350" spans="1:78" x14ac:dyDescent="0.25">
      <c r="A350" s="5"/>
      <c r="B350" s="6"/>
      <c r="C350" s="6"/>
      <c r="D350" s="6" t="s">
        <v>208</v>
      </c>
      <c r="E350" s="6"/>
      <c r="F350" s="6" t="s">
        <v>43</v>
      </c>
      <c r="G350" s="6" t="s">
        <v>44</v>
      </c>
      <c r="H350" s="6">
        <v>22.1</v>
      </c>
      <c r="I350" s="6">
        <v>106.5</v>
      </c>
      <c r="J350" s="1" t="s">
        <v>241</v>
      </c>
      <c r="K350" s="1" t="s">
        <v>248</v>
      </c>
      <c r="L350" s="12">
        <f>L349+U350-U349</f>
        <v>39796</v>
      </c>
      <c r="M350" s="6"/>
      <c r="N350" s="6">
        <v>21</v>
      </c>
      <c r="O350" s="6"/>
      <c r="P350" s="6"/>
      <c r="Q350" s="6" t="s">
        <v>58</v>
      </c>
      <c r="S350" s="4" t="s">
        <v>211</v>
      </c>
      <c r="T350" s="11" t="s">
        <v>219</v>
      </c>
      <c r="U350" s="10">
        <v>90</v>
      </c>
      <c r="V350" s="11">
        <v>12</v>
      </c>
      <c r="W350" s="10">
        <v>81.097999999999999</v>
      </c>
      <c r="X350" s="10">
        <v>464</v>
      </c>
      <c r="Y350" s="10">
        <v>13</v>
      </c>
      <c r="Z350" s="10">
        <v>35.692307692307693</v>
      </c>
      <c r="AB350" s="11"/>
      <c r="AC350" s="11"/>
      <c r="AD350" s="11"/>
      <c r="AE350" s="10">
        <v>0.280459770114942</v>
      </c>
      <c r="AF350" s="10"/>
      <c r="AG350" s="10"/>
      <c r="AH350" s="10">
        <v>0.50114942528735595</v>
      </c>
      <c r="AI350" s="10"/>
      <c r="AJ350" s="10">
        <v>0.13563218390804502</v>
      </c>
      <c r="AK350" s="10">
        <v>8.4291187739463494E-2</v>
      </c>
      <c r="AL350" s="10">
        <v>1.0015325670498063</v>
      </c>
      <c r="AM350" s="6" t="s">
        <v>33</v>
      </c>
      <c r="AN350" s="6"/>
      <c r="AO350" s="6"/>
      <c r="AP350" s="6" t="s">
        <v>80</v>
      </c>
      <c r="AQ350" s="6"/>
      <c r="AR350" s="6" t="s">
        <v>81</v>
      </c>
      <c r="AS350" s="6" t="s">
        <v>39</v>
      </c>
      <c r="AT350" s="6"/>
      <c r="AU350" s="6"/>
      <c r="AV350" s="6"/>
      <c r="AW350" s="6"/>
      <c r="AX350" s="6"/>
      <c r="AY350" s="6"/>
      <c r="AZ350" s="7"/>
      <c r="BA350" s="7"/>
      <c r="BB350" s="8"/>
      <c r="BC350" s="9"/>
      <c r="BD350" s="9"/>
      <c r="BE350" s="9"/>
      <c r="BF350" s="9"/>
      <c r="BG350" s="9"/>
      <c r="BH350" s="9"/>
      <c r="BI350" s="9"/>
      <c r="BJ350" s="9"/>
      <c r="BK350" s="6"/>
      <c r="BL350" s="6"/>
      <c r="BM350" s="6"/>
      <c r="BN350" s="6"/>
      <c r="BO350" s="6"/>
      <c r="BP350" s="6"/>
      <c r="BQ350" s="6"/>
      <c r="BU350" s="9"/>
      <c r="BV350" s="9"/>
      <c r="BW350" s="9"/>
      <c r="BX350" s="9"/>
      <c r="BY350" s="9"/>
      <c r="BZ350" s="9"/>
    </row>
    <row r="351" spans="1:78" x14ac:dyDescent="0.25">
      <c r="A351" s="5"/>
      <c r="B351" s="6"/>
      <c r="C351" s="6"/>
      <c r="D351" s="6" t="s">
        <v>208</v>
      </c>
      <c r="E351" s="6"/>
      <c r="F351" s="6" t="s">
        <v>43</v>
      </c>
      <c r="G351" s="6" t="s">
        <v>44</v>
      </c>
      <c r="H351" s="6">
        <v>22.1</v>
      </c>
      <c r="I351" s="6">
        <v>106.5</v>
      </c>
      <c r="J351" s="1" t="s">
        <v>241</v>
      </c>
      <c r="K351" s="1" t="s">
        <v>248</v>
      </c>
      <c r="L351" s="12">
        <f t="shared" ref="L351:L353" si="23">L350+U351-U350</f>
        <v>39886</v>
      </c>
      <c r="M351" s="6"/>
      <c r="N351" s="6">
        <v>21</v>
      </c>
      <c r="O351" s="6"/>
      <c r="P351" s="6"/>
      <c r="Q351" s="6" t="s">
        <v>58</v>
      </c>
      <c r="S351" s="4" t="s">
        <v>211</v>
      </c>
      <c r="T351" s="11" t="s">
        <v>219</v>
      </c>
      <c r="U351" s="10">
        <v>180</v>
      </c>
      <c r="V351" s="11">
        <v>12</v>
      </c>
      <c r="W351" s="10">
        <v>69.096000000000004</v>
      </c>
      <c r="X351" s="10">
        <v>472.3</v>
      </c>
      <c r="Y351" s="10">
        <v>12.7</v>
      </c>
      <c r="Z351" s="10">
        <v>37.188976377952756</v>
      </c>
      <c r="AB351" s="11"/>
      <c r="AC351" s="11"/>
      <c r="AD351" s="11"/>
      <c r="AE351" s="10">
        <v>0.27126436781609103</v>
      </c>
      <c r="AF351" s="10"/>
      <c r="AG351" s="10"/>
      <c r="AH351" s="10">
        <v>0.495019157088122</v>
      </c>
      <c r="AI351" s="10"/>
      <c r="AJ351" s="10">
        <v>0.147126436781609</v>
      </c>
      <c r="AK351" s="10">
        <v>8.4291187739463494E-2</v>
      </c>
      <c r="AL351" s="10">
        <v>0.99770114942528554</v>
      </c>
      <c r="AM351" s="6" t="s">
        <v>33</v>
      </c>
      <c r="AN351" s="6"/>
      <c r="AO351" s="6"/>
      <c r="AP351" s="6" t="s">
        <v>80</v>
      </c>
      <c r="AQ351" s="6"/>
      <c r="AR351" s="6" t="s">
        <v>81</v>
      </c>
      <c r="AS351" s="6" t="s">
        <v>39</v>
      </c>
      <c r="AT351" s="6"/>
      <c r="AU351" s="6"/>
      <c r="AV351" s="6"/>
      <c r="AW351" s="6"/>
      <c r="AX351" s="6"/>
      <c r="AY351" s="6"/>
      <c r="AZ351" s="7"/>
      <c r="BA351" s="7"/>
      <c r="BB351" s="8"/>
      <c r="BC351" s="9"/>
      <c r="BD351" s="9"/>
      <c r="BE351" s="9"/>
      <c r="BF351" s="9"/>
      <c r="BG351" s="9"/>
      <c r="BH351" s="9"/>
      <c r="BI351" s="9"/>
      <c r="BJ351" s="9"/>
      <c r="BK351" s="6"/>
      <c r="BL351" s="6"/>
      <c r="BM351" s="6"/>
      <c r="BN351" s="6"/>
      <c r="BO351" s="6"/>
      <c r="BP351" s="6"/>
      <c r="BQ351" s="6"/>
      <c r="BU351" s="9"/>
      <c r="BV351" s="9"/>
      <c r="BW351" s="9"/>
      <c r="BX351" s="9"/>
      <c r="BY351" s="9"/>
      <c r="BZ351" s="9"/>
    </row>
    <row r="352" spans="1:78" x14ac:dyDescent="0.25">
      <c r="A352" s="5"/>
      <c r="B352" s="6"/>
      <c r="C352" s="6"/>
      <c r="D352" s="6" t="s">
        <v>208</v>
      </c>
      <c r="E352" s="6"/>
      <c r="F352" s="6" t="s">
        <v>43</v>
      </c>
      <c r="G352" s="6" t="s">
        <v>44</v>
      </c>
      <c r="H352" s="6">
        <v>22.1</v>
      </c>
      <c r="I352" s="6">
        <v>106.5</v>
      </c>
      <c r="J352" s="1" t="s">
        <v>241</v>
      </c>
      <c r="K352" s="1" t="s">
        <v>248</v>
      </c>
      <c r="L352" s="12">
        <f t="shared" si="23"/>
        <v>39976</v>
      </c>
      <c r="M352" s="6"/>
      <c r="N352" s="6">
        <v>21</v>
      </c>
      <c r="O352" s="6"/>
      <c r="P352" s="6"/>
      <c r="Q352" s="6" t="s">
        <v>58</v>
      </c>
      <c r="S352" s="4" t="s">
        <v>211</v>
      </c>
      <c r="T352" s="11" t="s">
        <v>219</v>
      </c>
      <c r="U352" s="10">
        <v>270</v>
      </c>
      <c r="V352" s="11">
        <v>12</v>
      </c>
      <c r="W352" s="10">
        <v>60.082000000000001</v>
      </c>
      <c r="X352" s="10">
        <v>444.7</v>
      </c>
      <c r="Y352" s="10">
        <v>15.5</v>
      </c>
      <c r="Z352" s="10">
        <v>28.690322580645162</v>
      </c>
      <c r="AB352" s="11"/>
      <c r="AC352" s="11"/>
      <c r="AD352" s="11"/>
      <c r="AE352" s="10">
        <v>0.33409961685823703</v>
      </c>
      <c r="AF352" s="10"/>
      <c r="AG352" s="10"/>
      <c r="AH352" s="10">
        <v>0.45977011494252801</v>
      </c>
      <c r="AI352" s="10"/>
      <c r="AJ352" s="10">
        <v>0.124904214559386</v>
      </c>
      <c r="AK352" s="10">
        <v>8.8122605363984599E-2</v>
      </c>
      <c r="AL352" s="10">
        <v>1.0068965517241355</v>
      </c>
      <c r="AM352" s="6" t="s">
        <v>33</v>
      </c>
      <c r="AN352" s="6"/>
      <c r="AO352" s="6"/>
      <c r="AP352" s="6" t="s">
        <v>80</v>
      </c>
      <c r="AQ352" s="6"/>
      <c r="AR352" s="6" t="s">
        <v>81</v>
      </c>
      <c r="AS352" s="6" t="s">
        <v>39</v>
      </c>
      <c r="AT352" s="6"/>
      <c r="AU352" s="6"/>
      <c r="AV352" s="6"/>
      <c r="AW352" s="6"/>
      <c r="AX352" s="6"/>
      <c r="AY352" s="6"/>
      <c r="AZ352" s="7"/>
      <c r="BA352" s="7"/>
      <c r="BB352" s="8"/>
      <c r="BC352" s="9"/>
      <c r="BD352" s="9"/>
      <c r="BE352" s="9"/>
      <c r="BF352" s="9"/>
      <c r="BG352" s="9"/>
      <c r="BH352" s="9"/>
      <c r="BI352" s="9"/>
      <c r="BJ352" s="9"/>
      <c r="BK352" s="6"/>
      <c r="BL352" s="6"/>
      <c r="BM352" s="6"/>
      <c r="BN352" s="6"/>
      <c r="BO352" s="6"/>
      <c r="BP352" s="6"/>
      <c r="BQ352" s="6"/>
      <c r="BU352" s="9"/>
      <c r="BV352" s="9"/>
      <c r="BW352" s="9"/>
      <c r="BX352" s="9"/>
      <c r="BY352" s="9"/>
      <c r="BZ352" s="9"/>
    </row>
    <row r="353" spans="1:78" x14ac:dyDescent="0.25">
      <c r="A353" s="5"/>
      <c r="B353" s="6"/>
      <c r="C353" s="6"/>
      <c r="D353" s="6" t="s">
        <v>208</v>
      </c>
      <c r="E353" s="6"/>
      <c r="F353" s="6" t="s">
        <v>43</v>
      </c>
      <c r="G353" s="6" t="s">
        <v>44</v>
      </c>
      <c r="H353" s="6">
        <v>22.1</v>
      </c>
      <c r="I353" s="6">
        <v>106.5</v>
      </c>
      <c r="J353" s="1" t="s">
        <v>241</v>
      </c>
      <c r="K353" s="1" t="s">
        <v>248</v>
      </c>
      <c r="L353" s="12">
        <f t="shared" si="23"/>
        <v>40066</v>
      </c>
      <c r="M353" s="6"/>
      <c r="N353" s="6">
        <v>21</v>
      </c>
      <c r="O353" s="6"/>
      <c r="P353" s="6"/>
      <c r="Q353" s="6" t="s">
        <v>58</v>
      </c>
      <c r="S353" s="4" t="s">
        <v>211</v>
      </c>
      <c r="T353" s="11" t="s">
        <v>219</v>
      </c>
      <c r="U353" s="10">
        <v>360</v>
      </c>
      <c r="V353" s="11">
        <v>12</v>
      </c>
      <c r="W353" s="10">
        <v>22.623000000000001</v>
      </c>
      <c r="X353" s="10">
        <v>412.9</v>
      </c>
      <c r="Y353" s="10">
        <v>14.9</v>
      </c>
      <c r="Z353" s="10">
        <v>27.711409395973153</v>
      </c>
      <c r="AB353" s="11"/>
      <c r="AC353" s="11"/>
      <c r="AD353" s="11"/>
      <c r="AE353" s="10">
        <v>0.32643678160919498</v>
      </c>
      <c r="AF353" s="10"/>
      <c r="AG353" s="10"/>
      <c r="AH353" s="10">
        <v>0.44214559386973101</v>
      </c>
      <c r="AI353" s="10"/>
      <c r="AJ353" s="10">
        <v>0.12873563218390799</v>
      </c>
      <c r="AK353" s="10">
        <v>0.102681992337164</v>
      </c>
      <c r="AL353" s="10">
        <v>0.999999999999998</v>
      </c>
      <c r="AM353" s="6" t="s">
        <v>33</v>
      </c>
      <c r="AN353" s="6"/>
      <c r="AO353" s="6"/>
      <c r="AP353" s="6" t="s">
        <v>80</v>
      </c>
      <c r="AQ353" s="6"/>
      <c r="AR353" s="6" t="s">
        <v>81</v>
      </c>
      <c r="AS353" s="6" t="s">
        <v>39</v>
      </c>
      <c r="AT353" s="6"/>
      <c r="AU353" s="6"/>
      <c r="AV353" s="6"/>
      <c r="AW353" s="6"/>
      <c r="AX353" s="6"/>
      <c r="AY353" s="6"/>
      <c r="AZ353" s="7"/>
      <c r="BA353" s="7"/>
      <c r="BB353" s="8"/>
      <c r="BC353" s="9"/>
      <c r="BD353" s="9"/>
      <c r="BE353" s="9"/>
      <c r="BF353" s="9"/>
      <c r="BG353" s="9"/>
      <c r="BH353" s="9"/>
      <c r="BI353" s="9"/>
      <c r="BJ353" s="9"/>
      <c r="BK353" s="6"/>
      <c r="BL353" s="6"/>
      <c r="BM353" s="6"/>
      <c r="BN353" s="6"/>
      <c r="BO353" s="6"/>
      <c r="BP353" s="6"/>
      <c r="BQ353" s="6"/>
      <c r="BU353" s="9"/>
      <c r="BV353" s="9"/>
      <c r="BW353" s="9"/>
      <c r="BX353" s="9"/>
      <c r="BY353" s="9"/>
      <c r="BZ353" s="9"/>
    </row>
    <row r="354" spans="1:78" x14ac:dyDescent="0.25">
      <c r="A354" s="5"/>
      <c r="B354" s="6"/>
      <c r="C354" s="6"/>
      <c r="D354" s="6" t="s">
        <v>208</v>
      </c>
      <c r="E354" s="6"/>
      <c r="F354" s="6" t="s">
        <v>43</v>
      </c>
      <c r="G354" s="6" t="s">
        <v>44</v>
      </c>
      <c r="H354" s="6">
        <v>22.1</v>
      </c>
      <c r="I354" s="6">
        <v>106.5</v>
      </c>
      <c r="J354" s="1" t="s">
        <v>241</v>
      </c>
      <c r="K354" s="1" t="s">
        <v>248</v>
      </c>
      <c r="L354" s="12">
        <v>39706</v>
      </c>
      <c r="M354" s="6"/>
      <c r="N354" s="6">
        <v>21</v>
      </c>
      <c r="O354" s="6"/>
      <c r="P354" s="6"/>
      <c r="Q354" s="6" t="s">
        <v>58</v>
      </c>
      <c r="S354" s="4" t="s">
        <v>212</v>
      </c>
      <c r="T354" s="11" t="s">
        <v>220</v>
      </c>
      <c r="U354" s="10">
        <v>0</v>
      </c>
      <c r="V354" s="11">
        <v>12</v>
      </c>
      <c r="W354" s="10">
        <v>100</v>
      </c>
      <c r="X354" s="10">
        <v>538.1</v>
      </c>
      <c r="Y354" s="10">
        <v>14.4</v>
      </c>
      <c r="Z354" s="10">
        <v>37.368055555555557</v>
      </c>
      <c r="AB354" s="11"/>
      <c r="AC354" s="11"/>
      <c r="AD354" s="11"/>
      <c r="AE354" s="10">
        <v>0.340436456996149</v>
      </c>
      <c r="AF354" s="10"/>
      <c r="AG354" s="10"/>
      <c r="AH354" s="10">
        <v>0.42670089858793298</v>
      </c>
      <c r="AI354" s="10"/>
      <c r="AJ354" s="10">
        <v>0.14711168164313201</v>
      </c>
      <c r="AK354" s="10">
        <v>9.1655969191270892E-2</v>
      </c>
      <c r="AL354" s="10">
        <v>1.0059050064184849</v>
      </c>
      <c r="AM354" s="6" t="s">
        <v>33</v>
      </c>
      <c r="AN354" s="6"/>
      <c r="AO354" s="6"/>
      <c r="AP354" s="6" t="s">
        <v>80</v>
      </c>
      <c r="AQ354" s="6"/>
      <c r="AR354" s="6" t="s">
        <v>81</v>
      </c>
      <c r="AS354" s="6" t="s">
        <v>39</v>
      </c>
      <c r="AT354" s="6"/>
      <c r="AU354" s="6"/>
      <c r="AV354" s="6"/>
      <c r="AW354" s="6"/>
      <c r="AX354" s="6"/>
      <c r="AY354" s="6"/>
      <c r="AZ354" s="7"/>
      <c r="BA354" s="7"/>
      <c r="BB354" s="8"/>
      <c r="BC354" s="9"/>
      <c r="BD354" s="9"/>
      <c r="BE354" s="9"/>
      <c r="BF354" s="9"/>
      <c r="BG354" s="9"/>
      <c r="BH354" s="9"/>
      <c r="BI354" s="9"/>
      <c r="BJ354" s="9"/>
      <c r="BK354" s="6"/>
      <c r="BL354" s="6"/>
      <c r="BM354" s="6"/>
      <c r="BN354" s="6"/>
      <c r="BO354" s="6"/>
      <c r="BP354" s="6"/>
      <c r="BQ354" s="6"/>
      <c r="BU354" s="9"/>
      <c r="BV354" s="9"/>
      <c r="BW354" s="9"/>
      <c r="BX354" s="9"/>
      <c r="BY354" s="9"/>
      <c r="BZ354" s="9"/>
    </row>
    <row r="355" spans="1:78" x14ac:dyDescent="0.25">
      <c r="A355" s="5"/>
      <c r="B355" s="6"/>
      <c r="C355" s="6"/>
      <c r="D355" s="6" t="s">
        <v>208</v>
      </c>
      <c r="E355" s="6"/>
      <c r="F355" s="6" t="s">
        <v>43</v>
      </c>
      <c r="G355" s="6" t="s">
        <v>44</v>
      </c>
      <c r="H355" s="6">
        <v>22.1</v>
      </c>
      <c r="I355" s="6">
        <v>106.5</v>
      </c>
      <c r="J355" s="1" t="s">
        <v>241</v>
      </c>
      <c r="K355" s="1" t="s">
        <v>248</v>
      </c>
      <c r="L355" s="12">
        <f>L354+U355-U354</f>
        <v>39796</v>
      </c>
      <c r="M355" s="6"/>
      <c r="N355" s="6">
        <v>21</v>
      </c>
      <c r="O355" s="6"/>
      <c r="P355" s="6"/>
      <c r="Q355" s="6" t="s">
        <v>58</v>
      </c>
      <c r="S355" s="4" t="s">
        <v>212</v>
      </c>
      <c r="T355" s="11" t="s">
        <v>220</v>
      </c>
      <c r="U355" s="10">
        <v>90</v>
      </c>
      <c r="V355" s="11">
        <v>12</v>
      </c>
      <c r="W355" s="10">
        <v>82.655000000000001</v>
      </c>
      <c r="X355" s="10">
        <v>498.7</v>
      </c>
      <c r="Y355" s="10">
        <v>17.600000000000001</v>
      </c>
      <c r="Z355" s="10">
        <v>28.33522727272727</v>
      </c>
      <c r="AB355" s="11"/>
      <c r="AC355" s="11"/>
      <c r="AD355" s="11"/>
      <c r="AE355" s="10">
        <v>0.34274711168164301</v>
      </c>
      <c r="AF355" s="10"/>
      <c r="AG355" s="10"/>
      <c r="AH355" s="10">
        <v>0.44133504492939601</v>
      </c>
      <c r="AI355" s="10"/>
      <c r="AJ355" s="10">
        <v>0.12631578947368399</v>
      </c>
      <c r="AK355" s="10">
        <v>9.0115532734274695E-2</v>
      </c>
      <c r="AL355" s="10">
        <v>1.0005134788189975</v>
      </c>
      <c r="AM355" s="6" t="s">
        <v>33</v>
      </c>
      <c r="AN355" s="6"/>
      <c r="AO355" s="6"/>
      <c r="AP355" s="6" t="s">
        <v>80</v>
      </c>
      <c r="AQ355" s="6"/>
      <c r="AR355" s="6" t="s">
        <v>81</v>
      </c>
      <c r="AS355" s="6" t="s">
        <v>39</v>
      </c>
      <c r="AT355" s="6"/>
      <c r="AU355" s="6"/>
      <c r="AV355" s="6"/>
      <c r="AW355" s="6"/>
      <c r="AX355" s="6"/>
      <c r="AY355" s="6"/>
      <c r="AZ355" s="7"/>
      <c r="BA355" s="7"/>
      <c r="BB355" s="8"/>
      <c r="BC355" s="9"/>
      <c r="BD355" s="9"/>
      <c r="BE355" s="9"/>
      <c r="BF355" s="9"/>
      <c r="BG355" s="9"/>
      <c r="BH355" s="9"/>
      <c r="BI355" s="9"/>
      <c r="BJ355" s="9"/>
      <c r="BK355" s="6"/>
      <c r="BL355" s="6"/>
      <c r="BM355" s="6"/>
      <c r="BN355" s="6"/>
      <c r="BO355" s="6"/>
      <c r="BP355" s="6"/>
      <c r="BQ355" s="6"/>
      <c r="BU355" s="9"/>
      <c r="BV355" s="9"/>
      <c r="BW355" s="9"/>
      <c r="BX355" s="9"/>
      <c r="BY355" s="9"/>
      <c r="BZ355" s="9"/>
    </row>
    <row r="356" spans="1:78" x14ac:dyDescent="0.25">
      <c r="A356" s="5"/>
      <c r="B356" s="6"/>
      <c r="C356" s="6"/>
      <c r="D356" s="6" t="s">
        <v>208</v>
      </c>
      <c r="E356" s="6"/>
      <c r="F356" s="6" t="s">
        <v>43</v>
      </c>
      <c r="G356" s="6" t="s">
        <v>44</v>
      </c>
      <c r="H356" s="6">
        <v>22.1</v>
      </c>
      <c r="I356" s="6">
        <v>106.5</v>
      </c>
      <c r="J356" s="1" t="s">
        <v>241</v>
      </c>
      <c r="K356" s="1" t="s">
        <v>248</v>
      </c>
      <c r="L356" s="12">
        <f>L355+U356-U355</f>
        <v>39886</v>
      </c>
      <c r="M356" s="6"/>
      <c r="N356" s="6">
        <v>21</v>
      </c>
      <c r="O356" s="6"/>
      <c r="P356" s="6"/>
      <c r="Q356" s="6" t="s">
        <v>58</v>
      </c>
      <c r="S356" s="4" t="s">
        <v>212</v>
      </c>
      <c r="T356" s="11" t="s">
        <v>220</v>
      </c>
      <c r="U356" s="10">
        <v>180</v>
      </c>
      <c r="V356" s="11">
        <v>12</v>
      </c>
      <c r="W356" s="10">
        <v>75.721000000000004</v>
      </c>
      <c r="X356" s="10">
        <v>513.20000000000005</v>
      </c>
      <c r="Y356" s="10">
        <v>17.399999999999999</v>
      </c>
      <c r="Z356" s="10">
        <v>29.494252873563223</v>
      </c>
      <c r="AB356" s="11"/>
      <c r="AC356" s="11"/>
      <c r="AD356" s="11"/>
      <c r="AE356" s="10">
        <v>0.35121951219512199</v>
      </c>
      <c r="AF356" s="10"/>
      <c r="AG356" s="10"/>
      <c r="AH356" s="10">
        <v>0.43440308087291402</v>
      </c>
      <c r="AI356" s="10"/>
      <c r="AJ356" s="10">
        <v>0.12400513478819</v>
      </c>
      <c r="AK356" s="10">
        <v>9.0115532734274695E-2</v>
      </c>
      <c r="AL356" s="10">
        <v>0.99974326059050078</v>
      </c>
      <c r="AM356" s="6" t="s">
        <v>33</v>
      </c>
      <c r="AN356" s="6"/>
      <c r="AO356" s="6"/>
      <c r="AP356" s="6" t="s">
        <v>80</v>
      </c>
      <c r="AQ356" s="6"/>
      <c r="AR356" s="6" t="s">
        <v>81</v>
      </c>
      <c r="AS356" s="6" t="s">
        <v>39</v>
      </c>
      <c r="AT356" s="6"/>
      <c r="AU356" s="6"/>
      <c r="AV356" s="6"/>
      <c r="AW356" s="6"/>
      <c r="AX356" s="6"/>
      <c r="AY356" s="6"/>
      <c r="AZ356" s="7"/>
      <c r="BA356" s="7"/>
      <c r="BB356" s="8"/>
      <c r="BC356" s="9"/>
      <c r="BD356" s="9"/>
      <c r="BE356" s="9"/>
      <c r="BF356" s="9"/>
      <c r="BG356" s="9"/>
      <c r="BH356" s="9"/>
      <c r="BI356" s="9"/>
      <c r="BJ356" s="9"/>
      <c r="BK356" s="6"/>
      <c r="BL356" s="6"/>
      <c r="BM356" s="6"/>
      <c r="BN356" s="6"/>
      <c r="BO356" s="6"/>
      <c r="BP356" s="6"/>
      <c r="BQ356" s="6"/>
      <c r="BU356" s="9"/>
      <c r="BV356" s="9"/>
      <c r="BW356" s="9"/>
      <c r="BX356" s="9"/>
      <c r="BY356" s="9"/>
      <c r="BZ356" s="9"/>
    </row>
    <row r="357" spans="1:78" x14ac:dyDescent="0.25">
      <c r="A357" s="5"/>
      <c r="B357" s="6"/>
      <c r="C357" s="6"/>
      <c r="D357" s="6" t="s">
        <v>208</v>
      </c>
      <c r="E357" s="6"/>
      <c r="F357" s="6" t="s">
        <v>43</v>
      </c>
      <c r="G357" s="6" t="s">
        <v>44</v>
      </c>
      <c r="H357" s="6">
        <v>22.1</v>
      </c>
      <c r="I357" s="6">
        <v>106.5</v>
      </c>
      <c r="J357" s="1" t="s">
        <v>241</v>
      </c>
      <c r="K357" s="1" t="s">
        <v>248</v>
      </c>
      <c r="L357" s="12">
        <f>L356+U357-U356</f>
        <v>39976</v>
      </c>
      <c r="M357" s="6"/>
      <c r="N357" s="6">
        <v>21</v>
      </c>
      <c r="O357" s="6"/>
      <c r="P357" s="6"/>
      <c r="Q357" s="6" t="s">
        <v>58</v>
      </c>
      <c r="S357" s="4" t="s">
        <v>212</v>
      </c>
      <c r="T357" s="11" t="s">
        <v>220</v>
      </c>
      <c r="U357" s="10">
        <v>270</v>
      </c>
      <c r="V357" s="11">
        <v>12</v>
      </c>
      <c r="W357" s="10">
        <v>53.457999999999998</v>
      </c>
      <c r="X357" s="10">
        <v>524</v>
      </c>
      <c r="Y357" s="10">
        <v>19.2</v>
      </c>
      <c r="Z357" s="10">
        <v>27.291666666666668</v>
      </c>
      <c r="AB357" s="11"/>
      <c r="AC357" s="11"/>
      <c r="AD357" s="11"/>
      <c r="AE357" s="10">
        <v>0.37586649550705997</v>
      </c>
      <c r="AF357" s="10"/>
      <c r="AG357" s="10"/>
      <c r="AH357" s="10">
        <v>0.40359435173299096</v>
      </c>
      <c r="AI357" s="10"/>
      <c r="AJ357" s="10">
        <v>0.121694480102695</v>
      </c>
      <c r="AK357" s="10">
        <v>9.8587933247753612E-2</v>
      </c>
      <c r="AL357" s="10">
        <v>0.99974326059049956</v>
      </c>
      <c r="AM357" s="6" t="s">
        <v>33</v>
      </c>
      <c r="AN357" s="6"/>
      <c r="AO357" s="6"/>
      <c r="AP357" s="6" t="s">
        <v>80</v>
      </c>
      <c r="AQ357" s="6"/>
      <c r="AR357" s="6" t="s">
        <v>81</v>
      </c>
      <c r="AS357" s="6" t="s">
        <v>39</v>
      </c>
      <c r="AT357" s="6"/>
      <c r="AU357" s="6"/>
      <c r="AV357" s="6"/>
      <c r="AW357" s="6"/>
      <c r="AX357" s="6"/>
      <c r="AY357" s="6"/>
      <c r="AZ357" s="7"/>
      <c r="BA357" s="7"/>
      <c r="BB357" s="8"/>
      <c r="BC357" s="9"/>
      <c r="BD357" s="9"/>
      <c r="BE357" s="9"/>
      <c r="BF357" s="9"/>
      <c r="BG357" s="9"/>
      <c r="BH357" s="9"/>
      <c r="BI357" s="9"/>
      <c r="BJ357" s="9"/>
      <c r="BK357" s="6"/>
      <c r="BL357" s="6"/>
      <c r="BM357" s="6"/>
      <c r="BN357" s="6"/>
      <c r="BO357" s="6"/>
      <c r="BP357" s="6"/>
      <c r="BQ357" s="6"/>
      <c r="BU357" s="9"/>
      <c r="BV357" s="9"/>
      <c r="BW357" s="9"/>
      <c r="BX357" s="9"/>
      <c r="BY357" s="9"/>
      <c r="BZ357" s="9"/>
    </row>
    <row r="358" spans="1:78" x14ac:dyDescent="0.25">
      <c r="A358" s="5"/>
      <c r="B358" s="6"/>
      <c r="C358" s="6"/>
      <c r="D358" s="6" t="s">
        <v>208</v>
      </c>
      <c r="E358" s="6"/>
      <c r="F358" s="6" t="s">
        <v>43</v>
      </c>
      <c r="G358" s="6" t="s">
        <v>44</v>
      </c>
      <c r="H358" s="6">
        <v>22.1</v>
      </c>
      <c r="I358" s="6">
        <v>106.5</v>
      </c>
      <c r="J358" s="1" t="s">
        <v>241</v>
      </c>
      <c r="K358" s="1" t="s">
        <v>248</v>
      </c>
      <c r="L358" s="12">
        <f>L357+U358-U357</f>
        <v>40066</v>
      </c>
      <c r="M358" s="6"/>
      <c r="N358" s="6">
        <v>21</v>
      </c>
      <c r="O358" s="6"/>
      <c r="P358" s="6"/>
      <c r="Q358" s="6" t="s">
        <v>58</v>
      </c>
      <c r="S358" s="4" t="s">
        <v>212</v>
      </c>
      <c r="T358" s="11" t="s">
        <v>220</v>
      </c>
      <c r="U358" s="10">
        <v>360</v>
      </c>
      <c r="V358" s="11">
        <v>12</v>
      </c>
      <c r="W358" s="10">
        <v>25.221</v>
      </c>
      <c r="X358" s="10">
        <v>509.6</v>
      </c>
      <c r="Y358" s="10">
        <v>21.1</v>
      </c>
      <c r="Z358" s="10">
        <v>24.15165876777251</v>
      </c>
      <c r="AB358" s="11"/>
      <c r="AC358" s="11"/>
      <c r="AD358" s="11"/>
      <c r="AE358" s="10">
        <v>0.37278562259306802</v>
      </c>
      <c r="AF358" s="10"/>
      <c r="AG358" s="10"/>
      <c r="AH358" s="10">
        <v>0.39743260590500595</v>
      </c>
      <c r="AI358" s="10"/>
      <c r="AJ358" s="10">
        <v>0.13016688061617399</v>
      </c>
      <c r="AK358" s="10">
        <v>0.10243902439024299</v>
      </c>
      <c r="AL358" s="10">
        <v>1.002824133504491</v>
      </c>
      <c r="AM358" s="6" t="s">
        <v>33</v>
      </c>
      <c r="AN358" s="6"/>
      <c r="AO358" s="6"/>
      <c r="AP358" s="6" t="s">
        <v>80</v>
      </c>
      <c r="AQ358" s="6"/>
      <c r="AR358" s="6" t="s">
        <v>81</v>
      </c>
      <c r="AS358" s="6" t="s">
        <v>39</v>
      </c>
      <c r="AT358" s="6"/>
      <c r="AU358" s="6"/>
      <c r="AV358" s="6"/>
      <c r="AW358" s="6"/>
      <c r="AX358" s="6"/>
      <c r="AY358" s="6"/>
      <c r="AZ358" s="7"/>
      <c r="BA358" s="7"/>
      <c r="BB358" s="8"/>
      <c r="BC358" s="9"/>
      <c r="BD358" s="9"/>
      <c r="BE358" s="9"/>
      <c r="BF358" s="9"/>
      <c r="BG358" s="9"/>
      <c r="BH358" s="9"/>
      <c r="BI358" s="9"/>
      <c r="BJ358" s="9"/>
      <c r="BK358" s="6"/>
      <c r="BL358" s="6"/>
      <c r="BM358" s="6"/>
      <c r="BN358" s="6"/>
      <c r="BO358" s="6"/>
      <c r="BP358" s="6"/>
      <c r="BQ358" s="6"/>
      <c r="BU358" s="9"/>
      <c r="BV358" s="9"/>
      <c r="BW358" s="9"/>
      <c r="BX358" s="9"/>
      <c r="BY358" s="9"/>
      <c r="BZ358" s="9"/>
    </row>
    <row r="359" spans="1:78" x14ac:dyDescent="0.25">
      <c r="A359" s="5"/>
      <c r="B359" s="6"/>
      <c r="C359" s="6"/>
      <c r="D359" s="6" t="s">
        <v>208</v>
      </c>
      <c r="E359" s="6"/>
      <c r="F359" s="6" t="s">
        <v>43</v>
      </c>
      <c r="G359" s="6" t="s">
        <v>44</v>
      </c>
      <c r="H359" s="6">
        <v>22.1</v>
      </c>
      <c r="I359" s="6">
        <v>106.5</v>
      </c>
      <c r="J359" s="1" t="s">
        <v>241</v>
      </c>
      <c r="K359" s="1" t="s">
        <v>248</v>
      </c>
      <c r="L359" s="12">
        <v>39706</v>
      </c>
      <c r="M359" s="6"/>
      <c r="N359" s="6">
        <v>21</v>
      </c>
      <c r="O359" s="6"/>
      <c r="P359" s="6"/>
      <c r="Q359" s="6" t="s">
        <v>71</v>
      </c>
      <c r="S359" s="4" t="s">
        <v>209</v>
      </c>
      <c r="T359" s="11" t="s">
        <v>221</v>
      </c>
      <c r="U359" s="10">
        <v>0</v>
      </c>
      <c r="V359" s="11">
        <v>1</v>
      </c>
      <c r="W359" s="10">
        <v>100</v>
      </c>
      <c r="X359" s="10">
        <v>482.9</v>
      </c>
      <c r="Y359" s="10">
        <v>6</v>
      </c>
      <c r="Z359" s="10">
        <v>80.483333333333334</v>
      </c>
      <c r="AB359" s="11"/>
      <c r="AC359" s="11"/>
      <c r="AD359" s="11"/>
      <c r="AE359" s="10">
        <v>0.133509933774834</v>
      </c>
      <c r="AF359" s="10"/>
      <c r="AG359" s="10"/>
      <c r="AH359" s="10">
        <v>0.59801324503311204</v>
      </c>
      <c r="AI359" s="10"/>
      <c r="AJ359" s="10">
        <v>0.21324503311258203</v>
      </c>
      <c r="AK359" s="10">
        <v>5.4701986754966798E-2</v>
      </c>
      <c r="AL359" s="10">
        <v>0.99947019867549491</v>
      </c>
      <c r="AM359" s="6" t="s">
        <v>33</v>
      </c>
      <c r="AN359" s="6"/>
      <c r="AO359" s="6"/>
      <c r="AP359" s="6" t="s">
        <v>80</v>
      </c>
      <c r="AQ359" s="6"/>
      <c r="AR359" s="6" t="s">
        <v>81</v>
      </c>
      <c r="AS359" s="6" t="s">
        <v>39</v>
      </c>
      <c r="AT359" s="6"/>
      <c r="AU359" s="6"/>
      <c r="AV359" s="6"/>
      <c r="AW359" s="6"/>
      <c r="AX359" s="6"/>
      <c r="AY359" s="6"/>
      <c r="AZ359" s="7"/>
      <c r="BA359" s="7"/>
      <c r="BB359" s="8"/>
      <c r="BC359" s="9"/>
      <c r="BD359" s="9"/>
      <c r="BE359" s="9"/>
      <c r="BF359" s="9"/>
      <c r="BG359" s="9"/>
      <c r="BH359" s="9"/>
      <c r="BI359" s="9"/>
      <c r="BJ359" s="9"/>
      <c r="BK359" s="6"/>
      <c r="BL359" s="6"/>
      <c r="BM359" s="6"/>
      <c r="BN359" s="6"/>
      <c r="BO359" s="6"/>
      <c r="BP359" s="6"/>
      <c r="BQ359" s="6"/>
      <c r="BU359" s="9"/>
      <c r="BV359" s="9"/>
      <c r="BW359" s="9"/>
      <c r="BX359" s="9"/>
      <c r="BY359" s="9"/>
      <c r="BZ359" s="9"/>
    </row>
    <row r="360" spans="1:78" x14ac:dyDescent="0.25">
      <c r="A360" s="5"/>
      <c r="B360" s="6"/>
      <c r="C360" s="6"/>
      <c r="D360" s="6" t="s">
        <v>208</v>
      </c>
      <c r="E360" s="6"/>
      <c r="F360" s="6" t="s">
        <v>43</v>
      </c>
      <c r="G360" s="6" t="s">
        <v>44</v>
      </c>
      <c r="H360" s="6">
        <v>22.1</v>
      </c>
      <c r="I360" s="6">
        <v>106.5</v>
      </c>
      <c r="J360" s="1" t="s">
        <v>241</v>
      </c>
      <c r="K360" s="1" t="s">
        <v>248</v>
      </c>
      <c r="L360" s="12">
        <f>L359+U360-U359</f>
        <v>39796</v>
      </c>
      <c r="M360" s="6"/>
      <c r="N360" s="6">
        <v>21</v>
      </c>
      <c r="O360" s="6"/>
      <c r="P360" s="6"/>
      <c r="Q360" s="6" t="s">
        <v>71</v>
      </c>
      <c r="S360" s="4" t="s">
        <v>209</v>
      </c>
      <c r="T360" s="11" t="s">
        <v>221</v>
      </c>
      <c r="U360" s="10">
        <v>90</v>
      </c>
      <c r="V360" s="11">
        <v>1</v>
      </c>
      <c r="W360" s="10">
        <v>80.456999999999994</v>
      </c>
      <c r="X360" s="10">
        <v>491</v>
      </c>
      <c r="Y360" s="10">
        <v>6.2</v>
      </c>
      <c r="Z360" s="10">
        <v>79.193548387096769</v>
      </c>
      <c r="AB360" s="11"/>
      <c r="AC360" s="11"/>
      <c r="AD360" s="11"/>
      <c r="AE360" s="10">
        <v>0.139072847682119</v>
      </c>
      <c r="AF360" s="10"/>
      <c r="AG360" s="10"/>
      <c r="AH360" s="10">
        <v>0.58317880794701904</v>
      </c>
      <c r="AI360" s="10"/>
      <c r="AJ360" s="10">
        <v>0.21046357615893999</v>
      </c>
      <c r="AK360" s="10">
        <v>6.95364238410595E-2</v>
      </c>
      <c r="AL360" s="10">
        <v>1.0022516556291374</v>
      </c>
      <c r="AM360" s="6" t="s">
        <v>33</v>
      </c>
      <c r="AN360" s="6"/>
      <c r="AO360" s="6"/>
      <c r="AP360" s="6" t="s">
        <v>80</v>
      </c>
      <c r="AQ360" s="6"/>
      <c r="AR360" s="6" t="s">
        <v>81</v>
      </c>
      <c r="AS360" s="6" t="s">
        <v>39</v>
      </c>
      <c r="AT360" s="6"/>
      <c r="AU360" s="6"/>
      <c r="AV360" s="6"/>
      <c r="AW360" s="6"/>
      <c r="AX360" s="6"/>
      <c r="AY360" s="6"/>
      <c r="AZ360" s="7"/>
      <c r="BA360" s="7"/>
      <c r="BB360" s="8"/>
      <c r="BC360" s="9"/>
      <c r="BD360" s="9"/>
      <c r="BE360" s="9"/>
      <c r="BF360" s="9"/>
      <c r="BG360" s="9"/>
      <c r="BH360" s="9"/>
      <c r="BI360" s="9"/>
      <c r="BJ360" s="9"/>
      <c r="BK360" s="6"/>
      <c r="BL360" s="6"/>
      <c r="BM360" s="6"/>
      <c r="BN360" s="6"/>
      <c r="BO360" s="6"/>
      <c r="BP360" s="6"/>
      <c r="BQ360" s="6"/>
      <c r="BU360" s="9"/>
      <c r="BV360" s="9"/>
      <c r="BW360" s="9"/>
      <c r="BX360" s="9"/>
      <c r="BY360" s="9"/>
      <c r="BZ360" s="9"/>
    </row>
    <row r="361" spans="1:78" x14ac:dyDescent="0.25">
      <c r="A361" s="5"/>
      <c r="B361" s="6"/>
      <c r="C361" s="6"/>
      <c r="D361" s="6" t="s">
        <v>208</v>
      </c>
      <c r="E361" s="6"/>
      <c r="F361" s="6" t="s">
        <v>43</v>
      </c>
      <c r="G361" s="6" t="s">
        <v>44</v>
      </c>
      <c r="H361" s="6">
        <v>22.1</v>
      </c>
      <c r="I361" s="6">
        <v>106.5</v>
      </c>
      <c r="J361" s="1" t="s">
        <v>241</v>
      </c>
      <c r="K361" s="1" t="s">
        <v>248</v>
      </c>
      <c r="L361" s="12">
        <f t="shared" ref="L361:L363" si="24">L360+U361-U360</f>
        <v>39886</v>
      </c>
      <c r="M361" s="6"/>
      <c r="N361" s="6">
        <v>21</v>
      </c>
      <c r="O361" s="6"/>
      <c r="P361" s="6"/>
      <c r="Q361" s="6" t="s">
        <v>71</v>
      </c>
      <c r="S361" s="4" t="s">
        <v>209</v>
      </c>
      <c r="T361" s="11" t="s">
        <v>221</v>
      </c>
      <c r="U361" s="10">
        <v>180</v>
      </c>
      <c r="V361" s="11">
        <v>1</v>
      </c>
      <c r="W361" s="10">
        <v>76.602000000000004</v>
      </c>
      <c r="X361" s="10">
        <v>491</v>
      </c>
      <c r="Y361" s="10">
        <v>6</v>
      </c>
      <c r="Z361" s="10">
        <v>81.833333333333329</v>
      </c>
      <c r="AB361" s="11"/>
      <c r="AC361" s="11"/>
      <c r="AD361" s="11"/>
      <c r="AE361" s="10">
        <v>0.137218543046357</v>
      </c>
      <c r="AF361" s="10"/>
      <c r="AG361" s="10"/>
      <c r="AH361" s="10">
        <v>0.58781456953642297</v>
      </c>
      <c r="AI361" s="10"/>
      <c r="AJ361" s="10">
        <v>0.207682119205297</v>
      </c>
      <c r="AK361" s="10">
        <v>6.7682119205298E-2</v>
      </c>
      <c r="AL361" s="10">
        <v>1.000397350993375</v>
      </c>
      <c r="AM361" s="6" t="s">
        <v>33</v>
      </c>
      <c r="AN361" s="6"/>
      <c r="AO361" s="6"/>
      <c r="AP361" s="6" t="s">
        <v>80</v>
      </c>
      <c r="AQ361" s="6"/>
      <c r="AR361" s="6" t="s">
        <v>81</v>
      </c>
      <c r="AS361" s="6" t="s">
        <v>39</v>
      </c>
      <c r="AT361" s="6"/>
      <c r="AU361" s="6"/>
      <c r="AV361" s="6"/>
      <c r="AW361" s="6"/>
      <c r="AX361" s="6"/>
      <c r="AY361" s="6"/>
      <c r="AZ361" s="7"/>
      <c r="BA361" s="7"/>
      <c r="BB361" s="8"/>
      <c r="BC361" s="9"/>
      <c r="BD361" s="9"/>
      <c r="BE361" s="9"/>
      <c r="BF361" s="9"/>
      <c r="BG361" s="9"/>
      <c r="BH361" s="9"/>
      <c r="BI361" s="9"/>
      <c r="BJ361" s="9"/>
      <c r="BK361" s="6"/>
      <c r="BL361" s="6"/>
      <c r="BM361" s="6"/>
      <c r="BN361" s="6"/>
      <c r="BO361" s="6"/>
      <c r="BP361" s="6"/>
      <c r="BQ361" s="6"/>
      <c r="BU361" s="9"/>
      <c r="BV361" s="9"/>
      <c r="BW361" s="9"/>
      <c r="BX361" s="9"/>
      <c r="BY361" s="9"/>
      <c r="BZ361" s="9"/>
    </row>
    <row r="362" spans="1:78" x14ac:dyDescent="0.25">
      <c r="A362" s="5"/>
      <c r="B362" s="6"/>
      <c r="C362" s="6"/>
      <c r="D362" s="6" t="s">
        <v>208</v>
      </c>
      <c r="E362" s="6"/>
      <c r="F362" s="6" t="s">
        <v>43</v>
      </c>
      <c r="G362" s="6" t="s">
        <v>44</v>
      </c>
      <c r="H362" s="6">
        <v>22.1</v>
      </c>
      <c r="I362" s="6">
        <v>106.5</v>
      </c>
      <c r="J362" s="1" t="s">
        <v>241</v>
      </c>
      <c r="K362" s="1" t="s">
        <v>248</v>
      </c>
      <c r="L362" s="12">
        <f t="shared" si="24"/>
        <v>39976</v>
      </c>
      <c r="M362" s="6"/>
      <c r="N362" s="6">
        <v>21</v>
      </c>
      <c r="O362" s="6"/>
      <c r="P362" s="6"/>
      <c r="Q362" s="6" t="s">
        <v>71</v>
      </c>
      <c r="S362" s="4" t="s">
        <v>209</v>
      </c>
      <c r="T362" s="11" t="s">
        <v>221</v>
      </c>
      <c r="U362" s="10">
        <v>270</v>
      </c>
      <c r="V362" s="11">
        <v>1</v>
      </c>
      <c r="W362" s="10">
        <v>61.831000000000003</v>
      </c>
      <c r="X362" s="10">
        <v>480.9</v>
      </c>
      <c r="Y362" s="10">
        <v>6.7</v>
      </c>
      <c r="Z362" s="10">
        <v>71.776119402985074</v>
      </c>
      <c r="AB362" s="11"/>
      <c r="AC362" s="11"/>
      <c r="AD362" s="11"/>
      <c r="AE362" s="10">
        <v>0.139072847682119</v>
      </c>
      <c r="AF362" s="10"/>
      <c r="AG362" s="10"/>
      <c r="AH362" s="10">
        <v>0.59523178807946997</v>
      </c>
      <c r="AI362" s="10"/>
      <c r="AJ362" s="10">
        <v>0.209536423841059</v>
      </c>
      <c r="AK362" s="10">
        <v>6.2119205298013201E-2</v>
      </c>
      <c r="AL362" s="10">
        <v>1.0059602649006611</v>
      </c>
      <c r="AM362" s="6" t="s">
        <v>33</v>
      </c>
      <c r="AN362" s="6"/>
      <c r="AO362" s="6"/>
      <c r="AP362" s="6" t="s">
        <v>80</v>
      </c>
      <c r="AQ362" s="6"/>
      <c r="AR362" s="6" t="s">
        <v>81</v>
      </c>
      <c r="AS362" s="6" t="s">
        <v>39</v>
      </c>
      <c r="AT362" s="6"/>
      <c r="AU362" s="6"/>
      <c r="AV362" s="6"/>
      <c r="AW362" s="6"/>
      <c r="AX362" s="6"/>
      <c r="AY362" s="6"/>
      <c r="AZ362" s="7"/>
      <c r="BA362" s="7"/>
      <c r="BB362" s="8"/>
      <c r="BC362" s="9"/>
      <c r="BD362" s="9"/>
      <c r="BE362" s="9"/>
      <c r="BF362" s="9"/>
      <c r="BG362" s="9"/>
      <c r="BH362" s="9"/>
      <c r="BI362" s="9"/>
      <c r="BJ362" s="9"/>
      <c r="BK362" s="6"/>
      <c r="BL362" s="6"/>
      <c r="BM362" s="6"/>
      <c r="BN362" s="6"/>
      <c r="BO362" s="6"/>
      <c r="BP362" s="6"/>
      <c r="BQ362" s="6"/>
      <c r="BU362" s="9"/>
      <c r="BV362" s="9"/>
      <c r="BW362" s="9"/>
      <c r="BX362" s="9"/>
      <c r="BY362" s="9"/>
      <c r="BZ362" s="9"/>
    </row>
    <row r="363" spans="1:78" x14ac:dyDescent="0.25">
      <c r="A363" s="5"/>
      <c r="B363" s="6"/>
      <c r="C363" s="6"/>
      <c r="D363" s="6" t="s">
        <v>208</v>
      </c>
      <c r="E363" s="6"/>
      <c r="F363" s="6" t="s">
        <v>43</v>
      </c>
      <c r="G363" s="6" t="s">
        <v>44</v>
      </c>
      <c r="H363" s="6">
        <v>22.1</v>
      </c>
      <c r="I363" s="6">
        <v>106.5</v>
      </c>
      <c r="J363" s="1" t="s">
        <v>241</v>
      </c>
      <c r="K363" s="1" t="s">
        <v>248</v>
      </c>
      <c r="L363" s="12">
        <f t="shared" si="24"/>
        <v>40066</v>
      </c>
      <c r="M363" s="6"/>
      <c r="N363" s="6">
        <v>21</v>
      </c>
      <c r="O363" s="6"/>
      <c r="P363" s="6"/>
      <c r="Q363" s="6" t="s">
        <v>71</v>
      </c>
      <c r="S363" s="4" t="s">
        <v>209</v>
      </c>
      <c r="T363" s="11" t="s">
        <v>221</v>
      </c>
      <c r="U363" s="10">
        <v>360</v>
      </c>
      <c r="V363" s="11">
        <v>1</v>
      </c>
      <c r="W363" s="10">
        <v>53.176000000000002</v>
      </c>
      <c r="X363" s="10">
        <v>460.7</v>
      </c>
      <c r="Y363" s="10">
        <v>8.6</v>
      </c>
      <c r="Z363" s="10">
        <v>53.569767441860463</v>
      </c>
      <c r="AB363" s="11"/>
      <c r="AC363" s="11"/>
      <c r="AD363" s="11"/>
      <c r="AE363" s="10">
        <v>0.10847682119205199</v>
      </c>
      <c r="AF363" s="10"/>
      <c r="AG363" s="10"/>
      <c r="AH363" s="10">
        <v>0.61841059602648996</v>
      </c>
      <c r="AI363" s="10"/>
      <c r="AJ363" s="10">
        <v>0.20675496688741699</v>
      </c>
      <c r="AK363" s="10">
        <v>7.0463576158940402E-2</v>
      </c>
      <c r="AL363" s="10">
        <v>1.0041059602648994</v>
      </c>
      <c r="AM363" s="6" t="s">
        <v>33</v>
      </c>
      <c r="AN363" s="6"/>
      <c r="AO363" s="6"/>
      <c r="AP363" s="6" t="s">
        <v>80</v>
      </c>
      <c r="AQ363" s="6"/>
      <c r="AR363" s="6" t="s">
        <v>81</v>
      </c>
      <c r="AS363" s="6" t="s">
        <v>39</v>
      </c>
      <c r="AT363" s="6"/>
      <c r="AU363" s="6"/>
      <c r="AV363" s="6"/>
      <c r="AW363" s="6"/>
      <c r="AX363" s="6"/>
      <c r="AY363" s="6"/>
      <c r="AZ363" s="7"/>
      <c r="BA363" s="7"/>
      <c r="BB363" s="8"/>
      <c r="BC363" s="9"/>
      <c r="BD363" s="9"/>
      <c r="BE363" s="9"/>
      <c r="BF363" s="9"/>
      <c r="BG363" s="9"/>
      <c r="BH363" s="9"/>
      <c r="BI363" s="9"/>
      <c r="BJ363" s="9"/>
      <c r="BK363" s="6"/>
      <c r="BL363" s="6"/>
      <c r="BM363" s="6"/>
      <c r="BN363" s="6"/>
      <c r="BO363" s="6"/>
      <c r="BP363" s="6"/>
      <c r="BQ363" s="6"/>
      <c r="BU363" s="9"/>
      <c r="BV363" s="9"/>
      <c r="BW363" s="9"/>
      <c r="BX363" s="9"/>
      <c r="BY363" s="9"/>
      <c r="BZ363" s="9"/>
    </row>
    <row r="364" spans="1:78" x14ac:dyDescent="0.25">
      <c r="A364" s="5"/>
      <c r="B364" s="6"/>
      <c r="C364" s="6"/>
      <c r="D364" s="6" t="s">
        <v>208</v>
      </c>
      <c r="E364" s="6"/>
      <c r="F364" s="6" t="s">
        <v>43</v>
      </c>
      <c r="G364" s="6" t="s">
        <v>44</v>
      </c>
      <c r="H364" s="6">
        <v>22.1</v>
      </c>
      <c r="I364" s="6">
        <v>106.5</v>
      </c>
      <c r="J364" s="1" t="s">
        <v>241</v>
      </c>
      <c r="K364" s="1" t="s">
        <v>248</v>
      </c>
      <c r="L364" s="12">
        <v>39706</v>
      </c>
      <c r="M364" s="6"/>
      <c r="N364" s="6">
        <v>21</v>
      </c>
      <c r="O364" s="6"/>
      <c r="P364" s="6"/>
      <c r="Q364" s="6" t="s">
        <v>71</v>
      </c>
      <c r="S364" s="4" t="s">
        <v>210</v>
      </c>
      <c r="T364" s="11" t="s">
        <v>222</v>
      </c>
      <c r="U364" s="10">
        <v>0</v>
      </c>
      <c r="V364" s="11">
        <v>1</v>
      </c>
      <c r="W364" s="10">
        <v>100</v>
      </c>
      <c r="X364" s="10">
        <v>461.1</v>
      </c>
      <c r="Y364" s="10">
        <v>7.8</v>
      </c>
      <c r="Z364" s="10">
        <v>59.11538461538462</v>
      </c>
      <c r="AB364" s="11"/>
      <c r="AC364" s="11"/>
      <c r="AD364" s="11"/>
      <c r="AE364" s="10">
        <v>0.25714285714285701</v>
      </c>
      <c r="AF364" s="10"/>
      <c r="AG364" s="10"/>
      <c r="AH364" s="10">
        <v>0.44005102040816296</v>
      </c>
      <c r="AI364" s="10"/>
      <c r="AJ364" s="10">
        <v>0.22040816326530599</v>
      </c>
      <c r="AK364" s="10">
        <v>8.4948979591836699E-2</v>
      </c>
      <c r="AL364" s="10">
        <v>1.0025510204081627</v>
      </c>
      <c r="AM364" s="6" t="s">
        <v>33</v>
      </c>
      <c r="AN364" s="6"/>
      <c r="AO364" s="6"/>
      <c r="AP364" s="6" t="s">
        <v>80</v>
      </c>
      <c r="AQ364" s="6"/>
      <c r="AR364" s="6" t="s">
        <v>81</v>
      </c>
      <c r="AS364" s="6" t="s">
        <v>39</v>
      </c>
      <c r="AT364" s="6"/>
      <c r="AU364" s="6"/>
      <c r="AV364" s="6"/>
      <c r="AW364" s="6"/>
      <c r="AX364" s="6"/>
      <c r="AY364" s="6"/>
      <c r="AZ364" s="7"/>
      <c r="BA364" s="7"/>
      <c r="BB364" s="8"/>
      <c r="BC364" s="9"/>
      <c r="BD364" s="9"/>
      <c r="BE364" s="9"/>
      <c r="BF364" s="9"/>
      <c r="BG364" s="9"/>
      <c r="BH364" s="9"/>
      <c r="BI364" s="9"/>
      <c r="BJ364" s="9"/>
      <c r="BK364" s="6"/>
      <c r="BL364" s="6"/>
      <c r="BM364" s="6"/>
      <c r="BN364" s="6"/>
      <c r="BO364" s="6"/>
      <c r="BP364" s="6"/>
      <c r="BQ364" s="6"/>
      <c r="BU364" s="9"/>
      <c r="BV364" s="9"/>
      <c r="BW364" s="9"/>
      <c r="BX364" s="9"/>
      <c r="BY364" s="9"/>
      <c r="BZ364" s="9"/>
    </row>
    <row r="365" spans="1:78" x14ac:dyDescent="0.25">
      <c r="A365" s="5"/>
      <c r="B365" s="6"/>
      <c r="C365" s="6"/>
      <c r="D365" s="6" t="s">
        <v>208</v>
      </c>
      <c r="E365" s="6"/>
      <c r="F365" s="6" t="s">
        <v>43</v>
      </c>
      <c r="G365" s="6" t="s">
        <v>44</v>
      </c>
      <c r="H365" s="6">
        <v>22.1</v>
      </c>
      <c r="I365" s="6">
        <v>106.5</v>
      </c>
      <c r="J365" s="1" t="s">
        <v>241</v>
      </c>
      <c r="K365" s="1" t="s">
        <v>248</v>
      </c>
      <c r="L365" s="12">
        <f>L364+U365-U364</f>
        <v>39796</v>
      </c>
      <c r="M365" s="6"/>
      <c r="N365" s="6">
        <v>21</v>
      </c>
      <c r="O365" s="6"/>
      <c r="P365" s="6"/>
      <c r="Q365" s="6" t="s">
        <v>71</v>
      </c>
      <c r="S365" s="4" t="s">
        <v>210</v>
      </c>
      <c r="T365" s="11" t="s">
        <v>222</v>
      </c>
      <c r="U365" s="10">
        <v>90</v>
      </c>
      <c r="V365" s="11">
        <v>1</v>
      </c>
      <c r="W365" s="10">
        <v>80.787000000000006</v>
      </c>
      <c r="X365" s="10">
        <v>444.4</v>
      </c>
      <c r="Y365" s="10">
        <v>8.4</v>
      </c>
      <c r="Z365" s="10">
        <v>52.904761904761898</v>
      </c>
      <c r="AB365" s="11"/>
      <c r="AC365" s="11"/>
      <c r="AD365" s="11"/>
      <c r="AE365" s="10">
        <v>0.25561224489795903</v>
      </c>
      <c r="AF365" s="10"/>
      <c r="AG365" s="10"/>
      <c r="AH365" s="10">
        <v>0.495918367346938</v>
      </c>
      <c r="AI365" s="10"/>
      <c r="AJ365" s="10">
        <v>0.18061224489795902</v>
      </c>
      <c r="AK365" s="10">
        <v>7.1173469387754998E-2</v>
      </c>
      <c r="AL365" s="10">
        <v>1.0033163265306111</v>
      </c>
      <c r="AM365" s="6" t="s">
        <v>33</v>
      </c>
      <c r="AN365" s="6"/>
      <c r="AO365" s="6"/>
      <c r="AP365" s="6" t="s">
        <v>80</v>
      </c>
      <c r="AQ365" s="6"/>
      <c r="AR365" s="6" t="s">
        <v>81</v>
      </c>
      <c r="AS365" s="6" t="s">
        <v>39</v>
      </c>
      <c r="AT365" s="6"/>
      <c r="AU365" s="6"/>
      <c r="AV365" s="6"/>
      <c r="AW365" s="6"/>
      <c r="AX365" s="6"/>
      <c r="AY365" s="6"/>
      <c r="AZ365" s="7"/>
      <c r="BA365" s="7"/>
      <c r="BB365" s="8"/>
      <c r="BC365" s="9"/>
      <c r="BD365" s="9"/>
      <c r="BE365" s="9"/>
      <c r="BF365" s="9"/>
      <c r="BG365" s="9"/>
      <c r="BH365" s="9"/>
      <c r="BI365" s="9"/>
      <c r="BJ365" s="9"/>
      <c r="BK365" s="6"/>
      <c r="BL365" s="6"/>
      <c r="BM365" s="6"/>
      <c r="BN365" s="6"/>
      <c r="BO365" s="6"/>
      <c r="BP365" s="6"/>
      <c r="BQ365" s="6"/>
      <c r="BU365" s="9"/>
      <c r="BV365" s="9"/>
      <c r="BW365" s="9"/>
      <c r="BX365" s="9"/>
      <c r="BY365" s="9"/>
      <c r="BZ365" s="9"/>
    </row>
    <row r="366" spans="1:78" x14ac:dyDescent="0.25">
      <c r="A366" s="5"/>
      <c r="B366" s="6"/>
      <c r="C366" s="6"/>
      <c r="D366" s="6" t="s">
        <v>208</v>
      </c>
      <c r="E366" s="6"/>
      <c r="F366" s="6" t="s">
        <v>43</v>
      </c>
      <c r="G366" s="6" t="s">
        <v>44</v>
      </c>
      <c r="H366" s="6">
        <v>22.1</v>
      </c>
      <c r="I366" s="6">
        <v>106.5</v>
      </c>
      <c r="J366" s="1" t="s">
        <v>241</v>
      </c>
      <c r="K366" s="1" t="s">
        <v>248</v>
      </c>
      <c r="L366" s="12">
        <f>L365+U366-U365</f>
        <v>39886</v>
      </c>
      <c r="M366" s="6"/>
      <c r="N366" s="6">
        <v>21</v>
      </c>
      <c r="O366" s="6"/>
      <c r="P366" s="6"/>
      <c r="Q366" s="6" t="s">
        <v>71</v>
      </c>
      <c r="S366" s="4" t="s">
        <v>210</v>
      </c>
      <c r="T366" s="11" t="s">
        <v>222</v>
      </c>
      <c r="U366" s="10">
        <v>180</v>
      </c>
      <c r="V366" s="11">
        <v>1</v>
      </c>
      <c r="W366" s="10">
        <v>70.150999999999996</v>
      </c>
      <c r="X366" s="10">
        <v>463.5</v>
      </c>
      <c r="Y366" s="10">
        <v>9.3000000000000007</v>
      </c>
      <c r="Z366" s="10">
        <v>49.838709677419352</v>
      </c>
      <c r="AB366" s="11"/>
      <c r="AC366" s="11"/>
      <c r="AD366" s="11"/>
      <c r="AE366" s="10">
        <v>0.267091836734693</v>
      </c>
      <c r="AF366" s="10"/>
      <c r="AG366" s="10"/>
      <c r="AH366" s="10">
        <v>0.47219387755101999</v>
      </c>
      <c r="AI366" s="10"/>
      <c r="AJ366" s="10">
        <v>0.183673469387755</v>
      </c>
      <c r="AK366" s="10">
        <v>7.7295918367346894E-2</v>
      </c>
      <c r="AL366" s="10">
        <v>1.0002551020408148</v>
      </c>
      <c r="AM366" s="6" t="s">
        <v>33</v>
      </c>
      <c r="AN366" s="6"/>
      <c r="AO366" s="6"/>
      <c r="AP366" s="6" t="s">
        <v>80</v>
      </c>
      <c r="AQ366" s="6"/>
      <c r="AR366" s="6" t="s">
        <v>81</v>
      </c>
      <c r="AS366" s="6" t="s">
        <v>39</v>
      </c>
      <c r="AT366" s="6"/>
      <c r="AU366" s="6"/>
      <c r="AV366" s="6"/>
      <c r="AW366" s="6"/>
      <c r="AX366" s="6"/>
      <c r="AY366" s="6"/>
      <c r="AZ366" s="7"/>
      <c r="BA366" s="7"/>
      <c r="BB366" s="8"/>
      <c r="BC366" s="9"/>
      <c r="BD366" s="9"/>
      <c r="BE366" s="9"/>
      <c r="BF366" s="9"/>
      <c r="BG366" s="9"/>
      <c r="BH366" s="9"/>
      <c r="BI366" s="9"/>
      <c r="BJ366" s="9"/>
      <c r="BK366" s="6"/>
      <c r="BL366" s="6"/>
      <c r="BM366" s="6"/>
      <c r="BN366" s="6"/>
      <c r="BO366" s="6"/>
      <c r="BP366" s="6"/>
      <c r="BQ366" s="6"/>
      <c r="BU366" s="9"/>
      <c r="BV366" s="9"/>
      <c r="BW366" s="9"/>
      <c r="BX366" s="9"/>
      <c r="BY366" s="9"/>
      <c r="BZ366" s="9"/>
    </row>
    <row r="367" spans="1:78" x14ac:dyDescent="0.25">
      <c r="A367" s="5"/>
      <c r="B367" s="6"/>
      <c r="C367" s="6"/>
      <c r="D367" s="6" t="s">
        <v>208</v>
      </c>
      <c r="E367" s="6"/>
      <c r="F367" s="6" t="s">
        <v>43</v>
      </c>
      <c r="G367" s="6" t="s">
        <v>44</v>
      </c>
      <c r="H367" s="6">
        <v>22.1</v>
      </c>
      <c r="I367" s="6">
        <v>106.5</v>
      </c>
      <c r="J367" s="1" t="s">
        <v>241</v>
      </c>
      <c r="K367" s="1" t="s">
        <v>248</v>
      </c>
      <c r="L367" s="12">
        <f>L366+U367-U366</f>
        <v>39976</v>
      </c>
      <c r="M367" s="6"/>
      <c r="N367" s="6">
        <v>21</v>
      </c>
      <c r="O367" s="6"/>
      <c r="P367" s="6"/>
      <c r="Q367" s="6" t="s">
        <v>71</v>
      </c>
      <c r="S367" s="4" t="s">
        <v>210</v>
      </c>
      <c r="T367" s="11" t="s">
        <v>222</v>
      </c>
      <c r="U367" s="10">
        <v>270</v>
      </c>
      <c r="V367" s="11">
        <v>1</v>
      </c>
      <c r="W367" s="10">
        <v>64.144999999999996</v>
      </c>
      <c r="X367" s="10">
        <v>473.9</v>
      </c>
      <c r="Y367" s="10">
        <v>9.9</v>
      </c>
      <c r="Z367" s="10">
        <v>47.868686868686865</v>
      </c>
      <c r="AB367" s="11"/>
      <c r="AC367" s="11"/>
      <c r="AD367" s="11"/>
      <c r="AE367" s="10">
        <v>0.27627551020408098</v>
      </c>
      <c r="AF367" s="10"/>
      <c r="AG367" s="10"/>
      <c r="AH367" s="10">
        <v>0.45688775510204005</v>
      </c>
      <c r="AI367" s="10"/>
      <c r="AJ367" s="10">
        <v>0.18520408163265301</v>
      </c>
      <c r="AK367" s="10">
        <v>8.2653061224489802E-2</v>
      </c>
      <c r="AL367" s="10">
        <v>1.0010204081632639</v>
      </c>
      <c r="AM367" s="6" t="s">
        <v>33</v>
      </c>
      <c r="AN367" s="6"/>
      <c r="AO367" s="6"/>
      <c r="AP367" s="6" t="s">
        <v>80</v>
      </c>
      <c r="AQ367" s="6"/>
      <c r="AR367" s="6" t="s">
        <v>81</v>
      </c>
      <c r="AS367" s="6" t="s">
        <v>39</v>
      </c>
      <c r="AT367" s="6"/>
      <c r="AU367" s="6"/>
      <c r="AV367" s="6"/>
      <c r="AW367" s="6"/>
      <c r="AX367" s="6"/>
      <c r="AY367" s="6"/>
      <c r="AZ367" s="7"/>
      <c r="BA367" s="7"/>
      <c r="BB367" s="8"/>
      <c r="BC367" s="9"/>
      <c r="BD367" s="9"/>
      <c r="BE367" s="9"/>
      <c r="BF367" s="9"/>
      <c r="BG367" s="9"/>
      <c r="BH367" s="9"/>
      <c r="BI367" s="9"/>
      <c r="BJ367" s="9"/>
      <c r="BK367" s="6"/>
      <c r="BL367" s="6"/>
      <c r="BM367" s="6"/>
      <c r="BN367" s="6"/>
      <c r="BO367" s="6"/>
      <c r="BP367" s="6"/>
      <c r="BQ367" s="6"/>
      <c r="BU367" s="9"/>
      <c r="BV367" s="9"/>
      <c r="BW367" s="9"/>
      <c r="BX367" s="9"/>
      <c r="BY367" s="9"/>
      <c r="BZ367" s="9"/>
    </row>
    <row r="368" spans="1:78" x14ac:dyDescent="0.25">
      <c r="A368" s="5"/>
      <c r="B368" s="6"/>
      <c r="C368" s="6"/>
      <c r="D368" s="6" t="s">
        <v>208</v>
      </c>
      <c r="E368" s="6"/>
      <c r="F368" s="6" t="s">
        <v>43</v>
      </c>
      <c r="G368" s="6" t="s">
        <v>44</v>
      </c>
      <c r="H368" s="6">
        <v>22.1</v>
      </c>
      <c r="I368" s="6">
        <v>106.5</v>
      </c>
      <c r="J368" s="1" t="s">
        <v>241</v>
      </c>
      <c r="K368" s="1" t="s">
        <v>248</v>
      </c>
      <c r="L368" s="12">
        <f>L367+U368-U367</f>
        <v>40066</v>
      </c>
      <c r="M368" s="6"/>
      <c r="N368" s="6">
        <v>21</v>
      </c>
      <c r="O368" s="6"/>
      <c r="P368" s="6"/>
      <c r="Q368" s="6" t="s">
        <v>71</v>
      </c>
      <c r="S368" s="4" t="s">
        <v>210</v>
      </c>
      <c r="T368" s="11" t="s">
        <v>222</v>
      </c>
      <c r="U368" s="10">
        <v>360</v>
      </c>
      <c r="V368" s="11">
        <v>1</v>
      </c>
      <c r="W368" s="10">
        <v>45.238999999999997</v>
      </c>
      <c r="X368" s="10">
        <v>426</v>
      </c>
      <c r="Y368" s="10">
        <v>10.1</v>
      </c>
      <c r="Z368" s="10">
        <v>42.178217821782177</v>
      </c>
      <c r="AB368" s="11"/>
      <c r="AC368" s="11"/>
      <c r="AD368" s="11"/>
      <c r="AE368" s="10">
        <v>0.28698979591836699</v>
      </c>
      <c r="AF368" s="10"/>
      <c r="AG368" s="10"/>
      <c r="AH368" s="10">
        <v>0.45382653061224404</v>
      </c>
      <c r="AI368" s="10"/>
      <c r="AJ368" s="10">
        <v>0.18214285714285702</v>
      </c>
      <c r="AK368" s="10">
        <v>7.9591836734693902E-2</v>
      </c>
      <c r="AL368" s="10">
        <v>1.002551020408162</v>
      </c>
      <c r="AM368" s="6" t="s">
        <v>33</v>
      </c>
      <c r="AN368" s="6"/>
      <c r="AO368" s="6"/>
      <c r="AP368" s="6" t="s">
        <v>80</v>
      </c>
      <c r="AQ368" s="6"/>
      <c r="AR368" s="6" t="s">
        <v>81</v>
      </c>
      <c r="AS368" s="6" t="s">
        <v>39</v>
      </c>
      <c r="AT368" s="6"/>
      <c r="AU368" s="6"/>
      <c r="AV368" s="6"/>
      <c r="AW368" s="6"/>
      <c r="AX368" s="6"/>
      <c r="AY368" s="6"/>
      <c r="AZ368" s="7"/>
      <c r="BA368" s="7"/>
      <c r="BB368" s="8"/>
      <c r="BC368" s="9"/>
      <c r="BD368" s="9"/>
      <c r="BE368" s="9"/>
      <c r="BF368" s="9"/>
      <c r="BG368" s="9"/>
      <c r="BH368" s="9"/>
      <c r="BI368" s="9"/>
      <c r="BJ368" s="9"/>
      <c r="BK368" s="6"/>
      <c r="BL368" s="6"/>
      <c r="BM368" s="6"/>
      <c r="BN368" s="6"/>
      <c r="BO368" s="6"/>
      <c r="BP368" s="6"/>
      <c r="BQ368" s="6"/>
      <c r="BU368" s="9"/>
      <c r="BV368" s="9"/>
      <c r="BW368" s="9"/>
      <c r="BX368" s="9"/>
      <c r="BY368" s="9"/>
      <c r="BZ368" s="9"/>
    </row>
    <row r="369" spans="1:78" x14ac:dyDescent="0.25">
      <c r="A369" s="5"/>
      <c r="B369" s="6"/>
      <c r="C369" s="6"/>
      <c r="D369" s="6" t="s">
        <v>208</v>
      </c>
      <c r="E369" s="6"/>
      <c r="F369" s="6" t="s">
        <v>43</v>
      </c>
      <c r="G369" s="6" t="s">
        <v>44</v>
      </c>
      <c r="H369" s="6">
        <v>22.1</v>
      </c>
      <c r="I369" s="6">
        <v>106.5</v>
      </c>
      <c r="J369" s="1" t="s">
        <v>241</v>
      </c>
      <c r="K369" s="1" t="s">
        <v>248</v>
      </c>
      <c r="L369" s="12">
        <v>39706</v>
      </c>
      <c r="M369" s="6"/>
      <c r="N369" s="6">
        <v>21</v>
      </c>
      <c r="O369" s="6"/>
      <c r="P369" s="6"/>
      <c r="Q369" s="6" t="s">
        <v>71</v>
      </c>
      <c r="S369" s="4" t="s">
        <v>211</v>
      </c>
      <c r="T369" s="11" t="s">
        <v>223</v>
      </c>
      <c r="U369" s="10">
        <v>0</v>
      </c>
      <c r="V369" s="11">
        <v>1</v>
      </c>
      <c r="W369" s="10">
        <v>100</v>
      </c>
      <c r="X369" s="10">
        <v>392.6</v>
      </c>
      <c r="Y369" s="10">
        <v>10.199999999999999</v>
      </c>
      <c r="Z369" s="10">
        <v>38.490196078431374</v>
      </c>
      <c r="AB369" s="11"/>
      <c r="AC369" s="11"/>
      <c r="AD369" s="11"/>
      <c r="AE369" s="10">
        <v>0.21027667984189702</v>
      </c>
      <c r="AF369" s="10"/>
      <c r="AG369" s="10"/>
      <c r="AH369" s="10">
        <v>0.52015810276679797</v>
      </c>
      <c r="AI369" s="10"/>
      <c r="AJ369" s="10">
        <v>0.16916996047430799</v>
      </c>
      <c r="AK369" s="10">
        <v>0.101185770750988</v>
      </c>
      <c r="AL369" s="10">
        <v>1.000790513833991</v>
      </c>
      <c r="AM369" s="6" t="s">
        <v>33</v>
      </c>
      <c r="AN369" s="6"/>
      <c r="AO369" s="6"/>
      <c r="AP369" s="6" t="s">
        <v>80</v>
      </c>
      <c r="AQ369" s="6"/>
      <c r="AR369" s="6" t="s">
        <v>81</v>
      </c>
      <c r="AS369" s="6" t="s">
        <v>39</v>
      </c>
      <c r="AT369" s="6"/>
      <c r="AU369" s="6"/>
      <c r="AV369" s="6"/>
      <c r="AW369" s="6"/>
      <c r="AX369" s="6"/>
      <c r="AY369" s="6"/>
      <c r="AZ369" s="7"/>
      <c r="BA369" s="7"/>
      <c r="BB369" s="8"/>
      <c r="BC369" s="9"/>
      <c r="BD369" s="9"/>
      <c r="BE369" s="9"/>
      <c r="BF369" s="9"/>
      <c r="BG369" s="9"/>
      <c r="BH369" s="9"/>
      <c r="BI369" s="9"/>
      <c r="BJ369" s="9"/>
      <c r="BK369" s="6"/>
      <c r="BL369" s="6"/>
      <c r="BM369" s="6"/>
      <c r="BN369" s="6"/>
      <c r="BO369" s="6"/>
      <c r="BP369" s="6"/>
      <c r="BQ369" s="6"/>
      <c r="BU369" s="9"/>
      <c r="BV369" s="9"/>
      <c r="BW369" s="9"/>
      <c r="BX369" s="9"/>
      <c r="BY369" s="9"/>
      <c r="BZ369" s="9"/>
    </row>
    <row r="370" spans="1:78" x14ac:dyDescent="0.25">
      <c r="A370" s="5"/>
      <c r="B370" s="6"/>
      <c r="C370" s="6"/>
      <c r="D370" s="6" t="s">
        <v>208</v>
      </c>
      <c r="E370" s="6"/>
      <c r="F370" s="6" t="s">
        <v>43</v>
      </c>
      <c r="G370" s="6" t="s">
        <v>44</v>
      </c>
      <c r="H370" s="6">
        <v>22.1</v>
      </c>
      <c r="I370" s="6">
        <v>106.5</v>
      </c>
      <c r="J370" s="1" t="s">
        <v>241</v>
      </c>
      <c r="K370" s="1" t="s">
        <v>248</v>
      </c>
      <c r="L370" s="12">
        <f>L369+U370-U369</f>
        <v>39796</v>
      </c>
      <c r="M370" s="6"/>
      <c r="N370" s="6">
        <v>21</v>
      </c>
      <c r="O370" s="6"/>
      <c r="P370" s="6"/>
      <c r="Q370" s="6" t="s">
        <v>71</v>
      </c>
      <c r="S370" s="4" t="s">
        <v>211</v>
      </c>
      <c r="T370" s="11" t="s">
        <v>223</v>
      </c>
      <c r="U370" s="10">
        <v>90</v>
      </c>
      <c r="V370" s="11">
        <v>1</v>
      </c>
      <c r="W370" s="10">
        <v>67.888999999999996</v>
      </c>
      <c r="X370" s="10">
        <v>421.8</v>
      </c>
      <c r="Y370" s="10">
        <v>10.1</v>
      </c>
      <c r="Z370" s="10">
        <v>41.762376237623762</v>
      </c>
      <c r="AB370" s="11"/>
      <c r="AC370" s="11"/>
      <c r="AD370" s="11"/>
      <c r="AE370" s="10">
        <v>0.185770750988142</v>
      </c>
      <c r="AF370" s="10"/>
      <c r="AG370" s="10"/>
      <c r="AH370" s="10">
        <v>0.58023715415019705</v>
      </c>
      <c r="AI370" s="10"/>
      <c r="AJ370" s="10">
        <v>0.15335968379446599</v>
      </c>
      <c r="AK370" s="10">
        <v>7.9841897233201606E-2</v>
      </c>
      <c r="AL370" s="10">
        <v>0.99920948616600658</v>
      </c>
      <c r="AM370" s="6" t="s">
        <v>33</v>
      </c>
      <c r="AN370" s="6"/>
      <c r="AO370" s="6"/>
      <c r="AP370" s="6" t="s">
        <v>80</v>
      </c>
      <c r="AQ370" s="6"/>
      <c r="AR370" s="6" t="s">
        <v>81</v>
      </c>
      <c r="AS370" s="6" t="s">
        <v>39</v>
      </c>
      <c r="AT370" s="6"/>
      <c r="AU370" s="6"/>
      <c r="AV370" s="6"/>
      <c r="AW370" s="6"/>
      <c r="AX370" s="6"/>
      <c r="AY370" s="6"/>
      <c r="AZ370" s="7"/>
      <c r="BA370" s="7"/>
      <c r="BB370" s="8"/>
      <c r="BC370" s="9"/>
      <c r="BD370" s="9"/>
      <c r="BE370" s="9"/>
      <c r="BF370" s="9"/>
      <c r="BG370" s="9"/>
      <c r="BH370" s="9"/>
      <c r="BI370" s="9"/>
      <c r="BJ370" s="9"/>
      <c r="BK370" s="6"/>
      <c r="BL370" s="6"/>
      <c r="BM370" s="6"/>
      <c r="BN370" s="6"/>
      <c r="BO370" s="6"/>
      <c r="BP370" s="6"/>
      <c r="BQ370" s="6"/>
      <c r="BU370" s="9"/>
      <c r="BV370" s="9"/>
      <c r="BW370" s="9"/>
      <c r="BX370" s="9"/>
      <c r="BY370" s="9"/>
      <c r="BZ370" s="9"/>
    </row>
    <row r="371" spans="1:78" x14ac:dyDescent="0.25">
      <c r="A371" s="5"/>
      <c r="B371" s="6"/>
      <c r="C371" s="6"/>
      <c r="D371" s="6" t="s">
        <v>208</v>
      </c>
      <c r="E371" s="6"/>
      <c r="F371" s="6" t="s">
        <v>43</v>
      </c>
      <c r="G371" s="6" t="s">
        <v>44</v>
      </c>
      <c r="H371" s="6">
        <v>22.1</v>
      </c>
      <c r="I371" s="6">
        <v>106.5</v>
      </c>
      <c r="J371" s="1" t="s">
        <v>241</v>
      </c>
      <c r="K371" s="1" t="s">
        <v>248</v>
      </c>
      <c r="L371" s="12">
        <f t="shared" ref="L371:L373" si="25">L370+U371-U370</f>
        <v>39886</v>
      </c>
      <c r="M371" s="6"/>
      <c r="N371" s="6">
        <v>21</v>
      </c>
      <c r="O371" s="6"/>
      <c r="P371" s="6"/>
      <c r="Q371" s="6" t="s">
        <v>71</v>
      </c>
      <c r="S371" s="4" t="s">
        <v>211</v>
      </c>
      <c r="T371" s="11" t="s">
        <v>223</v>
      </c>
      <c r="U371" s="10">
        <v>180</v>
      </c>
      <c r="V371" s="11">
        <v>1</v>
      </c>
      <c r="W371" s="10">
        <v>60.393999999999998</v>
      </c>
      <c r="X371" s="10">
        <v>371.1</v>
      </c>
      <c r="Y371" s="10">
        <v>11.6</v>
      </c>
      <c r="Z371" s="10">
        <v>31.991379310344829</v>
      </c>
      <c r="AB371" s="11"/>
      <c r="AC371" s="11"/>
      <c r="AD371" s="11"/>
      <c r="AE371" s="10">
        <v>0.21581027667984098</v>
      </c>
      <c r="AF371" s="10"/>
      <c r="AG371" s="10"/>
      <c r="AH371" s="10">
        <v>0.55652173913043401</v>
      </c>
      <c r="AI371" s="10"/>
      <c r="AJ371" s="10">
        <v>0.14940711462450601</v>
      </c>
      <c r="AK371" s="10">
        <v>7.9051383399209404E-2</v>
      </c>
      <c r="AL371" s="10">
        <v>1.0007905138339905</v>
      </c>
      <c r="AM371" s="6" t="s">
        <v>33</v>
      </c>
      <c r="AN371" s="6"/>
      <c r="AO371" s="6"/>
      <c r="AP371" s="6" t="s">
        <v>80</v>
      </c>
      <c r="AQ371" s="6"/>
      <c r="AR371" s="6" t="s">
        <v>81</v>
      </c>
      <c r="AS371" s="6" t="s">
        <v>39</v>
      </c>
      <c r="AT371" s="6"/>
      <c r="AU371" s="6"/>
      <c r="AV371" s="6"/>
      <c r="AW371" s="6"/>
      <c r="AX371" s="6"/>
      <c r="AY371" s="6"/>
      <c r="AZ371" s="7"/>
      <c r="BA371" s="7"/>
      <c r="BB371" s="8"/>
      <c r="BC371" s="9"/>
      <c r="BD371" s="9"/>
      <c r="BE371" s="9"/>
      <c r="BF371" s="9"/>
      <c r="BG371" s="9"/>
      <c r="BH371" s="9"/>
      <c r="BI371" s="9"/>
      <c r="BJ371" s="9"/>
      <c r="BK371" s="6"/>
      <c r="BL371" s="6"/>
      <c r="BM371" s="6"/>
      <c r="BN371" s="6"/>
      <c r="BO371" s="6"/>
      <c r="BP371" s="6"/>
      <c r="BQ371" s="6"/>
      <c r="BU371" s="9"/>
      <c r="BV371" s="9"/>
      <c r="BW371" s="9"/>
      <c r="BX371" s="9"/>
      <c r="BY371" s="9"/>
      <c r="BZ371" s="9"/>
    </row>
    <row r="372" spans="1:78" x14ac:dyDescent="0.25">
      <c r="A372" s="5"/>
      <c r="B372" s="6"/>
      <c r="C372" s="6"/>
      <c r="D372" s="6" t="s">
        <v>208</v>
      </c>
      <c r="E372" s="6"/>
      <c r="F372" s="6" t="s">
        <v>43</v>
      </c>
      <c r="G372" s="6" t="s">
        <v>44</v>
      </c>
      <c r="H372" s="6">
        <v>22.1</v>
      </c>
      <c r="I372" s="6">
        <v>106.5</v>
      </c>
      <c r="J372" s="1" t="s">
        <v>241</v>
      </c>
      <c r="K372" s="1" t="s">
        <v>248</v>
      </c>
      <c r="L372" s="12">
        <f t="shared" si="25"/>
        <v>39976</v>
      </c>
      <c r="M372" s="6"/>
      <c r="N372" s="6">
        <v>21</v>
      </c>
      <c r="O372" s="6"/>
      <c r="P372" s="6"/>
      <c r="Q372" s="6" t="s">
        <v>71</v>
      </c>
      <c r="S372" s="4" t="s">
        <v>211</v>
      </c>
      <c r="T372" s="11" t="s">
        <v>223</v>
      </c>
      <c r="U372" s="10">
        <v>270</v>
      </c>
      <c r="V372" s="11">
        <v>1</v>
      </c>
      <c r="W372" s="10">
        <v>52.899000000000001</v>
      </c>
      <c r="X372" s="10">
        <v>419.7</v>
      </c>
      <c r="Y372" s="10">
        <v>10.8</v>
      </c>
      <c r="Z372" s="10">
        <v>38.861111111111107</v>
      </c>
      <c r="AB372" s="11"/>
      <c r="AC372" s="11"/>
      <c r="AD372" s="11"/>
      <c r="AE372" s="10">
        <v>0.21027667984189702</v>
      </c>
      <c r="AF372" s="10"/>
      <c r="AG372" s="10"/>
      <c r="AH372" s="10">
        <v>0.56363636363636305</v>
      </c>
      <c r="AI372" s="10"/>
      <c r="AJ372" s="10">
        <v>0.15573122529644201</v>
      </c>
      <c r="AK372" s="10">
        <v>7.0355731225296494E-2</v>
      </c>
      <c r="AL372" s="10">
        <v>0.99999999999999856</v>
      </c>
      <c r="AM372" s="6" t="s">
        <v>33</v>
      </c>
      <c r="AN372" s="6"/>
      <c r="AO372" s="6"/>
      <c r="AP372" s="6" t="s">
        <v>80</v>
      </c>
      <c r="AQ372" s="6"/>
      <c r="AR372" s="6" t="s">
        <v>81</v>
      </c>
      <c r="AS372" s="6" t="s">
        <v>39</v>
      </c>
      <c r="AT372" s="6"/>
      <c r="AU372" s="6"/>
      <c r="AV372" s="6"/>
      <c r="AW372" s="6"/>
      <c r="AX372" s="6"/>
      <c r="AY372" s="6"/>
      <c r="AZ372" s="7"/>
      <c r="BA372" s="7"/>
      <c r="BB372" s="8"/>
      <c r="BC372" s="9"/>
      <c r="BD372" s="9"/>
      <c r="BE372" s="9"/>
      <c r="BF372" s="9"/>
      <c r="BG372" s="9"/>
      <c r="BH372" s="9"/>
      <c r="BI372" s="9"/>
      <c r="BJ372" s="9"/>
      <c r="BK372" s="6"/>
      <c r="BL372" s="6"/>
      <c r="BM372" s="6"/>
      <c r="BN372" s="6"/>
      <c r="BO372" s="6"/>
      <c r="BP372" s="6"/>
      <c r="BQ372" s="6"/>
      <c r="BU372" s="9"/>
      <c r="BV372" s="9"/>
      <c r="BW372" s="9"/>
      <c r="BX372" s="9"/>
      <c r="BY372" s="9"/>
      <c r="BZ372" s="9"/>
    </row>
    <row r="373" spans="1:78" x14ac:dyDescent="0.25">
      <c r="A373" s="5"/>
      <c r="B373" s="6"/>
      <c r="C373" s="6"/>
      <c r="D373" s="6" t="s">
        <v>208</v>
      </c>
      <c r="E373" s="6"/>
      <c r="F373" s="6" t="s">
        <v>43</v>
      </c>
      <c r="G373" s="6" t="s">
        <v>44</v>
      </c>
      <c r="H373" s="6">
        <v>22.1</v>
      </c>
      <c r="I373" s="6">
        <v>106.5</v>
      </c>
      <c r="J373" s="1" t="s">
        <v>241</v>
      </c>
      <c r="K373" s="1" t="s">
        <v>248</v>
      </c>
      <c r="L373" s="12">
        <f t="shared" si="25"/>
        <v>40066</v>
      </c>
      <c r="M373" s="6"/>
      <c r="N373" s="6">
        <v>21</v>
      </c>
      <c r="O373" s="6"/>
      <c r="P373" s="6"/>
      <c r="Q373" s="6" t="s">
        <v>71</v>
      </c>
      <c r="S373" s="4" t="s">
        <v>211</v>
      </c>
      <c r="T373" s="11" t="s">
        <v>223</v>
      </c>
      <c r="U373" s="10">
        <v>360</v>
      </c>
      <c r="V373" s="11">
        <v>1</v>
      </c>
      <c r="W373" s="10">
        <v>38.459000000000003</v>
      </c>
      <c r="X373" s="10">
        <v>298.3</v>
      </c>
      <c r="Y373" s="10">
        <v>11.7</v>
      </c>
      <c r="Z373" s="10">
        <v>25.495726495726498</v>
      </c>
      <c r="AB373" s="11"/>
      <c r="AC373" s="11"/>
      <c r="AD373" s="11"/>
      <c r="AE373" s="10">
        <v>0.21581027667984098</v>
      </c>
      <c r="AF373" s="10"/>
      <c r="AG373" s="10"/>
      <c r="AH373" s="10">
        <v>0.52806324110671898</v>
      </c>
      <c r="AI373" s="10"/>
      <c r="AJ373" s="10">
        <v>0.16284584980237099</v>
      </c>
      <c r="AK373" s="10">
        <v>9.4071146245059301E-2</v>
      </c>
      <c r="AL373" s="10">
        <v>1.0007905138339903</v>
      </c>
      <c r="AM373" s="6" t="s">
        <v>33</v>
      </c>
      <c r="AN373" s="6"/>
      <c r="AO373" s="6"/>
      <c r="AP373" s="6" t="s">
        <v>80</v>
      </c>
      <c r="AQ373" s="6"/>
      <c r="AR373" s="6" t="s">
        <v>81</v>
      </c>
      <c r="AS373" s="6" t="s">
        <v>39</v>
      </c>
      <c r="AT373" s="6"/>
      <c r="AU373" s="6"/>
      <c r="AV373" s="6"/>
      <c r="AW373" s="6"/>
      <c r="AX373" s="6"/>
      <c r="AY373" s="6"/>
      <c r="AZ373" s="7"/>
      <c r="BA373" s="7"/>
      <c r="BB373" s="8"/>
      <c r="BC373" s="9"/>
      <c r="BD373" s="9"/>
      <c r="BE373" s="9"/>
      <c r="BF373" s="9"/>
      <c r="BG373" s="9"/>
      <c r="BH373" s="9"/>
      <c r="BI373" s="9"/>
      <c r="BJ373" s="9"/>
      <c r="BK373" s="6"/>
      <c r="BL373" s="6"/>
      <c r="BM373" s="6"/>
      <c r="BN373" s="6"/>
      <c r="BO373" s="6"/>
      <c r="BP373" s="6"/>
      <c r="BQ373" s="6"/>
      <c r="BU373" s="9"/>
      <c r="BV373" s="9"/>
      <c r="BW373" s="9"/>
      <c r="BX373" s="9"/>
      <c r="BY373" s="9"/>
      <c r="BZ373" s="9"/>
    </row>
    <row r="374" spans="1:78" x14ac:dyDescent="0.25">
      <c r="A374" s="5"/>
      <c r="B374" s="6"/>
      <c r="C374" s="6"/>
      <c r="D374" s="6" t="s">
        <v>208</v>
      </c>
      <c r="E374" s="6"/>
      <c r="F374" s="6" t="s">
        <v>43</v>
      </c>
      <c r="G374" s="6" t="s">
        <v>44</v>
      </c>
      <c r="H374" s="6">
        <v>22.1</v>
      </c>
      <c r="I374" s="6">
        <v>106.5</v>
      </c>
      <c r="J374" s="1" t="s">
        <v>241</v>
      </c>
      <c r="K374" s="1" t="s">
        <v>248</v>
      </c>
      <c r="L374" s="12">
        <v>39706</v>
      </c>
      <c r="M374" s="6"/>
      <c r="N374" s="6">
        <v>21</v>
      </c>
      <c r="O374" s="6"/>
      <c r="P374" s="6"/>
      <c r="Q374" s="6" t="s">
        <v>71</v>
      </c>
      <c r="S374" s="4" t="s">
        <v>212</v>
      </c>
      <c r="T374" s="11" t="s">
        <v>224</v>
      </c>
      <c r="U374" s="10">
        <v>0</v>
      </c>
      <c r="V374" s="11">
        <v>1</v>
      </c>
      <c r="W374" s="10">
        <v>100</v>
      </c>
      <c r="X374" s="10">
        <v>440.5</v>
      </c>
      <c r="Y374" s="10">
        <v>6.5</v>
      </c>
      <c r="Z374" s="10">
        <v>67.769230769230774</v>
      </c>
      <c r="AB374" s="11"/>
      <c r="AC374" s="11"/>
      <c r="AD374" s="11"/>
      <c r="AE374" s="10">
        <v>0.14266842800528401</v>
      </c>
      <c r="AF374" s="10"/>
      <c r="AG374" s="10"/>
      <c r="AH374" s="10">
        <v>0.508850726552179</v>
      </c>
      <c r="AI374" s="10"/>
      <c r="AJ374" s="10">
        <v>0.27265521796565301</v>
      </c>
      <c r="AK374" s="10">
        <v>7.2919418758256194E-2</v>
      </c>
      <c r="AL374" s="10">
        <v>0.99709379128137221</v>
      </c>
      <c r="AM374" s="6" t="s">
        <v>33</v>
      </c>
      <c r="AN374" s="6"/>
      <c r="AO374" s="6"/>
      <c r="AP374" s="6" t="s">
        <v>80</v>
      </c>
      <c r="AQ374" s="6"/>
      <c r="AR374" s="6" t="s">
        <v>81</v>
      </c>
      <c r="AS374" s="6" t="s">
        <v>39</v>
      </c>
      <c r="AT374" s="6"/>
      <c r="AU374" s="6"/>
      <c r="AV374" s="6"/>
      <c r="AW374" s="6"/>
      <c r="AX374" s="6"/>
      <c r="AY374" s="6"/>
      <c r="AZ374" s="7"/>
      <c r="BA374" s="7"/>
      <c r="BB374" s="8"/>
      <c r="BC374" s="9"/>
      <c r="BD374" s="9"/>
      <c r="BE374" s="9"/>
      <c r="BF374" s="9"/>
      <c r="BG374" s="9"/>
      <c r="BH374" s="9"/>
      <c r="BI374" s="9"/>
      <c r="BJ374" s="9"/>
      <c r="BK374" s="6"/>
      <c r="BL374" s="6"/>
      <c r="BM374" s="6"/>
      <c r="BN374" s="6"/>
      <c r="BO374" s="6"/>
      <c r="BP374" s="6"/>
      <c r="BQ374" s="6"/>
      <c r="BU374" s="9"/>
      <c r="BV374" s="9"/>
      <c r="BW374" s="9"/>
      <c r="BX374" s="9"/>
      <c r="BY374" s="9"/>
      <c r="BZ374" s="9"/>
    </row>
    <row r="375" spans="1:78" x14ac:dyDescent="0.25">
      <c r="A375" s="5"/>
      <c r="B375" s="6"/>
      <c r="C375" s="6"/>
      <c r="D375" s="6" t="s">
        <v>208</v>
      </c>
      <c r="E375" s="6"/>
      <c r="F375" s="6" t="s">
        <v>43</v>
      </c>
      <c r="G375" s="6" t="s">
        <v>44</v>
      </c>
      <c r="H375" s="6">
        <v>22.1</v>
      </c>
      <c r="I375" s="6">
        <v>106.5</v>
      </c>
      <c r="J375" s="1" t="s">
        <v>241</v>
      </c>
      <c r="K375" s="1" t="s">
        <v>248</v>
      </c>
      <c r="L375" s="12">
        <f>L374+U375-U374</f>
        <v>39796</v>
      </c>
      <c r="M375" s="6"/>
      <c r="N375" s="6">
        <v>21</v>
      </c>
      <c r="O375" s="6"/>
      <c r="P375" s="6"/>
      <c r="Q375" s="6" t="s">
        <v>71</v>
      </c>
      <c r="S375" s="4" t="s">
        <v>212</v>
      </c>
      <c r="T375" s="11" t="s">
        <v>224</v>
      </c>
      <c r="U375" s="10">
        <v>90</v>
      </c>
      <c r="V375" s="11">
        <v>1</v>
      </c>
      <c r="W375" s="10">
        <v>81.119</v>
      </c>
      <c r="X375" s="10">
        <v>462.3</v>
      </c>
      <c r="Y375" s="10">
        <v>7.3</v>
      </c>
      <c r="Z375" s="10">
        <v>63.328767123287676</v>
      </c>
      <c r="AB375" s="11"/>
      <c r="AC375" s="11"/>
      <c r="AD375" s="11"/>
      <c r="AE375" s="10">
        <v>0.13712021136063401</v>
      </c>
      <c r="AF375" s="10"/>
      <c r="AG375" s="10"/>
      <c r="AH375" s="10">
        <v>0.52073976221928608</v>
      </c>
      <c r="AI375" s="10"/>
      <c r="AJ375" s="10">
        <v>0.26393659180977502</v>
      </c>
      <c r="AK375" s="10">
        <v>7.4504623513870494E-2</v>
      </c>
      <c r="AL375" s="10">
        <v>0.99630118890356556</v>
      </c>
      <c r="AM375" s="6" t="s">
        <v>33</v>
      </c>
      <c r="AN375" s="6"/>
      <c r="AO375" s="6"/>
      <c r="AP375" s="6" t="s">
        <v>80</v>
      </c>
      <c r="AQ375" s="6"/>
      <c r="AR375" s="6" t="s">
        <v>81</v>
      </c>
      <c r="AS375" s="6" t="s">
        <v>39</v>
      </c>
      <c r="AT375" s="6"/>
      <c r="AU375" s="6"/>
      <c r="AV375" s="6"/>
      <c r="AW375" s="6"/>
      <c r="AX375" s="6"/>
      <c r="AY375" s="6"/>
      <c r="AZ375" s="7"/>
      <c r="BA375" s="7"/>
      <c r="BB375" s="8"/>
      <c r="BC375" s="9"/>
      <c r="BD375" s="9"/>
      <c r="BE375" s="9"/>
      <c r="BF375" s="9"/>
      <c r="BG375" s="9"/>
      <c r="BH375" s="9"/>
      <c r="BI375" s="9"/>
      <c r="BJ375" s="9"/>
      <c r="BK375" s="6"/>
      <c r="BL375" s="6"/>
      <c r="BM375" s="6"/>
      <c r="BN375" s="6"/>
      <c r="BO375" s="6"/>
      <c r="BP375" s="6"/>
      <c r="BQ375" s="6"/>
      <c r="BU375" s="9"/>
      <c r="BV375" s="9"/>
      <c r="BW375" s="9"/>
      <c r="BX375" s="9"/>
      <c r="BY375" s="9"/>
      <c r="BZ375" s="9"/>
    </row>
    <row r="376" spans="1:78" x14ac:dyDescent="0.25">
      <c r="A376" s="5"/>
      <c r="B376" s="6"/>
      <c r="C376" s="6"/>
      <c r="D376" s="6" t="s">
        <v>208</v>
      </c>
      <c r="E376" s="6"/>
      <c r="F376" s="6" t="s">
        <v>43</v>
      </c>
      <c r="G376" s="6" t="s">
        <v>44</v>
      </c>
      <c r="H376" s="6">
        <v>22.1</v>
      </c>
      <c r="I376" s="6">
        <v>106.5</v>
      </c>
      <c r="J376" s="1" t="s">
        <v>241</v>
      </c>
      <c r="K376" s="1" t="s">
        <v>248</v>
      </c>
      <c r="L376" s="12">
        <f>L375+U376-U375</f>
        <v>39886</v>
      </c>
      <c r="M376" s="6"/>
      <c r="N376" s="6">
        <v>21</v>
      </c>
      <c r="O376" s="6"/>
      <c r="P376" s="6"/>
      <c r="Q376" s="6" t="s">
        <v>71</v>
      </c>
      <c r="S376" s="4" t="s">
        <v>212</v>
      </c>
      <c r="T376" s="11" t="s">
        <v>224</v>
      </c>
      <c r="U376" s="10">
        <v>180</v>
      </c>
      <c r="V376" s="11">
        <v>1</v>
      </c>
      <c r="W376" s="10">
        <v>76.435000000000002</v>
      </c>
      <c r="X376" s="10">
        <v>448.3</v>
      </c>
      <c r="Y376" s="10">
        <v>7.9</v>
      </c>
      <c r="Z376" s="10">
        <v>56.746835443037973</v>
      </c>
      <c r="AB376" s="11"/>
      <c r="AC376" s="11"/>
      <c r="AD376" s="11"/>
      <c r="AE376" s="10">
        <v>0.137912813738441</v>
      </c>
      <c r="AF376" s="10"/>
      <c r="AG376" s="10"/>
      <c r="AH376" s="10">
        <v>0.50250990752972202</v>
      </c>
      <c r="AI376" s="10"/>
      <c r="AJ376" s="10">
        <v>0.27186261558784602</v>
      </c>
      <c r="AK376" s="10">
        <v>8.4808454425363292E-2</v>
      </c>
      <c r="AL376" s="10">
        <v>0.99709379128137243</v>
      </c>
      <c r="AM376" s="6" t="s">
        <v>33</v>
      </c>
      <c r="AN376" s="6"/>
      <c r="AO376" s="6"/>
      <c r="AP376" s="6" t="s">
        <v>80</v>
      </c>
      <c r="AQ376" s="6"/>
      <c r="AR376" s="6" t="s">
        <v>81</v>
      </c>
      <c r="AS376" s="6" t="s">
        <v>39</v>
      </c>
      <c r="AT376" s="6"/>
      <c r="AU376" s="6"/>
      <c r="AV376" s="6"/>
      <c r="AW376" s="6"/>
      <c r="AX376" s="6"/>
      <c r="AY376" s="6"/>
      <c r="AZ376" s="7"/>
      <c r="BA376" s="7"/>
      <c r="BB376" s="8"/>
      <c r="BC376" s="9"/>
      <c r="BD376" s="9"/>
      <c r="BE376" s="9"/>
      <c r="BF376" s="9"/>
      <c r="BG376" s="9"/>
      <c r="BH376" s="9"/>
      <c r="BI376" s="9"/>
      <c r="BJ376" s="9"/>
      <c r="BK376" s="6"/>
      <c r="BL376" s="6"/>
      <c r="BM376" s="6"/>
      <c r="BN376" s="6"/>
      <c r="BO376" s="6"/>
      <c r="BP376" s="6"/>
      <c r="BQ376" s="6"/>
      <c r="BU376" s="9"/>
      <c r="BV376" s="9"/>
      <c r="BW376" s="9"/>
      <c r="BX376" s="9"/>
      <c r="BY376" s="9"/>
      <c r="BZ376" s="9"/>
    </row>
    <row r="377" spans="1:78" x14ac:dyDescent="0.25">
      <c r="A377" s="5"/>
      <c r="B377" s="6"/>
      <c r="C377" s="6"/>
      <c r="D377" s="6" t="s">
        <v>208</v>
      </c>
      <c r="E377" s="6"/>
      <c r="F377" s="6" t="s">
        <v>43</v>
      </c>
      <c r="G377" s="6" t="s">
        <v>44</v>
      </c>
      <c r="H377" s="6">
        <v>22.1</v>
      </c>
      <c r="I377" s="6">
        <v>106.5</v>
      </c>
      <c r="J377" s="1" t="s">
        <v>241</v>
      </c>
      <c r="K377" s="1" t="s">
        <v>248</v>
      </c>
      <c r="L377" s="12">
        <f>L376+U377-U376</f>
        <v>39976</v>
      </c>
      <c r="M377" s="6"/>
      <c r="N377" s="6">
        <v>21</v>
      </c>
      <c r="O377" s="6"/>
      <c r="P377" s="6"/>
      <c r="Q377" s="6" t="s">
        <v>71</v>
      </c>
      <c r="S377" s="4" t="s">
        <v>212</v>
      </c>
      <c r="T377" s="11" t="s">
        <v>224</v>
      </c>
      <c r="U377" s="10">
        <v>270</v>
      </c>
      <c r="V377" s="11">
        <v>1</v>
      </c>
      <c r="W377" s="10">
        <v>61.002000000000002</v>
      </c>
      <c r="X377" s="10">
        <v>453.1</v>
      </c>
      <c r="Y377" s="10">
        <v>7.8</v>
      </c>
      <c r="Z377" s="10">
        <v>58.089743589743591</v>
      </c>
      <c r="AB377" s="11"/>
      <c r="AC377" s="11"/>
      <c r="AD377" s="11"/>
      <c r="AE377" s="10">
        <v>0.137912813738441</v>
      </c>
      <c r="AF377" s="10"/>
      <c r="AG377" s="10"/>
      <c r="AH377" s="10">
        <v>0.51043593130779297</v>
      </c>
      <c r="AI377" s="10"/>
      <c r="AJ377" s="10">
        <v>0.26393659180977502</v>
      </c>
      <c r="AK377" s="10">
        <v>8.4015852047556197E-2</v>
      </c>
      <c r="AL377" s="10">
        <v>0.99630118890356523</v>
      </c>
      <c r="AM377" s="6" t="s">
        <v>33</v>
      </c>
      <c r="AN377" s="6"/>
      <c r="AO377" s="6"/>
      <c r="AP377" s="6" t="s">
        <v>80</v>
      </c>
      <c r="AQ377" s="6"/>
      <c r="AR377" s="6" t="s">
        <v>81</v>
      </c>
      <c r="AS377" s="6" t="s">
        <v>39</v>
      </c>
      <c r="AT377" s="6"/>
      <c r="AU377" s="6"/>
      <c r="AV377" s="6"/>
      <c r="AW377" s="6"/>
      <c r="AX377" s="6"/>
      <c r="AY377" s="6"/>
      <c r="AZ377" s="7"/>
      <c r="BA377" s="7"/>
      <c r="BB377" s="8"/>
      <c r="BC377" s="9"/>
      <c r="BD377" s="9"/>
      <c r="BE377" s="9"/>
      <c r="BF377" s="9"/>
      <c r="BG377" s="9"/>
      <c r="BH377" s="9"/>
      <c r="BI377" s="9"/>
      <c r="BJ377" s="9"/>
      <c r="BK377" s="6"/>
      <c r="BL377" s="6"/>
      <c r="BM377" s="6"/>
      <c r="BN377" s="6"/>
      <c r="BO377" s="6"/>
      <c r="BP377" s="6"/>
      <c r="BQ377" s="6"/>
      <c r="BU377" s="9"/>
      <c r="BV377" s="9"/>
      <c r="BW377" s="9"/>
      <c r="BX377" s="9"/>
      <c r="BY377" s="9"/>
      <c r="BZ377" s="9"/>
    </row>
    <row r="378" spans="1:78" x14ac:dyDescent="0.25">
      <c r="A378" s="5"/>
      <c r="B378" s="6"/>
      <c r="C378" s="6"/>
      <c r="D378" s="6" t="s">
        <v>208</v>
      </c>
      <c r="E378" s="6"/>
      <c r="F378" s="6" t="s">
        <v>43</v>
      </c>
      <c r="G378" s="6" t="s">
        <v>44</v>
      </c>
      <c r="H378" s="6">
        <v>22.1</v>
      </c>
      <c r="I378" s="6">
        <v>106.5</v>
      </c>
      <c r="J378" s="1" t="s">
        <v>241</v>
      </c>
      <c r="K378" s="1" t="s">
        <v>248</v>
      </c>
      <c r="L378" s="12">
        <f>L377+U378-U377</f>
        <v>40066</v>
      </c>
      <c r="M378" s="6"/>
      <c r="N378" s="6">
        <v>21</v>
      </c>
      <c r="O378" s="6"/>
      <c r="P378" s="6"/>
      <c r="Q378" s="6" t="s">
        <v>71</v>
      </c>
      <c r="S378" s="4" t="s">
        <v>212</v>
      </c>
      <c r="T378" s="11" t="s">
        <v>224</v>
      </c>
      <c r="U378" s="10">
        <v>360</v>
      </c>
      <c r="V378" s="11">
        <v>1</v>
      </c>
      <c r="W378" s="10">
        <v>48.546999999999997</v>
      </c>
      <c r="X378" s="10">
        <v>410.3</v>
      </c>
      <c r="Y378" s="10">
        <v>8.6</v>
      </c>
      <c r="Z378" s="10">
        <v>47.709302325581397</v>
      </c>
      <c r="AB378" s="11"/>
      <c r="AC378" s="11"/>
      <c r="AD378" s="11"/>
      <c r="AE378" s="10">
        <v>0.148216644649933</v>
      </c>
      <c r="AF378" s="10"/>
      <c r="AG378" s="10"/>
      <c r="AH378" s="10">
        <v>0.48031704095112199</v>
      </c>
      <c r="AI378" s="10"/>
      <c r="AJ378" s="10">
        <v>0.27503302509907501</v>
      </c>
      <c r="AK378" s="10">
        <v>9.2734478203434598E-2</v>
      </c>
      <c r="AL378" s="10">
        <v>0.99630118890356467</v>
      </c>
      <c r="AM378" s="6" t="s">
        <v>33</v>
      </c>
      <c r="AN378" s="6"/>
      <c r="AO378" s="6"/>
      <c r="AP378" s="6" t="s">
        <v>80</v>
      </c>
      <c r="AQ378" s="6"/>
      <c r="AR378" s="6" t="s">
        <v>81</v>
      </c>
      <c r="AS378" s="6" t="s">
        <v>39</v>
      </c>
      <c r="AT378" s="6"/>
      <c r="AU378" s="6"/>
      <c r="AV378" s="6"/>
      <c r="AW378" s="6"/>
      <c r="AX378" s="6"/>
      <c r="AY378" s="6"/>
      <c r="AZ378" s="7"/>
      <c r="BA378" s="7"/>
      <c r="BB378" s="8"/>
      <c r="BC378" s="9"/>
      <c r="BD378" s="9"/>
      <c r="BE378" s="9"/>
      <c r="BF378" s="9"/>
      <c r="BG378" s="9"/>
      <c r="BH378" s="9"/>
      <c r="BI378" s="9"/>
      <c r="BJ378" s="9"/>
      <c r="BK378" s="6"/>
      <c r="BL378" s="6"/>
      <c r="BM378" s="6"/>
      <c r="BN378" s="6"/>
      <c r="BO378" s="6"/>
      <c r="BP378" s="6"/>
      <c r="BQ378" s="6"/>
      <c r="BU378" s="9"/>
      <c r="BV378" s="9"/>
      <c r="BW378" s="9"/>
      <c r="BX378" s="9"/>
      <c r="BY378" s="9"/>
      <c r="BZ378" s="9"/>
    </row>
    <row r="379" spans="1:78" x14ac:dyDescent="0.25">
      <c r="A379" s="1">
        <v>2019</v>
      </c>
      <c r="B379" s="1" t="s">
        <v>215</v>
      </c>
      <c r="C379" s="1" t="s">
        <v>216</v>
      </c>
      <c r="D379" s="1" t="s">
        <v>213</v>
      </c>
      <c r="F379" s="6" t="s">
        <v>43</v>
      </c>
      <c r="G379" s="6" t="s">
        <v>44</v>
      </c>
      <c r="H379" s="1">
        <v>-27.542984807824102</v>
      </c>
      <c r="I379" s="1">
        <v>153.05245664995201</v>
      </c>
      <c r="J379" s="1" t="s">
        <v>243</v>
      </c>
      <c r="K379" s="1" t="s">
        <v>248</v>
      </c>
      <c r="L379" s="12">
        <v>41190</v>
      </c>
      <c r="M379" s="1">
        <f>(14+27.8)/2</f>
        <v>20.9</v>
      </c>
      <c r="N379" s="1">
        <f t="shared" ref="N379:N390" si="26">AVERAGE(31.4,8.36)</f>
        <v>19.88</v>
      </c>
      <c r="O379" s="1">
        <v>1000</v>
      </c>
      <c r="Q379" s="1" t="s">
        <v>58</v>
      </c>
      <c r="S379" s="1" t="s">
        <v>214</v>
      </c>
      <c r="T379" s="11" t="s">
        <v>225</v>
      </c>
      <c r="U379" s="11">
        <v>0</v>
      </c>
      <c r="V379" s="11"/>
      <c r="W379" s="11">
        <v>100</v>
      </c>
      <c r="X379" s="11">
        <v>509</v>
      </c>
      <c r="Y379" s="11">
        <v>6</v>
      </c>
      <c r="Z379" s="10">
        <v>84.833333333333329</v>
      </c>
      <c r="AB379" s="11"/>
      <c r="AC379" s="11"/>
      <c r="AD379" s="11"/>
      <c r="AE379" s="11">
        <v>0.25392382285314402</v>
      </c>
      <c r="AF379" s="11">
        <v>5.2984104768569427E-2</v>
      </c>
      <c r="AG379" s="11">
        <v>0.25792262321303611</v>
      </c>
      <c r="AH379" s="11">
        <v>0.11296611016694992</v>
      </c>
      <c r="AI379" s="11">
        <v>0.21193641907427771</v>
      </c>
      <c r="AJ379" s="11">
        <v>3.5289413176047182E-2</v>
      </c>
      <c r="AK379" s="11">
        <v>7.4977506747975611E-2</v>
      </c>
      <c r="AL379" s="10">
        <v>1</v>
      </c>
      <c r="AM379" s="1" t="s">
        <v>33</v>
      </c>
      <c r="AN379" s="1" t="s">
        <v>34</v>
      </c>
      <c r="AO379" s="1" t="s">
        <v>35</v>
      </c>
      <c r="AP379" s="1" t="s">
        <v>36</v>
      </c>
      <c r="AQ379" s="1" t="s">
        <v>37</v>
      </c>
      <c r="AR379" s="1" t="s">
        <v>38</v>
      </c>
      <c r="AS379" s="1" t="s">
        <v>39</v>
      </c>
    </row>
    <row r="380" spans="1:78" x14ac:dyDescent="0.25">
      <c r="D380" s="1" t="s">
        <v>213</v>
      </c>
      <c r="F380" s="6" t="s">
        <v>43</v>
      </c>
      <c r="G380" s="6" t="s">
        <v>44</v>
      </c>
      <c r="H380" s="1">
        <v>-27.542984807824102</v>
      </c>
      <c r="I380" s="1">
        <v>153.05245664995201</v>
      </c>
      <c r="J380" s="1" t="s">
        <v>243</v>
      </c>
      <c r="K380" s="1" t="s">
        <v>248</v>
      </c>
      <c r="L380" s="12">
        <f>L379+U380-U379</f>
        <v>41280</v>
      </c>
      <c r="M380" s="1">
        <f>(21+31)/2</f>
        <v>26</v>
      </c>
      <c r="N380" s="1">
        <f t="shared" si="26"/>
        <v>19.88</v>
      </c>
      <c r="O380" s="1">
        <v>1000</v>
      </c>
      <c r="Q380" s="1" t="s">
        <v>58</v>
      </c>
      <c r="S380" s="1" t="s">
        <v>214</v>
      </c>
      <c r="T380" s="11" t="s">
        <v>225</v>
      </c>
      <c r="U380" s="11">
        <v>90</v>
      </c>
      <c r="V380" s="11"/>
      <c r="W380" s="11">
        <v>85.831000000000003</v>
      </c>
      <c r="X380" s="11">
        <v>516.85899999999992</v>
      </c>
      <c r="Y380" s="11">
        <v>6.3216999999999999</v>
      </c>
      <c r="Z380" s="10">
        <v>81.759495072527955</v>
      </c>
      <c r="AB380" s="11"/>
      <c r="AC380" s="11"/>
      <c r="AD380" s="11"/>
      <c r="AE380" s="11">
        <v>0.31416673265898998</v>
      </c>
      <c r="AF380" s="11">
        <v>5.1928385563469417E-2</v>
      </c>
      <c r="AG380" s="11">
        <v>0.24675969370640949</v>
      </c>
      <c r="AH380" s="11">
        <v>9.9298757084105294E-2</v>
      </c>
      <c r="AI380" s="11">
        <v>0.17122915786838369</v>
      </c>
      <c r="AJ380" s="11">
        <v>4.3099661257160242E-2</v>
      </c>
      <c r="AK380" s="11">
        <v>7.3517611861481827E-2</v>
      </c>
      <c r="AL380" s="10">
        <v>0.99999999999999989</v>
      </c>
      <c r="AM380" s="1" t="s">
        <v>33</v>
      </c>
      <c r="AN380" s="1" t="s">
        <v>34</v>
      </c>
      <c r="AO380" s="1" t="s">
        <v>35</v>
      </c>
      <c r="AP380" s="1" t="s">
        <v>36</v>
      </c>
      <c r="AQ380" s="1" t="s">
        <v>37</v>
      </c>
      <c r="AR380" s="1" t="s">
        <v>38</v>
      </c>
      <c r="AS380" s="1" t="s">
        <v>39</v>
      </c>
    </row>
    <row r="381" spans="1:78" x14ac:dyDescent="0.25">
      <c r="D381" s="1" t="s">
        <v>213</v>
      </c>
      <c r="F381" s="6" t="s">
        <v>43</v>
      </c>
      <c r="G381" s="6" t="s">
        <v>44</v>
      </c>
      <c r="H381" s="1">
        <v>-27.542984807824102</v>
      </c>
      <c r="I381" s="1">
        <v>153.05245664995201</v>
      </c>
      <c r="J381" s="1" t="s">
        <v>243</v>
      </c>
      <c r="K381" s="1" t="s">
        <v>248</v>
      </c>
      <c r="L381" s="12">
        <f t="shared" ref="L381:L384" si="27">L380+U381-U380</f>
        <v>41370</v>
      </c>
      <c r="M381" s="1">
        <f>(14.5+26.5)/2</f>
        <v>20.5</v>
      </c>
      <c r="N381" s="1">
        <f t="shared" si="26"/>
        <v>19.88</v>
      </c>
      <c r="O381" s="1">
        <v>1000</v>
      </c>
      <c r="Q381" s="1" t="s">
        <v>58</v>
      </c>
      <c r="S381" s="1" t="s">
        <v>214</v>
      </c>
      <c r="T381" s="11" t="s">
        <v>225</v>
      </c>
      <c r="U381" s="11">
        <v>180</v>
      </c>
      <c r="V381" s="11"/>
      <c r="W381" s="11">
        <v>70.550999999999988</v>
      </c>
      <c r="X381" s="11">
        <v>502.65600000000001</v>
      </c>
      <c r="Y381" s="11">
        <v>7.6190999999999995</v>
      </c>
      <c r="Z381" s="10">
        <v>65.973146434618272</v>
      </c>
      <c r="AB381" s="11"/>
      <c r="AC381" s="11"/>
      <c r="AD381" s="11"/>
      <c r="AE381" s="11">
        <v>0.28774727408346901</v>
      </c>
      <c r="AF381" s="11">
        <v>5.8168051591769222E-2</v>
      </c>
      <c r="AG381" s="11">
        <v>0.24125274227941337</v>
      </c>
      <c r="AH381" s="11">
        <v>0.10421499869695583</v>
      </c>
      <c r="AI381" s="11">
        <v>0.18687688846620326</v>
      </c>
      <c r="AJ381" s="11">
        <v>4.30614194760605E-2</v>
      </c>
      <c r="AK381" s="11">
        <v>7.867862540612873E-2</v>
      </c>
      <c r="AL381" s="10">
        <v>0.99999999999999989</v>
      </c>
      <c r="AM381" s="1" t="s">
        <v>33</v>
      </c>
      <c r="AN381" s="1" t="s">
        <v>34</v>
      </c>
      <c r="AO381" s="1" t="s">
        <v>35</v>
      </c>
      <c r="AP381" s="1" t="s">
        <v>36</v>
      </c>
      <c r="AQ381" s="1" t="s">
        <v>37</v>
      </c>
      <c r="AR381" s="1" t="s">
        <v>38</v>
      </c>
      <c r="AS381" s="1" t="s">
        <v>39</v>
      </c>
    </row>
    <row r="382" spans="1:78" x14ac:dyDescent="0.25">
      <c r="D382" s="1" t="s">
        <v>213</v>
      </c>
      <c r="F382" s="6" t="s">
        <v>43</v>
      </c>
      <c r="G382" s="6" t="s">
        <v>44</v>
      </c>
      <c r="H382" s="1">
        <v>-27.542984807824102</v>
      </c>
      <c r="I382" s="1">
        <v>153.05245664995201</v>
      </c>
      <c r="J382" s="1" t="s">
        <v>243</v>
      </c>
      <c r="K382" s="1" t="s">
        <v>248</v>
      </c>
      <c r="L382" s="12">
        <f t="shared" si="27"/>
        <v>41460</v>
      </c>
      <c r="M382" s="1">
        <f>(10+21.8)/2</f>
        <v>15.9</v>
      </c>
      <c r="N382" s="1">
        <f t="shared" si="26"/>
        <v>19.88</v>
      </c>
      <c r="O382" s="1">
        <v>1000</v>
      </c>
      <c r="Q382" s="1" t="s">
        <v>58</v>
      </c>
      <c r="S382" s="1" t="s">
        <v>214</v>
      </c>
      <c r="T382" s="11" t="s">
        <v>225</v>
      </c>
      <c r="U382" s="11">
        <v>270</v>
      </c>
      <c r="V382" s="11"/>
      <c r="W382" s="11">
        <v>64.641499999999994</v>
      </c>
      <c r="X382" s="11">
        <v>541.10900000000004</v>
      </c>
      <c r="Y382" s="11">
        <v>9.4903000000000013</v>
      </c>
      <c r="Z382" s="10">
        <v>57.017059523934961</v>
      </c>
      <c r="AB382" s="11"/>
      <c r="AC382" s="11"/>
      <c r="AD382" s="11"/>
      <c r="AE382" s="11">
        <v>0.33492474055785187</v>
      </c>
      <c r="AF382" s="11">
        <v>5.349630745971639E-2</v>
      </c>
      <c r="AG382" s="11">
        <v>0.23161809095687258</v>
      </c>
      <c r="AH382" s="11">
        <v>9.8309078353262122E-2</v>
      </c>
      <c r="AI382" s="11">
        <v>0.16446378768202191</v>
      </c>
      <c r="AJ382" s="11">
        <v>4.3468688621205891E-2</v>
      </c>
      <c r="AK382" s="11">
        <v>7.3719306369069135E-2</v>
      </c>
      <c r="AL382" s="10">
        <v>0.99999999999999978</v>
      </c>
      <c r="AM382" s="1" t="s">
        <v>33</v>
      </c>
      <c r="AN382" s="1" t="s">
        <v>34</v>
      </c>
      <c r="AO382" s="1" t="s">
        <v>35</v>
      </c>
      <c r="AP382" s="1" t="s">
        <v>36</v>
      </c>
      <c r="AQ382" s="1" t="s">
        <v>37</v>
      </c>
      <c r="AR382" s="1" t="s">
        <v>38</v>
      </c>
      <c r="AS382" s="1" t="s">
        <v>39</v>
      </c>
    </row>
    <row r="383" spans="1:78" x14ac:dyDescent="0.25">
      <c r="D383" s="1" t="s">
        <v>213</v>
      </c>
      <c r="F383" s="6" t="s">
        <v>43</v>
      </c>
      <c r="G383" s="6" t="s">
        <v>44</v>
      </c>
      <c r="H383" s="1">
        <v>-27.542984807824102</v>
      </c>
      <c r="I383" s="1">
        <v>153.05245664995201</v>
      </c>
      <c r="J383" s="1" t="s">
        <v>243</v>
      </c>
      <c r="K383" s="1" t="s">
        <v>248</v>
      </c>
      <c r="L383" s="12">
        <f t="shared" si="27"/>
        <v>41550</v>
      </c>
      <c r="M383" s="1">
        <f>(15+30)/2</f>
        <v>22.5</v>
      </c>
      <c r="N383" s="1">
        <f t="shared" si="26"/>
        <v>19.88</v>
      </c>
      <c r="O383" s="1">
        <v>1000</v>
      </c>
      <c r="Q383" s="1" t="s">
        <v>58</v>
      </c>
      <c r="S383" s="1" t="s">
        <v>214</v>
      </c>
      <c r="T383" s="11" t="s">
        <v>225</v>
      </c>
      <c r="U383" s="11">
        <v>360</v>
      </c>
      <c r="V383" s="11"/>
      <c r="W383" s="11">
        <v>60.201499999999996</v>
      </c>
      <c r="X383" s="11">
        <v>535.56600000000003</v>
      </c>
      <c r="Y383" s="11">
        <v>9.2157999999999998</v>
      </c>
      <c r="Z383" s="10">
        <v>58.113891360489596</v>
      </c>
      <c r="AB383" s="11"/>
      <c r="AC383" s="11"/>
      <c r="AD383" s="11"/>
      <c r="AE383" s="11">
        <v>0.32370829361011011</v>
      </c>
      <c r="AF383" s="11">
        <v>5.460019630118107E-2</v>
      </c>
      <c r="AG383" s="11">
        <v>0.22987980270862893</v>
      </c>
      <c r="AH383" s="11">
        <v>9.7251733556232567E-2</v>
      </c>
      <c r="AI383" s="11">
        <v>0.16930492752298074</v>
      </c>
      <c r="AJ383" s="11">
        <v>4.663685249732015E-2</v>
      </c>
      <c r="AK383" s="11">
        <v>7.8618193803546496E-2</v>
      </c>
      <c r="AL383" s="10">
        <v>1</v>
      </c>
      <c r="AM383" s="1" t="s">
        <v>33</v>
      </c>
      <c r="AN383" s="1" t="s">
        <v>34</v>
      </c>
      <c r="AO383" s="1" t="s">
        <v>35</v>
      </c>
      <c r="AP383" s="1" t="s">
        <v>36</v>
      </c>
      <c r="AQ383" s="1" t="s">
        <v>37</v>
      </c>
      <c r="AR383" s="1" t="s">
        <v>38</v>
      </c>
      <c r="AS383" s="1" t="s">
        <v>39</v>
      </c>
    </row>
    <row r="384" spans="1:78" x14ac:dyDescent="0.25">
      <c r="D384" s="1" t="s">
        <v>213</v>
      </c>
      <c r="F384" s="6" t="s">
        <v>43</v>
      </c>
      <c r="G384" s="6" t="s">
        <v>44</v>
      </c>
      <c r="H384" s="1">
        <v>-27.542984807824102</v>
      </c>
      <c r="I384" s="1">
        <v>153.05245664995201</v>
      </c>
      <c r="J384" s="1" t="s">
        <v>243</v>
      </c>
      <c r="K384" s="1" t="s">
        <v>248</v>
      </c>
      <c r="L384" s="12">
        <f t="shared" si="27"/>
        <v>41640</v>
      </c>
      <c r="M384" s="1">
        <f>(20+31)/2</f>
        <v>25.5</v>
      </c>
      <c r="N384" s="1">
        <f t="shared" si="26"/>
        <v>19.88</v>
      </c>
      <c r="O384" s="1">
        <v>1000</v>
      </c>
      <c r="Q384" s="1" t="s">
        <v>58</v>
      </c>
      <c r="S384" s="1" t="s">
        <v>214</v>
      </c>
      <c r="T384" s="11" t="s">
        <v>225</v>
      </c>
      <c r="U384" s="11">
        <v>450</v>
      </c>
      <c r="V384" s="11"/>
      <c r="W384" s="11">
        <v>53.453500000000005</v>
      </c>
      <c r="X384" s="11">
        <v>586</v>
      </c>
      <c r="Y384" s="11">
        <v>11.261600000000001</v>
      </c>
      <c r="Z384" s="10">
        <v>52.035234780137806</v>
      </c>
      <c r="AB384" s="11"/>
      <c r="AC384" s="11"/>
      <c r="AD384" s="11"/>
      <c r="AE384" s="11">
        <v>0.33442002313597646</v>
      </c>
      <c r="AF384" s="11">
        <v>5.4685035229782318E-2</v>
      </c>
      <c r="AG384" s="11">
        <v>0.25134083499842258</v>
      </c>
      <c r="AH384" s="11">
        <v>9.6750446944999471E-2</v>
      </c>
      <c r="AI384" s="11">
        <v>0.15459038805342309</v>
      </c>
      <c r="AJ384" s="11">
        <v>3.3547165842885689E-2</v>
      </c>
      <c r="AK384" s="11">
        <v>7.4666105794510468E-2</v>
      </c>
      <c r="AL384" s="10">
        <v>1</v>
      </c>
      <c r="AM384" s="1" t="s">
        <v>33</v>
      </c>
      <c r="AN384" s="1" t="s">
        <v>34</v>
      </c>
      <c r="AO384" s="1" t="s">
        <v>35</v>
      </c>
      <c r="AP384" s="1" t="s">
        <v>36</v>
      </c>
      <c r="AQ384" s="1" t="s">
        <v>37</v>
      </c>
      <c r="AR384" s="1" t="s">
        <v>38</v>
      </c>
      <c r="AS384" s="1" t="s">
        <v>39</v>
      </c>
    </row>
    <row r="385" spans="4:45" x14ac:dyDescent="0.25">
      <c r="D385" s="1" t="s">
        <v>213</v>
      </c>
      <c r="F385" s="6" t="s">
        <v>43</v>
      </c>
      <c r="G385" s="6" t="s">
        <v>44</v>
      </c>
      <c r="H385" s="1">
        <v>-27.542984807824102</v>
      </c>
      <c r="I385" s="1">
        <v>153.05245664995201</v>
      </c>
      <c r="J385" s="1" t="s">
        <v>243</v>
      </c>
      <c r="K385" s="1" t="s">
        <v>248</v>
      </c>
      <c r="L385" s="12">
        <v>41190</v>
      </c>
      <c r="M385" s="1">
        <f>(14+27.8)/2</f>
        <v>20.9</v>
      </c>
      <c r="N385" s="1">
        <f t="shared" si="26"/>
        <v>19.88</v>
      </c>
      <c r="O385" s="1">
        <v>1000</v>
      </c>
      <c r="Q385" s="1" t="s">
        <v>58</v>
      </c>
      <c r="S385" s="1" t="s">
        <v>214</v>
      </c>
      <c r="T385" s="11" t="s">
        <v>226</v>
      </c>
      <c r="U385" s="11">
        <v>0</v>
      </c>
      <c r="V385" s="11"/>
      <c r="W385" s="11">
        <v>100</v>
      </c>
      <c r="X385" s="11">
        <v>512</v>
      </c>
      <c r="Y385" s="11">
        <v>2.6292999999999997</v>
      </c>
      <c r="Z385" s="10">
        <v>194.72863499790822</v>
      </c>
      <c r="AB385" s="11"/>
      <c r="AC385" s="11"/>
      <c r="AD385" s="11"/>
      <c r="AE385" s="11">
        <v>0.28271728271728275</v>
      </c>
      <c r="AF385" s="11">
        <v>4.6953046953046959E-2</v>
      </c>
      <c r="AG385" s="11">
        <v>0.23176823176823177</v>
      </c>
      <c r="AH385" s="11">
        <v>0.12287712287712289</v>
      </c>
      <c r="AI385" s="11">
        <v>0.19880119880119879</v>
      </c>
      <c r="AJ385" s="11">
        <v>6.0939060939060943E-2</v>
      </c>
      <c r="AK385" s="11">
        <v>5.5944055944055944E-2</v>
      </c>
      <c r="AL385" s="10">
        <v>1.0000000000000002</v>
      </c>
      <c r="AM385" s="1" t="s">
        <v>33</v>
      </c>
      <c r="AN385" s="1" t="s">
        <v>34</v>
      </c>
      <c r="AO385" s="1" t="s">
        <v>35</v>
      </c>
      <c r="AP385" s="1" t="s">
        <v>36</v>
      </c>
      <c r="AQ385" s="1" t="s">
        <v>37</v>
      </c>
      <c r="AR385" s="1" t="s">
        <v>38</v>
      </c>
      <c r="AS385" s="1" t="s">
        <v>39</v>
      </c>
    </row>
    <row r="386" spans="4:45" x14ac:dyDescent="0.25">
      <c r="D386" s="1" t="s">
        <v>213</v>
      </c>
      <c r="F386" s="6" t="s">
        <v>43</v>
      </c>
      <c r="G386" s="6" t="s">
        <v>44</v>
      </c>
      <c r="H386" s="1">
        <v>-27.542984807824102</v>
      </c>
      <c r="I386" s="1">
        <v>153.05245664995201</v>
      </c>
      <c r="J386" s="1" t="s">
        <v>243</v>
      </c>
      <c r="K386" s="1" t="s">
        <v>248</v>
      </c>
      <c r="L386" s="12">
        <f>L385+U386-U385</f>
        <v>41280</v>
      </c>
      <c r="M386" s="1">
        <f>(21+31)/2</f>
        <v>26</v>
      </c>
      <c r="N386" s="1">
        <f t="shared" si="26"/>
        <v>19.88</v>
      </c>
      <c r="O386" s="1">
        <v>1000</v>
      </c>
      <c r="Q386" s="1" t="s">
        <v>58</v>
      </c>
      <c r="S386" s="1" t="s">
        <v>214</v>
      </c>
      <c r="T386" s="11" t="s">
        <v>226</v>
      </c>
      <c r="U386" s="11">
        <v>90</v>
      </c>
      <c r="V386" s="11"/>
      <c r="W386" s="11">
        <v>90.394000000000005</v>
      </c>
      <c r="X386" s="11">
        <v>499.19199999999995</v>
      </c>
      <c r="Y386" s="11">
        <v>2.9786000000000001</v>
      </c>
      <c r="Z386" s="10">
        <v>167.59282884576643</v>
      </c>
      <c r="AB386" s="11"/>
      <c r="AC386" s="11"/>
      <c r="AD386" s="11"/>
      <c r="AE386" s="11">
        <v>0.28332472170039591</v>
      </c>
      <c r="AF386" s="11">
        <v>3.9461659052065022E-2</v>
      </c>
      <c r="AG386" s="11">
        <v>0.24406286851694897</v>
      </c>
      <c r="AH386" s="11">
        <v>0.12815138811131108</v>
      </c>
      <c r="AI386" s="11">
        <v>0.17931168077096296</v>
      </c>
      <c r="AJ386" s="11">
        <v>5.9846852797821648E-2</v>
      </c>
      <c r="AK386" s="11">
        <v>6.5840829050494556E-2</v>
      </c>
      <c r="AL386" s="10">
        <v>1.0000000000000002</v>
      </c>
      <c r="AM386" s="1" t="s">
        <v>33</v>
      </c>
      <c r="AN386" s="1" t="s">
        <v>34</v>
      </c>
      <c r="AO386" s="1" t="s">
        <v>35</v>
      </c>
      <c r="AP386" s="1" t="s">
        <v>36</v>
      </c>
      <c r="AQ386" s="1" t="s">
        <v>37</v>
      </c>
      <c r="AR386" s="1" t="s">
        <v>38</v>
      </c>
      <c r="AS386" s="1" t="s">
        <v>39</v>
      </c>
    </row>
    <row r="387" spans="4:45" x14ac:dyDescent="0.25">
      <c r="D387" s="1" t="s">
        <v>213</v>
      </c>
      <c r="F387" s="6" t="s">
        <v>43</v>
      </c>
      <c r="G387" s="6" t="s">
        <v>44</v>
      </c>
      <c r="H387" s="1">
        <v>-27.542984807824102</v>
      </c>
      <c r="I387" s="1">
        <v>153.05245664995201</v>
      </c>
      <c r="J387" s="1" t="s">
        <v>243</v>
      </c>
      <c r="K387" s="1" t="s">
        <v>248</v>
      </c>
      <c r="L387" s="12">
        <f t="shared" ref="L387:L390" si="28">L386+U387-U386</f>
        <v>41370</v>
      </c>
      <c r="M387" s="1">
        <f>(14.5+26.5)/2</f>
        <v>20.5</v>
      </c>
      <c r="N387" s="1">
        <f t="shared" si="26"/>
        <v>19.88</v>
      </c>
      <c r="O387" s="1">
        <v>1000</v>
      </c>
      <c r="Q387" s="1" t="s">
        <v>58</v>
      </c>
      <c r="S387" s="1" t="s">
        <v>214</v>
      </c>
      <c r="T387" s="11" t="s">
        <v>226</v>
      </c>
      <c r="U387" s="11">
        <v>180</v>
      </c>
      <c r="V387" s="11"/>
      <c r="W387" s="11">
        <v>83.134500000000003</v>
      </c>
      <c r="X387" s="11">
        <v>504.73399999999998</v>
      </c>
      <c r="Y387" s="11">
        <v>3.6023000000000001</v>
      </c>
      <c r="Z387" s="10">
        <v>140.11437137384448</v>
      </c>
      <c r="AB387" s="11"/>
      <c r="AC387" s="11"/>
      <c r="AD387" s="11"/>
      <c r="AE387" s="11">
        <v>0.28900687481213805</v>
      </c>
      <c r="AF387" s="11">
        <v>4.6288985126969988E-2</v>
      </c>
      <c r="AG387" s="11">
        <v>0.21438583844366055</v>
      </c>
      <c r="AH387" s="11">
        <v>0.12396599236052178</v>
      </c>
      <c r="AI387" s="11">
        <v>0.19505918954571255</v>
      </c>
      <c r="AJ387" s="11">
        <v>6.4500907473606053E-2</v>
      </c>
      <c r="AK387" s="11">
        <v>6.6792212237391069E-2</v>
      </c>
      <c r="AL387" s="10">
        <v>1</v>
      </c>
      <c r="AM387" s="1" t="s">
        <v>33</v>
      </c>
      <c r="AN387" s="1" t="s">
        <v>34</v>
      </c>
      <c r="AO387" s="1" t="s">
        <v>35</v>
      </c>
      <c r="AP387" s="1" t="s">
        <v>36</v>
      </c>
      <c r="AQ387" s="1" t="s">
        <v>37</v>
      </c>
      <c r="AR387" s="1" t="s">
        <v>38</v>
      </c>
      <c r="AS387" s="1" t="s">
        <v>39</v>
      </c>
    </row>
    <row r="388" spans="4:45" x14ac:dyDescent="0.25">
      <c r="D388" s="1" t="s">
        <v>213</v>
      </c>
      <c r="F388" s="6" t="s">
        <v>43</v>
      </c>
      <c r="G388" s="6" t="s">
        <v>44</v>
      </c>
      <c r="H388" s="1">
        <v>-27.542984807824102</v>
      </c>
      <c r="I388" s="1">
        <v>153.05245664995201</v>
      </c>
      <c r="J388" s="1" t="s">
        <v>243</v>
      </c>
      <c r="K388" s="1" t="s">
        <v>248</v>
      </c>
      <c r="L388" s="12">
        <f t="shared" si="28"/>
        <v>41460</v>
      </c>
      <c r="M388" s="1">
        <f>(10+21.8)/2</f>
        <v>15.9</v>
      </c>
      <c r="N388" s="1">
        <f t="shared" si="26"/>
        <v>19.88</v>
      </c>
      <c r="O388" s="1">
        <v>1000</v>
      </c>
      <c r="Q388" s="1" t="s">
        <v>58</v>
      </c>
      <c r="S388" s="1" t="s">
        <v>214</v>
      </c>
      <c r="T388" s="11" t="s">
        <v>226</v>
      </c>
      <c r="U388" s="11">
        <v>270</v>
      </c>
      <c r="V388" s="11"/>
      <c r="W388" s="11">
        <v>73.935500000000005</v>
      </c>
      <c r="X388" s="11">
        <v>534.17999999999995</v>
      </c>
      <c r="Y388" s="11">
        <v>4.6251999999999995</v>
      </c>
      <c r="Z388" s="10">
        <v>115.49338406987806</v>
      </c>
      <c r="AB388" s="11"/>
      <c r="AC388" s="11"/>
      <c r="AD388" s="11"/>
      <c r="AE388" s="11">
        <v>0.33433090842882829</v>
      </c>
      <c r="AF388" s="11">
        <v>4.3872830214340727E-2</v>
      </c>
      <c r="AG388" s="11">
        <v>0.24309536377855151</v>
      </c>
      <c r="AH388" s="11">
        <v>0.11540219519700198</v>
      </c>
      <c r="AI388" s="11">
        <v>0.15415466728141811</v>
      </c>
      <c r="AJ388" s="11">
        <v>4.6468606098363292E-2</v>
      </c>
      <c r="AK388" s="11">
        <v>6.2675429001496266E-2</v>
      </c>
      <c r="AL388" s="10">
        <v>1.0000000000000002</v>
      </c>
      <c r="AM388" s="1" t="s">
        <v>33</v>
      </c>
      <c r="AN388" s="1" t="s">
        <v>34</v>
      </c>
      <c r="AO388" s="1" t="s">
        <v>35</v>
      </c>
      <c r="AP388" s="1" t="s">
        <v>36</v>
      </c>
      <c r="AQ388" s="1" t="s">
        <v>37</v>
      </c>
      <c r="AR388" s="1" t="s">
        <v>38</v>
      </c>
      <c r="AS388" s="1" t="s">
        <v>39</v>
      </c>
    </row>
    <row r="389" spans="4:45" x14ac:dyDescent="0.25">
      <c r="D389" s="1" t="s">
        <v>213</v>
      </c>
      <c r="F389" s="6" t="s">
        <v>43</v>
      </c>
      <c r="G389" s="6" t="s">
        <v>44</v>
      </c>
      <c r="H389" s="1">
        <v>-27.542984807824102</v>
      </c>
      <c r="I389" s="1">
        <v>153.05245664995201</v>
      </c>
      <c r="J389" s="1" t="s">
        <v>243</v>
      </c>
      <c r="K389" s="1" t="s">
        <v>248</v>
      </c>
      <c r="L389" s="12">
        <f t="shared" si="28"/>
        <v>41550</v>
      </c>
      <c r="M389" s="1">
        <f>(15+30)/2</f>
        <v>22.5</v>
      </c>
      <c r="N389" s="1">
        <f t="shared" si="26"/>
        <v>19.88</v>
      </c>
      <c r="O389" s="1">
        <v>1000</v>
      </c>
      <c r="Q389" s="1" t="s">
        <v>58</v>
      </c>
      <c r="S389" s="1" t="s">
        <v>214</v>
      </c>
      <c r="T389" s="11" t="s">
        <v>226</v>
      </c>
      <c r="U389" s="11">
        <v>360</v>
      </c>
      <c r="V389" s="11"/>
      <c r="W389" s="11">
        <v>71.786000000000001</v>
      </c>
      <c r="X389" s="11">
        <v>530.37</v>
      </c>
      <c r="Y389" s="11">
        <v>4.3508000000000004</v>
      </c>
      <c r="Z389" s="10">
        <v>121.90171922405074</v>
      </c>
      <c r="AB389" s="11"/>
      <c r="AC389" s="11"/>
      <c r="AD389" s="11"/>
      <c r="AE389" s="11">
        <v>0.34184743780153759</v>
      </c>
      <c r="AF389" s="11">
        <v>4.5326733867376769E-2</v>
      </c>
      <c r="AG389" s="11">
        <v>0.21305561690084149</v>
      </c>
      <c r="AH389" s="11">
        <v>0.11029192413383009</v>
      </c>
      <c r="AI389" s="11">
        <v>0.16256502988569274</v>
      </c>
      <c r="AJ389" s="11">
        <v>6.0164050828241236E-2</v>
      </c>
      <c r="AK389" s="11">
        <v>6.6749206582480083E-2</v>
      </c>
      <c r="AL389" s="10">
        <v>1</v>
      </c>
      <c r="AM389" s="1" t="s">
        <v>33</v>
      </c>
      <c r="AN389" s="1" t="s">
        <v>34</v>
      </c>
      <c r="AO389" s="1" t="s">
        <v>35</v>
      </c>
      <c r="AP389" s="1" t="s">
        <v>36</v>
      </c>
      <c r="AQ389" s="1" t="s">
        <v>37</v>
      </c>
      <c r="AR389" s="1" t="s">
        <v>38</v>
      </c>
      <c r="AS389" s="1" t="s">
        <v>39</v>
      </c>
    </row>
    <row r="390" spans="4:45" x14ac:dyDescent="0.25">
      <c r="D390" s="1" t="s">
        <v>213</v>
      </c>
      <c r="F390" s="6" t="s">
        <v>43</v>
      </c>
      <c r="G390" s="6" t="s">
        <v>44</v>
      </c>
      <c r="H390" s="1">
        <v>-27.542984807824102</v>
      </c>
      <c r="I390" s="1">
        <v>153.05245664995201</v>
      </c>
      <c r="J390" s="1" t="s">
        <v>243</v>
      </c>
      <c r="K390" s="1" t="s">
        <v>248</v>
      </c>
      <c r="L390" s="12">
        <f t="shared" si="28"/>
        <v>41640</v>
      </c>
      <c r="M390" s="1">
        <f>(20+31)/2</f>
        <v>25.5</v>
      </c>
      <c r="N390" s="1">
        <f t="shared" si="26"/>
        <v>19.88</v>
      </c>
      <c r="O390" s="1">
        <v>1000</v>
      </c>
      <c r="Q390" s="1" t="s">
        <v>58</v>
      </c>
      <c r="S390" s="1" t="s">
        <v>214</v>
      </c>
      <c r="T390" s="11" t="s">
        <v>226</v>
      </c>
      <c r="U390" s="11">
        <v>450</v>
      </c>
      <c r="V390" s="11"/>
      <c r="W390" s="11">
        <v>67.787000000000006</v>
      </c>
      <c r="X390" s="11">
        <v>584</v>
      </c>
      <c r="Y390" s="11">
        <v>5.4</v>
      </c>
      <c r="Z390" s="10">
        <v>108.14814814814814</v>
      </c>
      <c r="AB390" s="11"/>
      <c r="AC390" s="11"/>
      <c r="AD390" s="11"/>
      <c r="AE390" s="11">
        <v>0.34872102318145476</v>
      </c>
      <c r="AF390" s="11">
        <v>4.5963229416466821E-2</v>
      </c>
      <c r="AG390" s="11">
        <v>0.241806554756195</v>
      </c>
      <c r="AH390" s="11">
        <v>0.10991207034372501</v>
      </c>
      <c r="AI390" s="11">
        <v>0.14888089528377296</v>
      </c>
      <c r="AJ390" s="11">
        <v>3.9768185451638682E-2</v>
      </c>
      <c r="AK390" s="11">
        <v>6.4948041566746592E-2</v>
      </c>
      <c r="AL390" s="10">
        <v>0.99999999999999989</v>
      </c>
      <c r="AM390" s="1" t="s">
        <v>33</v>
      </c>
      <c r="AN390" s="1" t="s">
        <v>34</v>
      </c>
      <c r="AO390" s="1" t="s">
        <v>35</v>
      </c>
      <c r="AP390" s="1" t="s">
        <v>36</v>
      </c>
      <c r="AQ390" s="1" t="s">
        <v>37</v>
      </c>
      <c r="AR390" s="1" t="s">
        <v>38</v>
      </c>
      <c r="AS390" s="1" t="s">
        <v>39</v>
      </c>
    </row>
  </sheetData>
  <phoneticPr fontId="3" type="noConversion"/>
  <conditionalFormatting sqref="AE71:AK86">
    <cfRule type="colorScale" priority="1">
      <colorScale>
        <cfvo type="min"/>
        <cfvo type="percentile" val="50"/>
        <cfvo type="max"/>
        <color rgb="FFF8696B"/>
        <color rgb="FFFFEB84"/>
        <color rgb="FF63BE7B"/>
      </colorScale>
    </cfRule>
  </conditionalFormatting>
  <hyperlinks>
    <hyperlink ref="B221" r:id="rId1" xr:uid="{BB4DF966-61A1-4E4F-8AD7-F858EF7002D3}"/>
  </hyperlinks>
  <pageMargins left="0.75" right="0.75" top="1" bottom="1" header="0.5" footer="0.5"/>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Chakrawal, Arjun</cp:lastModifiedBy>
  <dcterms:created xsi:type="dcterms:W3CDTF">2024-01-17T03:13:04Z</dcterms:created>
  <dcterms:modified xsi:type="dcterms:W3CDTF">2025-08-08T19:30:41Z</dcterms:modified>
</cp:coreProperties>
</file>