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Farzaneh\Desktop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I53" i="1"/>
  <c r="D53" i="1"/>
  <c r="C53" i="1"/>
  <c r="K52" i="1"/>
  <c r="I52" i="1"/>
  <c r="D52" i="1"/>
  <c r="C52" i="1"/>
  <c r="K51" i="1"/>
  <c r="I51" i="1"/>
  <c r="D51" i="1"/>
  <c r="C51" i="1"/>
  <c r="K50" i="1"/>
  <c r="I50" i="1"/>
  <c r="D50" i="1"/>
  <c r="C50" i="1"/>
  <c r="K49" i="1"/>
  <c r="I49" i="1"/>
  <c r="D49" i="1"/>
  <c r="C49" i="1"/>
  <c r="K48" i="1"/>
  <c r="I48" i="1"/>
  <c r="D48" i="1"/>
  <c r="C48" i="1"/>
  <c r="K47" i="1"/>
  <c r="I47" i="1"/>
  <c r="D47" i="1"/>
  <c r="C47" i="1"/>
  <c r="K46" i="1"/>
  <c r="I46" i="1"/>
  <c r="D46" i="1"/>
  <c r="C46" i="1"/>
  <c r="K45" i="1"/>
  <c r="I45" i="1"/>
  <c r="D45" i="1"/>
  <c r="C45" i="1"/>
  <c r="K44" i="1"/>
  <c r="I44" i="1"/>
  <c r="D44" i="1"/>
  <c r="C44" i="1"/>
  <c r="K43" i="1"/>
  <c r="I43" i="1"/>
  <c r="D43" i="1"/>
  <c r="C43" i="1"/>
  <c r="K42" i="1"/>
  <c r="I42" i="1"/>
  <c r="D42" i="1"/>
  <c r="C42" i="1"/>
  <c r="K41" i="1"/>
  <c r="I41" i="1"/>
  <c r="D41" i="1"/>
  <c r="C41" i="1"/>
  <c r="K40" i="1"/>
  <c r="I40" i="1"/>
  <c r="D40" i="1"/>
  <c r="C40" i="1"/>
  <c r="K39" i="1"/>
  <c r="I39" i="1"/>
  <c r="D39" i="1"/>
  <c r="C39" i="1"/>
  <c r="K38" i="1"/>
  <c r="I38" i="1"/>
  <c r="D38" i="1"/>
  <c r="C38" i="1"/>
  <c r="K37" i="1"/>
  <c r="I37" i="1"/>
  <c r="D37" i="1"/>
  <c r="C37" i="1"/>
  <c r="K36" i="1"/>
  <c r="I36" i="1"/>
  <c r="D36" i="1"/>
  <c r="C36" i="1"/>
  <c r="K35" i="1"/>
  <c r="I35" i="1"/>
  <c r="D35" i="1"/>
  <c r="C35" i="1"/>
  <c r="K34" i="1"/>
  <c r="I34" i="1"/>
  <c r="D34" i="1"/>
  <c r="C34" i="1"/>
  <c r="K33" i="1"/>
  <c r="I33" i="1"/>
  <c r="D33" i="1"/>
  <c r="C33" i="1"/>
  <c r="K32" i="1"/>
  <c r="I32" i="1"/>
  <c r="D32" i="1"/>
  <c r="C32" i="1"/>
  <c r="A21" i="1"/>
  <c r="K20" i="1"/>
  <c r="D20" i="1"/>
  <c r="C20" i="1"/>
  <c r="K19" i="1"/>
  <c r="D19" i="1"/>
  <c r="C19" i="1"/>
  <c r="K18" i="1"/>
  <c r="D18" i="1"/>
  <c r="C18" i="1"/>
  <c r="K17" i="1"/>
  <c r="D17" i="1"/>
  <c r="C17" i="1"/>
  <c r="K16" i="1"/>
  <c r="D16" i="1"/>
  <c r="C16" i="1"/>
  <c r="K15" i="1"/>
  <c r="D15" i="1"/>
  <c r="C15" i="1"/>
  <c r="K14" i="1"/>
  <c r="D14" i="1"/>
  <c r="C14" i="1"/>
  <c r="K13" i="1"/>
  <c r="D13" i="1"/>
  <c r="C13" i="1"/>
  <c r="K12" i="1"/>
  <c r="D12" i="1"/>
  <c r="C12" i="1"/>
  <c r="K11" i="1"/>
  <c r="D11" i="1"/>
  <c r="C11" i="1"/>
  <c r="K10" i="1"/>
  <c r="D10" i="1"/>
  <c r="C10" i="1"/>
  <c r="K9" i="1"/>
  <c r="D9" i="1"/>
  <c r="C9" i="1"/>
  <c r="K8" i="1"/>
  <c r="D8" i="1"/>
  <c r="C8" i="1"/>
  <c r="K7" i="1"/>
  <c r="D7" i="1"/>
  <c r="C7" i="1"/>
  <c r="K6" i="1"/>
  <c r="D6" i="1"/>
  <c r="C6" i="1"/>
  <c r="K5" i="1"/>
  <c r="D5" i="1"/>
  <c r="C5" i="1"/>
  <c r="K4" i="1"/>
  <c r="D4" i="1"/>
  <c r="C4" i="1"/>
  <c r="K3" i="1"/>
  <c r="D3" i="1"/>
  <c r="C3" i="1"/>
  <c r="K2" i="1"/>
  <c r="D2" i="1"/>
  <c r="C2" i="1"/>
</calcChain>
</file>

<file path=xl/sharedStrings.xml><?xml version="1.0" encoding="utf-8"?>
<sst xmlns="http://schemas.openxmlformats.org/spreadsheetml/2006/main" count="68" uniqueCount="18">
  <si>
    <t>Pmax</t>
  </si>
  <si>
    <t>Type</t>
  </si>
  <si>
    <t>Pmin</t>
  </si>
  <si>
    <t>RU</t>
  </si>
  <si>
    <t>RD</t>
  </si>
  <si>
    <t>ld</t>
  </si>
  <si>
    <t>lu</t>
  </si>
  <si>
    <t>QS</t>
  </si>
  <si>
    <t>cost-op</t>
  </si>
  <si>
    <t>cost-st</t>
  </si>
  <si>
    <t>bus</t>
  </si>
  <si>
    <t>Coal</t>
  </si>
  <si>
    <t>GT</t>
  </si>
  <si>
    <t>CCGT</t>
  </si>
  <si>
    <t>GT2</t>
  </si>
  <si>
    <t>Nuclear</t>
  </si>
  <si>
    <t>Candidate</t>
  </si>
  <si>
    <t>cost-inv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</si>
</sst>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0" fontId="0" fillId="3" borderId="0" xfId="0" applyFill="1"/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0" xfId="0" applyFill="1"/>
    <xf numFmtId="3" fontId="0" fillId="0" borderId="0" xfId="0" applyNumberFormat="1"/>
    <xf numFmtId="0" fontId="1" fillId="0" borderId="0" xfId="0" applyFon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O11" sqref="O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</row>
    <row r="2" spans="1:13" x14ac:dyDescent="0.25">
      <c r="A2" s="1">
        <v>550</v>
      </c>
      <c r="B2" s="2" t="s">
        <v>11</v>
      </c>
      <c r="C2" s="2">
        <f>A2*0.75</f>
        <v>412.5</v>
      </c>
      <c r="D2" s="2">
        <f>A2*0.3</f>
        <v>165</v>
      </c>
      <c r="E2" s="2">
        <v>165</v>
      </c>
      <c r="F2" s="2">
        <v>12</v>
      </c>
      <c r="G2" s="2">
        <v>24</v>
      </c>
      <c r="H2" s="2">
        <v>165</v>
      </c>
      <c r="I2" s="2"/>
      <c r="J2" s="2">
        <v>18.72</v>
      </c>
      <c r="K2" s="2">
        <f>A2*54.11</f>
        <v>29760.5</v>
      </c>
      <c r="L2" s="2"/>
      <c r="M2" s="2">
        <v>10</v>
      </c>
    </row>
    <row r="3" spans="1:13" x14ac:dyDescent="0.25">
      <c r="A3" s="3">
        <v>185</v>
      </c>
      <c r="B3" s="4" t="s">
        <v>12</v>
      </c>
      <c r="C3" s="4">
        <f>A3*0.25</f>
        <v>46.25</v>
      </c>
      <c r="D3" s="3">
        <f>A3</f>
        <v>185</v>
      </c>
      <c r="E3" s="4">
        <v>185</v>
      </c>
      <c r="F3" s="4">
        <v>1</v>
      </c>
      <c r="G3" s="4">
        <v>1</v>
      </c>
      <c r="H3" s="4">
        <v>185</v>
      </c>
      <c r="I3" s="4"/>
      <c r="J3" s="4">
        <v>48.47</v>
      </c>
      <c r="K3" s="4">
        <f>A3*28.14</f>
        <v>5205.9000000000005</v>
      </c>
      <c r="L3" s="4"/>
      <c r="M3" s="4">
        <v>12</v>
      </c>
    </row>
    <row r="4" spans="1:13" x14ac:dyDescent="0.25">
      <c r="A4" s="5">
        <v>320</v>
      </c>
      <c r="B4" s="6" t="s">
        <v>13</v>
      </c>
      <c r="C4" s="6">
        <f>A4*0.4</f>
        <v>128</v>
      </c>
      <c r="D4" s="6">
        <f>A4*0.5</f>
        <v>160</v>
      </c>
      <c r="E4" s="6">
        <v>160</v>
      </c>
      <c r="F4" s="6">
        <v>12</v>
      </c>
      <c r="G4" s="6">
        <v>6</v>
      </c>
      <c r="H4" s="6">
        <v>160</v>
      </c>
      <c r="I4" s="6"/>
      <c r="J4" s="6">
        <v>19.32</v>
      </c>
      <c r="K4" s="6">
        <f>A4*16.23</f>
        <v>5193.6000000000004</v>
      </c>
      <c r="L4" s="6"/>
      <c r="M4" s="6">
        <v>25</v>
      </c>
    </row>
    <row r="5" spans="1:13" x14ac:dyDescent="0.25">
      <c r="A5" s="5">
        <v>414</v>
      </c>
      <c r="B5" s="6" t="s">
        <v>13</v>
      </c>
      <c r="C5" s="6">
        <f>A5*0.4</f>
        <v>165.60000000000002</v>
      </c>
      <c r="D5" s="6">
        <f>A5*0.5</f>
        <v>207</v>
      </c>
      <c r="E5" s="6">
        <v>207</v>
      </c>
      <c r="F5" s="6">
        <v>12</v>
      </c>
      <c r="G5" s="6">
        <v>6</v>
      </c>
      <c r="H5" s="6">
        <v>207</v>
      </c>
      <c r="I5" s="6"/>
      <c r="J5" s="6">
        <v>19.32</v>
      </c>
      <c r="K5" s="6">
        <f>A5*16.23</f>
        <v>6719.22</v>
      </c>
      <c r="L5" s="6"/>
      <c r="M5" s="6">
        <v>26</v>
      </c>
    </row>
    <row r="6" spans="1:13" x14ac:dyDescent="0.25">
      <c r="A6" s="3">
        <v>107</v>
      </c>
      <c r="B6" s="4" t="s">
        <v>12</v>
      </c>
      <c r="C6" s="4">
        <f>A6*0.25</f>
        <v>26.75</v>
      </c>
      <c r="D6" s="3">
        <f>A6</f>
        <v>107</v>
      </c>
      <c r="E6" s="4">
        <v>107</v>
      </c>
      <c r="F6" s="4">
        <v>1</v>
      </c>
      <c r="G6" s="4">
        <v>1</v>
      </c>
      <c r="H6" s="4">
        <v>107</v>
      </c>
      <c r="I6" s="4"/>
      <c r="J6" s="4">
        <v>48.47</v>
      </c>
      <c r="K6" s="4">
        <f>A6*28.14</f>
        <v>3010.98</v>
      </c>
      <c r="L6" s="4"/>
      <c r="M6" s="4">
        <v>31</v>
      </c>
    </row>
    <row r="7" spans="1:13" x14ac:dyDescent="0.25">
      <c r="A7" s="3">
        <v>119</v>
      </c>
      <c r="B7" s="4" t="s">
        <v>12</v>
      </c>
      <c r="C7" s="4">
        <f>A7*0.25</f>
        <v>29.75</v>
      </c>
      <c r="D7" s="3">
        <f>A7</f>
        <v>119</v>
      </c>
      <c r="E7" s="4">
        <v>119</v>
      </c>
      <c r="F7" s="4">
        <v>1</v>
      </c>
      <c r="G7" s="4">
        <v>1</v>
      </c>
      <c r="H7" s="4">
        <v>119</v>
      </c>
      <c r="I7" s="4"/>
      <c r="J7" s="4">
        <v>48.47</v>
      </c>
      <c r="K7" s="4">
        <f>A7*28.14</f>
        <v>3348.66</v>
      </c>
      <c r="L7" s="4"/>
      <c r="M7" s="4">
        <v>46</v>
      </c>
    </row>
    <row r="8" spans="1:13" x14ac:dyDescent="0.25">
      <c r="A8" s="5">
        <v>304</v>
      </c>
      <c r="B8" s="6" t="s">
        <v>13</v>
      </c>
      <c r="C8" s="6">
        <f>A8*0.4</f>
        <v>121.60000000000001</v>
      </c>
      <c r="D8" s="6">
        <f>A8*0.5</f>
        <v>152</v>
      </c>
      <c r="E8" s="6">
        <v>152</v>
      </c>
      <c r="F8" s="6">
        <v>12</v>
      </c>
      <c r="G8" s="6">
        <v>6</v>
      </c>
      <c r="H8" s="6">
        <v>152</v>
      </c>
      <c r="I8" s="6"/>
      <c r="J8" s="6">
        <v>19.32</v>
      </c>
      <c r="K8" s="6">
        <f>16.23*A8</f>
        <v>4933.92</v>
      </c>
      <c r="L8" s="6"/>
      <c r="M8" s="6">
        <v>49</v>
      </c>
    </row>
    <row r="9" spans="1:13" x14ac:dyDescent="0.25">
      <c r="A9" s="3">
        <v>148</v>
      </c>
      <c r="B9" s="4" t="s">
        <v>12</v>
      </c>
      <c r="C9" s="4">
        <f>A9*0.25</f>
        <v>37</v>
      </c>
      <c r="D9" s="3">
        <f>A9</f>
        <v>148</v>
      </c>
      <c r="E9" s="4">
        <v>148</v>
      </c>
      <c r="F9" s="4">
        <v>1</v>
      </c>
      <c r="G9" s="4">
        <v>1</v>
      </c>
      <c r="H9" s="4">
        <v>148</v>
      </c>
      <c r="I9" s="4"/>
      <c r="J9" s="4">
        <v>48.47</v>
      </c>
      <c r="K9" s="4">
        <f>A9*28.14</f>
        <v>4164.72</v>
      </c>
      <c r="L9" s="4"/>
      <c r="M9" s="4">
        <v>54</v>
      </c>
    </row>
    <row r="10" spans="1:13" x14ac:dyDescent="0.25">
      <c r="A10" s="3">
        <v>255</v>
      </c>
      <c r="B10" s="4" t="s">
        <v>14</v>
      </c>
      <c r="C10" s="4">
        <f>A10*0.27</f>
        <v>68.850000000000009</v>
      </c>
      <c r="D10" s="3">
        <f>A10*0.7</f>
        <v>178.5</v>
      </c>
      <c r="E10" s="3">
        <v>178.5</v>
      </c>
      <c r="F10" s="4">
        <v>1</v>
      </c>
      <c r="G10" s="4">
        <v>1</v>
      </c>
      <c r="H10" s="3">
        <v>178.5</v>
      </c>
      <c r="I10" s="4"/>
      <c r="J10" s="4">
        <v>38.47</v>
      </c>
      <c r="K10" s="4">
        <f>A10*25.14</f>
        <v>6410.7</v>
      </c>
      <c r="L10" s="4"/>
      <c r="M10" s="4">
        <v>59</v>
      </c>
    </row>
    <row r="11" spans="1:13" x14ac:dyDescent="0.25">
      <c r="A11" s="3">
        <v>260</v>
      </c>
      <c r="B11" s="4" t="s">
        <v>14</v>
      </c>
      <c r="C11" s="4">
        <f>A11*0.27</f>
        <v>70.2</v>
      </c>
      <c r="D11" s="3">
        <f>A11*0.7</f>
        <v>182</v>
      </c>
      <c r="E11" s="3">
        <v>182</v>
      </c>
      <c r="F11" s="4">
        <v>1</v>
      </c>
      <c r="G11" s="4">
        <v>1</v>
      </c>
      <c r="H11" s="3">
        <v>182</v>
      </c>
      <c r="I11" s="4"/>
      <c r="J11" s="4">
        <v>38.47</v>
      </c>
      <c r="K11" s="4">
        <f>A11*25.14</f>
        <v>6536.4000000000005</v>
      </c>
      <c r="L11" s="4"/>
      <c r="M11" s="4">
        <v>61</v>
      </c>
    </row>
    <row r="12" spans="1:13" x14ac:dyDescent="0.25">
      <c r="A12" s="1">
        <v>491</v>
      </c>
      <c r="B12" s="2" t="s">
        <v>11</v>
      </c>
      <c r="C12" s="2">
        <f>A12*0.75</f>
        <v>368.25</v>
      </c>
      <c r="D12" s="2">
        <f>A12*0.3</f>
        <v>147.29999999999998</v>
      </c>
      <c r="E12" s="2">
        <v>147.29999999999998</v>
      </c>
      <c r="F12" s="2">
        <v>12</v>
      </c>
      <c r="G12" s="2">
        <v>24</v>
      </c>
      <c r="H12" s="2">
        <v>147.29999999999998</v>
      </c>
      <c r="I12" s="2"/>
      <c r="J12" s="2">
        <v>18.72</v>
      </c>
      <c r="K12" s="2">
        <f>A12*54.11</f>
        <v>26568.01</v>
      </c>
      <c r="L12" s="2"/>
      <c r="M12" s="2">
        <v>65</v>
      </c>
    </row>
    <row r="13" spans="1:13" x14ac:dyDescent="0.25">
      <c r="A13" s="1">
        <v>492</v>
      </c>
      <c r="B13" s="2" t="s">
        <v>11</v>
      </c>
      <c r="C13" s="2">
        <f>A13*0.75</f>
        <v>369</v>
      </c>
      <c r="D13" s="2">
        <f>A13*0.3</f>
        <v>147.6</v>
      </c>
      <c r="E13" s="2">
        <v>147.6</v>
      </c>
      <c r="F13" s="2">
        <v>12</v>
      </c>
      <c r="G13" s="2">
        <v>24</v>
      </c>
      <c r="H13" s="2">
        <v>147.6</v>
      </c>
      <c r="I13" s="2"/>
      <c r="J13" s="2">
        <v>18.72</v>
      </c>
      <c r="K13" s="2">
        <f>A13*54.11</f>
        <v>26622.12</v>
      </c>
      <c r="L13" s="2"/>
      <c r="M13" s="2">
        <v>66</v>
      </c>
    </row>
    <row r="14" spans="1:13" x14ac:dyDescent="0.25">
      <c r="A14" s="7">
        <v>805.2</v>
      </c>
      <c r="B14" s="8" t="s">
        <v>15</v>
      </c>
      <c r="C14" s="8">
        <f>A14*0.9</f>
        <v>724.68000000000006</v>
      </c>
      <c r="D14" s="8">
        <f>A14*0.1</f>
        <v>80.52000000000001</v>
      </c>
      <c r="E14" s="8">
        <v>80.52000000000001</v>
      </c>
      <c r="F14" s="8">
        <v>24</v>
      </c>
      <c r="G14" s="8">
        <v>48</v>
      </c>
      <c r="H14" s="8">
        <v>80.52000000000001</v>
      </c>
      <c r="I14" s="8"/>
      <c r="J14" s="8">
        <v>10.33</v>
      </c>
      <c r="K14" s="8">
        <f>A14*100</f>
        <v>80520</v>
      </c>
      <c r="L14" s="8"/>
      <c r="M14" s="8">
        <v>69</v>
      </c>
    </row>
    <row r="15" spans="1:13" x14ac:dyDescent="0.25">
      <c r="A15" s="1">
        <v>577</v>
      </c>
      <c r="B15" s="2" t="s">
        <v>11</v>
      </c>
      <c r="C15" s="2">
        <f>A15*0.75</f>
        <v>432.75</v>
      </c>
      <c r="D15" s="2">
        <f>A15*0.3</f>
        <v>173.1</v>
      </c>
      <c r="E15" s="2">
        <v>173.1</v>
      </c>
      <c r="F15" s="2">
        <v>12</v>
      </c>
      <c r="G15" s="2">
        <v>24</v>
      </c>
      <c r="H15" s="2">
        <v>173.1</v>
      </c>
      <c r="I15" s="2"/>
      <c r="J15" s="2">
        <v>18.72</v>
      </c>
      <c r="K15" s="2">
        <f>A15*54.11</f>
        <v>31221.47</v>
      </c>
      <c r="L15" s="2"/>
      <c r="M15" s="2">
        <v>80</v>
      </c>
    </row>
    <row r="16" spans="1:13" x14ac:dyDescent="0.25">
      <c r="A16" s="3">
        <v>104</v>
      </c>
      <c r="B16" s="4" t="s">
        <v>12</v>
      </c>
      <c r="C16" s="4">
        <f>A16*0.25</f>
        <v>26</v>
      </c>
      <c r="D16" s="3">
        <f>A16</f>
        <v>104</v>
      </c>
      <c r="E16" s="4">
        <v>104</v>
      </c>
      <c r="F16" s="4">
        <v>1</v>
      </c>
      <c r="G16" s="4">
        <v>1</v>
      </c>
      <c r="H16" s="4">
        <v>104</v>
      </c>
      <c r="I16" s="4"/>
      <c r="J16" s="4">
        <v>48.47</v>
      </c>
      <c r="K16" s="4">
        <f>A16*28.14</f>
        <v>2926.56</v>
      </c>
      <c r="L16" s="4"/>
      <c r="M16" s="4">
        <v>87</v>
      </c>
    </row>
    <row r="17" spans="1:13" x14ac:dyDescent="0.25">
      <c r="A17" s="7">
        <v>707</v>
      </c>
      <c r="B17" s="8" t="s">
        <v>15</v>
      </c>
      <c r="C17" s="8">
        <f>A17*0.9</f>
        <v>636.30000000000007</v>
      </c>
      <c r="D17" s="8">
        <f>A17*0.1</f>
        <v>70.7</v>
      </c>
      <c r="E17" s="8">
        <v>70.7</v>
      </c>
      <c r="F17" s="8">
        <v>24</v>
      </c>
      <c r="G17" s="8">
        <v>48</v>
      </c>
      <c r="H17" s="8">
        <v>70.7</v>
      </c>
      <c r="I17" s="8"/>
      <c r="J17" s="8">
        <v>10.33</v>
      </c>
      <c r="K17" s="8">
        <f>A17*100</f>
        <v>70700</v>
      </c>
      <c r="L17" s="8"/>
      <c r="M17" s="8">
        <v>89</v>
      </c>
    </row>
    <row r="18" spans="1:13" x14ac:dyDescent="0.25">
      <c r="A18" s="5">
        <v>352</v>
      </c>
      <c r="B18" s="6" t="s">
        <v>13</v>
      </c>
      <c r="C18" s="6">
        <f>A18*0.4</f>
        <v>140.80000000000001</v>
      </c>
      <c r="D18" s="6">
        <f>A18*0.5</f>
        <v>176</v>
      </c>
      <c r="E18" s="6">
        <v>176</v>
      </c>
      <c r="F18" s="6">
        <v>12</v>
      </c>
      <c r="G18" s="6">
        <v>6</v>
      </c>
      <c r="H18" s="6">
        <v>176</v>
      </c>
      <c r="I18" s="6"/>
      <c r="J18" s="6">
        <v>19.32</v>
      </c>
      <c r="K18" s="6">
        <f>16.23*A18</f>
        <v>5712.96</v>
      </c>
      <c r="L18" s="6"/>
      <c r="M18" s="6">
        <v>100</v>
      </c>
    </row>
    <row r="19" spans="1:13" x14ac:dyDescent="0.25">
      <c r="A19" s="3">
        <v>140</v>
      </c>
      <c r="B19" s="4" t="s">
        <v>12</v>
      </c>
      <c r="C19" s="4">
        <f>A19*0.25</f>
        <v>35</v>
      </c>
      <c r="D19" s="3">
        <f>A19</f>
        <v>140</v>
      </c>
      <c r="E19" s="4">
        <v>140</v>
      </c>
      <c r="F19" s="4">
        <v>1</v>
      </c>
      <c r="G19" s="4">
        <v>1</v>
      </c>
      <c r="H19" s="4">
        <v>140</v>
      </c>
      <c r="I19" s="4"/>
      <c r="J19" s="4">
        <v>48.47</v>
      </c>
      <c r="K19" s="4">
        <f>A19*28.14</f>
        <v>3939.6</v>
      </c>
      <c r="L19" s="4"/>
      <c r="M19" s="4">
        <v>103</v>
      </c>
    </row>
    <row r="20" spans="1:13" x14ac:dyDescent="0.25">
      <c r="A20" s="3">
        <v>136</v>
      </c>
      <c r="B20" s="4" t="s">
        <v>12</v>
      </c>
      <c r="C20" s="4">
        <f>A20*0.25</f>
        <v>34</v>
      </c>
      <c r="D20" s="3">
        <f>A20</f>
        <v>136</v>
      </c>
      <c r="E20" s="4">
        <v>136</v>
      </c>
      <c r="F20" s="4">
        <v>1</v>
      </c>
      <c r="G20" s="4">
        <v>1</v>
      </c>
      <c r="H20" s="4">
        <v>136</v>
      </c>
      <c r="I20" s="4"/>
      <c r="J20" s="4">
        <v>48.47</v>
      </c>
      <c r="K20" s="4">
        <f>A20*28.14</f>
        <v>3827.04</v>
      </c>
      <c r="L20" s="4"/>
      <c r="M20" s="4">
        <v>111</v>
      </c>
    </row>
    <row r="21" spans="1:13" x14ac:dyDescent="0.25">
      <c r="A21" s="9">
        <f>SUM(A2:A20)</f>
        <v>6466.2</v>
      </c>
    </row>
    <row r="23" spans="1:13" x14ac:dyDescent="0.25">
      <c r="A23" t="s">
        <v>12</v>
      </c>
      <c r="B23">
        <v>9</v>
      </c>
    </row>
    <row r="24" spans="1:13" x14ac:dyDescent="0.25">
      <c r="A24" t="s">
        <v>15</v>
      </c>
      <c r="B24">
        <v>2</v>
      </c>
    </row>
    <row r="25" spans="1:13" x14ac:dyDescent="0.25">
      <c r="A25" t="s">
        <v>11</v>
      </c>
      <c r="B25">
        <v>4</v>
      </c>
    </row>
    <row r="26" spans="1:13" x14ac:dyDescent="0.25">
      <c r="A26" t="s">
        <v>13</v>
      </c>
      <c r="B26">
        <v>4</v>
      </c>
    </row>
    <row r="30" spans="1:13" x14ac:dyDescent="0.25">
      <c r="A30" s="10" t="s">
        <v>16</v>
      </c>
    </row>
    <row r="31" spans="1:13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17</v>
      </c>
      <c r="J31" t="s">
        <v>8</v>
      </c>
      <c r="K31" t="s">
        <v>9</v>
      </c>
    </row>
    <row r="32" spans="1:13" x14ac:dyDescent="0.25">
      <c r="A32" s="1">
        <v>550</v>
      </c>
      <c r="B32" s="2" t="s">
        <v>11</v>
      </c>
      <c r="C32" s="2">
        <f>A32*0.75</f>
        <v>412.5</v>
      </c>
      <c r="D32" s="2">
        <f>A32*0.3</f>
        <v>165</v>
      </c>
      <c r="E32" s="2">
        <v>165</v>
      </c>
      <c r="F32" s="2">
        <v>12</v>
      </c>
      <c r="G32" s="2">
        <v>24</v>
      </c>
      <c r="H32" s="2">
        <v>165</v>
      </c>
      <c r="I32" s="2">
        <f>174.7*1000*A32</f>
        <v>96085000</v>
      </c>
      <c r="J32" s="2">
        <v>18.72</v>
      </c>
      <c r="K32" s="2">
        <f>A32*54.11</f>
        <v>29760.5</v>
      </c>
      <c r="L32" s="2"/>
      <c r="M32" s="11">
        <v>18</v>
      </c>
    </row>
    <row r="33" spans="1:13" x14ac:dyDescent="0.25">
      <c r="A33" s="3">
        <v>185</v>
      </c>
      <c r="B33" s="4" t="s">
        <v>12</v>
      </c>
      <c r="C33" s="4">
        <f>A33*0.25</f>
        <v>46.25</v>
      </c>
      <c r="D33" s="3">
        <f>A33</f>
        <v>185</v>
      </c>
      <c r="E33" s="4">
        <v>185</v>
      </c>
      <c r="F33" s="4">
        <v>1</v>
      </c>
      <c r="G33" s="4">
        <v>1</v>
      </c>
      <c r="H33" s="4">
        <v>185</v>
      </c>
      <c r="I33" s="4">
        <f>38.5*1000*A33</f>
        <v>7122500</v>
      </c>
      <c r="J33" s="4">
        <v>48.47</v>
      </c>
      <c r="K33" s="4">
        <f>A33*28.14</f>
        <v>5205.9000000000005</v>
      </c>
      <c r="L33" s="4"/>
      <c r="M33" s="12">
        <v>32</v>
      </c>
    </row>
    <row r="34" spans="1:13" x14ac:dyDescent="0.25">
      <c r="A34" s="5">
        <v>320</v>
      </c>
      <c r="B34" s="6" t="s">
        <v>13</v>
      </c>
      <c r="C34" s="6">
        <f>A34*0.4</f>
        <v>128</v>
      </c>
      <c r="D34" s="6">
        <f>A34*0.5</f>
        <v>160</v>
      </c>
      <c r="E34" s="6">
        <v>160</v>
      </c>
      <c r="F34" s="6">
        <v>12</v>
      </c>
      <c r="G34" s="6">
        <v>6</v>
      </c>
      <c r="H34" s="6">
        <v>160</v>
      </c>
      <c r="I34" s="6">
        <f>60.1*1000*A34</f>
        <v>19232000</v>
      </c>
      <c r="J34" s="6">
        <v>19.32</v>
      </c>
      <c r="K34" s="6">
        <f>A34*16.23</f>
        <v>5193.6000000000004</v>
      </c>
      <c r="L34" s="6"/>
      <c r="M34" s="13">
        <v>36</v>
      </c>
    </row>
    <row r="35" spans="1:13" x14ac:dyDescent="0.25">
      <c r="A35" s="5">
        <v>414</v>
      </c>
      <c r="B35" s="6" t="s">
        <v>13</v>
      </c>
      <c r="C35" s="6">
        <f>A35*0.4</f>
        <v>165.60000000000002</v>
      </c>
      <c r="D35" s="6">
        <f>A35*0.5</f>
        <v>207</v>
      </c>
      <c r="E35" s="6">
        <v>207</v>
      </c>
      <c r="F35" s="6">
        <v>12</v>
      </c>
      <c r="G35" s="6">
        <v>6</v>
      </c>
      <c r="H35" s="6">
        <v>207</v>
      </c>
      <c r="I35" s="6">
        <f>60.1*1000*A35</f>
        <v>24881400</v>
      </c>
      <c r="J35" s="6">
        <v>19.32</v>
      </c>
      <c r="K35" s="6">
        <f>A35*16.23</f>
        <v>6719.22</v>
      </c>
      <c r="L35" s="6"/>
      <c r="M35" s="13">
        <v>55</v>
      </c>
    </row>
    <row r="36" spans="1:13" x14ac:dyDescent="0.25">
      <c r="A36" s="3">
        <v>107</v>
      </c>
      <c r="B36" s="4" t="s">
        <v>12</v>
      </c>
      <c r="C36" s="4">
        <f>A36*0.25</f>
        <v>26.75</v>
      </c>
      <c r="D36" s="3">
        <f>A36</f>
        <v>107</v>
      </c>
      <c r="E36" s="4">
        <v>107</v>
      </c>
      <c r="F36" s="4">
        <v>1</v>
      </c>
      <c r="G36" s="4">
        <v>1</v>
      </c>
      <c r="H36" s="4">
        <v>107</v>
      </c>
      <c r="I36" s="4">
        <f>38.5*1000*A36</f>
        <v>4119500</v>
      </c>
      <c r="J36" s="4">
        <v>48.47</v>
      </c>
      <c r="K36" s="4">
        <f>A36*28.14</f>
        <v>3010.98</v>
      </c>
      <c r="L36" s="4"/>
      <c r="M36" s="12">
        <v>56</v>
      </c>
    </row>
    <row r="37" spans="1:13" x14ac:dyDescent="0.25">
      <c r="A37" s="3">
        <v>119</v>
      </c>
      <c r="B37" s="4" t="s">
        <v>12</v>
      </c>
      <c r="C37" s="4">
        <f>A37*0.25</f>
        <v>29.75</v>
      </c>
      <c r="D37" s="3">
        <f>A37</f>
        <v>119</v>
      </c>
      <c r="E37" s="4">
        <v>119</v>
      </c>
      <c r="F37" s="4">
        <v>1</v>
      </c>
      <c r="G37" s="4">
        <v>1</v>
      </c>
      <c r="H37" s="4">
        <v>119</v>
      </c>
      <c r="I37" s="4">
        <f>38.5*1000*A37</f>
        <v>4581500</v>
      </c>
      <c r="J37" s="4">
        <v>48.47</v>
      </c>
      <c r="K37" s="4">
        <f>A37*28.14</f>
        <v>3348.66</v>
      </c>
      <c r="L37" s="4"/>
      <c r="M37" s="12">
        <v>65</v>
      </c>
    </row>
    <row r="38" spans="1:13" x14ac:dyDescent="0.25">
      <c r="A38" s="5">
        <v>304</v>
      </c>
      <c r="B38" s="6" t="s">
        <v>13</v>
      </c>
      <c r="C38" s="6">
        <f>A38*0.4</f>
        <v>121.60000000000001</v>
      </c>
      <c r="D38" s="6">
        <f>A38*0.5</f>
        <v>152</v>
      </c>
      <c r="E38" s="6">
        <v>152</v>
      </c>
      <c r="F38" s="6">
        <v>12</v>
      </c>
      <c r="G38" s="6">
        <v>6</v>
      </c>
      <c r="H38" s="6">
        <v>152</v>
      </c>
      <c r="I38" s="6">
        <f>60.1*1000*A38</f>
        <v>18270400</v>
      </c>
      <c r="J38" s="6">
        <v>19.32</v>
      </c>
      <c r="K38" s="6">
        <f>16.23*A38</f>
        <v>4933.92</v>
      </c>
      <c r="L38" s="6"/>
      <c r="M38" s="13">
        <v>66</v>
      </c>
    </row>
    <row r="39" spans="1:13" x14ac:dyDescent="0.25">
      <c r="A39" s="1">
        <v>492</v>
      </c>
      <c r="B39" s="2" t="s">
        <v>11</v>
      </c>
      <c r="C39" s="2">
        <f>A39*0.75</f>
        <v>369</v>
      </c>
      <c r="D39" s="2">
        <f>A39*0.3</f>
        <v>147.6</v>
      </c>
      <c r="E39" s="2">
        <v>147.6</v>
      </c>
      <c r="F39" s="2">
        <v>12</v>
      </c>
      <c r="G39" s="2">
        <v>24</v>
      </c>
      <c r="H39" s="2">
        <v>147.6</v>
      </c>
      <c r="I39" s="2">
        <f>174.7*1000*A39</f>
        <v>85952400</v>
      </c>
      <c r="J39" s="2">
        <v>18.72</v>
      </c>
      <c r="K39" s="2">
        <f>A39*54.11</f>
        <v>26622.12</v>
      </c>
      <c r="L39" s="2"/>
      <c r="M39" s="11">
        <v>70</v>
      </c>
    </row>
    <row r="40" spans="1:13" x14ac:dyDescent="0.25">
      <c r="A40" s="7">
        <v>805.2</v>
      </c>
      <c r="B40" s="8" t="s">
        <v>15</v>
      </c>
      <c r="C40" s="8">
        <f>A40*0.9</f>
        <v>724.68000000000006</v>
      </c>
      <c r="D40" s="8">
        <f>A40*0.1</f>
        <v>80.52000000000001</v>
      </c>
      <c r="E40" s="8">
        <v>80.52000000000001</v>
      </c>
      <c r="F40" s="8">
        <v>24</v>
      </c>
      <c r="G40" s="8">
        <v>48</v>
      </c>
      <c r="H40" s="8">
        <v>80.52000000000001</v>
      </c>
      <c r="I40" s="8">
        <f>A40*224*1000</f>
        <v>180364800.00000003</v>
      </c>
      <c r="J40" s="8">
        <v>10.33</v>
      </c>
      <c r="K40" s="8">
        <f>A40*100</f>
        <v>80520</v>
      </c>
      <c r="L40" s="8"/>
      <c r="M40" s="14">
        <v>76</v>
      </c>
    </row>
    <row r="41" spans="1:13" x14ac:dyDescent="0.25">
      <c r="A41" s="3">
        <v>255</v>
      </c>
      <c r="B41" s="4" t="s">
        <v>14</v>
      </c>
      <c r="C41" s="4">
        <f>A41*0.27</f>
        <v>68.850000000000009</v>
      </c>
      <c r="D41" s="3">
        <f>A41*0.7</f>
        <v>178.5</v>
      </c>
      <c r="E41" s="3">
        <v>178.5</v>
      </c>
      <c r="F41" s="4">
        <v>1</v>
      </c>
      <c r="G41" s="4">
        <v>1</v>
      </c>
      <c r="H41" s="3">
        <v>178.5</v>
      </c>
      <c r="I41" s="4">
        <f>A41*48.5*1000</f>
        <v>12367500</v>
      </c>
      <c r="J41" s="4">
        <v>38.47</v>
      </c>
      <c r="K41" s="4">
        <f>A41*25.14</f>
        <v>6410.7</v>
      </c>
      <c r="L41" s="4"/>
      <c r="M41" s="12">
        <v>76</v>
      </c>
    </row>
    <row r="42" spans="1:13" x14ac:dyDescent="0.25">
      <c r="A42" s="3">
        <v>260</v>
      </c>
      <c r="B42" s="4" t="s">
        <v>14</v>
      </c>
      <c r="C42" s="4">
        <f>A42*0.27</f>
        <v>70.2</v>
      </c>
      <c r="D42" s="3">
        <f>A42*0.7</f>
        <v>182</v>
      </c>
      <c r="E42" s="3">
        <v>182</v>
      </c>
      <c r="F42" s="4">
        <v>1</v>
      </c>
      <c r="G42" s="4">
        <v>1</v>
      </c>
      <c r="H42" s="3">
        <v>182</v>
      </c>
      <c r="I42" s="4">
        <f>A42*48.5*1000</f>
        <v>12610000</v>
      </c>
      <c r="J42" s="4">
        <v>38.47</v>
      </c>
      <c r="K42" s="4">
        <f>A42*25.14</f>
        <v>6536.4000000000005</v>
      </c>
      <c r="L42" s="4"/>
      <c r="M42" s="12">
        <v>77</v>
      </c>
    </row>
    <row r="43" spans="1:13" x14ac:dyDescent="0.25">
      <c r="A43" s="1">
        <v>550</v>
      </c>
      <c r="B43" s="2" t="s">
        <v>11</v>
      </c>
      <c r="C43" s="2">
        <f>A43*0.75</f>
        <v>412.5</v>
      </c>
      <c r="D43" s="2">
        <f>A43*0.3</f>
        <v>165</v>
      </c>
      <c r="E43" s="2">
        <v>165</v>
      </c>
      <c r="F43" s="2">
        <v>12</v>
      </c>
      <c r="G43" s="2">
        <v>24</v>
      </c>
      <c r="H43" s="2">
        <v>165</v>
      </c>
      <c r="I43" s="2">
        <f>174.7*1000*A43</f>
        <v>96085000</v>
      </c>
      <c r="J43" s="2">
        <v>18.72</v>
      </c>
      <c r="K43" s="2">
        <f>A43*54.11</f>
        <v>29760.5</v>
      </c>
      <c r="L43" s="2"/>
      <c r="M43" s="11">
        <v>82</v>
      </c>
    </row>
    <row r="44" spans="1:13" x14ac:dyDescent="0.25">
      <c r="A44" s="3">
        <v>185</v>
      </c>
      <c r="B44" s="4" t="s">
        <v>12</v>
      </c>
      <c r="C44" s="4">
        <f>A44*0.25</f>
        <v>46.25</v>
      </c>
      <c r="D44" s="3">
        <f>A44</f>
        <v>185</v>
      </c>
      <c r="E44" s="4">
        <v>185</v>
      </c>
      <c r="F44" s="4">
        <v>1</v>
      </c>
      <c r="G44" s="4">
        <v>1</v>
      </c>
      <c r="H44" s="4">
        <v>185</v>
      </c>
      <c r="I44" s="4">
        <f>38.5*1000*A44</f>
        <v>7122500</v>
      </c>
      <c r="J44" s="4">
        <v>48.47</v>
      </c>
      <c r="K44" s="4">
        <f>A44*28.14</f>
        <v>5205.9000000000005</v>
      </c>
      <c r="L44" s="4"/>
      <c r="M44" s="12">
        <v>91</v>
      </c>
    </row>
    <row r="45" spans="1:13" x14ac:dyDescent="0.25">
      <c r="A45" s="5">
        <v>320</v>
      </c>
      <c r="B45" s="6" t="s">
        <v>13</v>
      </c>
      <c r="C45" s="6">
        <f>A45*0.4</f>
        <v>128</v>
      </c>
      <c r="D45" s="6">
        <f>A45*0.5</f>
        <v>160</v>
      </c>
      <c r="E45" s="6">
        <v>160</v>
      </c>
      <c r="F45" s="6">
        <v>12</v>
      </c>
      <c r="G45" s="6">
        <v>6</v>
      </c>
      <c r="H45" s="6">
        <v>160</v>
      </c>
      <c r="I45" s="6">
        <f>60.1*1000*A45</f>
        <v>19232000</v>
      </c>
      <c r="J45" s="6">
        <v>19.32</v>
      </c>
      <c r="K45" s="6">
        <f>A45*16.23</f>
        <v>5193.6000000000004</v>
      </c>
      <c r="L45" s="6"/>
      <c r="M45" s="13">
        <v>92</v>
      </c>
    </row>
    <row r="46" spans="1:13" x14ac:dyDescent="0.25">
      <c r="A46" s="5">
        <v>414</v>
      </c>
      <c r="B46" s="6" t="s">
        <v>13</v>
      </c>
      <c r="C46" s="6">
        <f>A46*0.4</f>
        <v>165.60000000000002</v>
      </c>
      <c r="D46" s="6">
        <f>A46*0.5</f>
        <v>207</v>
      </c>
      <c r="E46" s="6">
        <v>207</v>
      </c>
      <c r="F46" s="6">
        <v>12</v>
      </c>
      <c r="G46" s="6">
        <v>6</v>
      </c>
      <c r="H46" s="6">
        <v>207</v>
      </c>
      <c r="I46" s="6">
        <f>60.1*1000*A46</f>
        <v>24881400</v>
      </c>
      <c r="J46" s="6">
        <v>19.32</v>
      </c>
      <c r="K46" s="6">
        <f>A46*16.23</f>
        <v>6719.22</v>
      </c>
      <c r="L46" s="6"/>
      <c r="M46" s="13">
        <v>99</v>
      </c>
    </row>
    <row r="47" spans="1:13" x14ac:dyDescent="0.25">
      <c r="A47" s="3">
        <v>107</v>
      </c>
      <c r="B47" s="4" t="s">
        <v>12</v>
      </c>
      <c r="C47" s="4">
        <f>A47*0.25</f>
        <v>26.75</v>
      </c>
      <c r="D47" s="3">
        <f>A47</f>
        <v>107</v>
      </c>
      <c r="E47" s="4">
        <v>107</v>
      </c>
      <c r="F47" s="4">
        <v>1</v>
      </c>
      <c r="G47" s="4">
        <v>1</v>
      </c>
      <c r="H47" s="4">
        <v>107</v>
      </c>
      <c r="I47" s="4">
        <f>38.5*1000*A47</f>
        <v>4119500</v>
      </c>
      <c r="J47" s="4">
        <v>48.47</v>
      </c>
      <c r="K47" s="4">
        <f>A47*28.14</f>
        <v>3010.98</v>
      </c>
      <c r="L47" s="4"/>
      <c r="M47" s="12">
        <v>104</v>
      </c>
    </row>
    <row r="48" spans="1:13" x14ac:dyDescent="0.25">
      <c r="A48" s="3">
        <v>119</v>
      </c>
      <c r="B48" s="4" t="s">
        <v>12</v>
      </c>
      <c r="C48" s="4">
        <f>A48*0.25</f>
        <v>29.75</v>
      </c>
      <c r="D48" s="3">
        <f>A48</f>
        <v>119</v>
      </c>
      <c r="E48" s="4">
        <v>119</v>
      </c>
      <c r="F48" s="4">
        <v>1</v>
      </c>
      <c r="G48" s="4">
        <v>1</v>
      </c>
      <c r="H48" s="4">
        <v>119</v>
      </c>
      <c r="I48" s="4">
        <f>38.5*1000*A48</f>
        <v>4581500</v>
      </c>
      <c r="J48" s="4">
        <v>48.47</v>
      </c>
      <c r="K48" s="4">
        <f>A48*28.14</f>
        <v>3348.66</v>
      </c>
      <c r="L48" s="4"/>
      <c r="M48" s="12">
        <v>105</v>
      </c>
    </row>
    <row r="49" spans="1:13" x14ac:dyDescent="0.25">
      <c r="A49" s="5">
        <v>304</v>
      </c>
      <c r="B49" s="6" t="s">
        <v>13</v>
      </c>
      <c r="C49" s="6">
        <f>A49*0.4</f>
        <v>121.60000000000001</v>
      </c>
      <c r="D49" s="6">
        <f>A49*0.5</f>
        <v>152</v>
      </c>
      <c r="E49" s="6">
        <v>152</v>
      </c>
      <c r="F49" s="6">
        <v>12</v>
      </c>
      <c r="G49" s="6">
        <v>6</v>
      </c>
      <c r="H49" s="6">
        <v>152</v>
      </c>
      <c r="I49" s="6">
        <f>60.1*1000*A49</f>
        <v>18270400</v>
      </c>
      <c r="J49" s="6">
        <v>19.32</v>
      </c>
      <c r="K49" s="6">
        <f>16.23*A49</f>
        <v>4933.92</v>
      </c>
      <c r="L49" s="6"/>
      <c r="M49" s="13">
        <v>107</v>
      </c>
    </row>
    <row r="50" spans="1:13" x14ac:dyDescent="0.25">
      <c r="A50" s="1">
        <v>492</v>
      </c>
      <c r="B50" s="2" t="s">
        <v>11</v>
      </c>
      <c r="C50" s="2">
        <f>A50*0.75</f>
        <v>369</v>
      </c>
      <c r="D50" s="2">
        <f>A50*0.3</f>
        <v>147.6</v>
      </c>
      <c r="E50" s="2">
        <v>147.6</v>
      </c>
      <c r="F50" s="2">
        <v>12</v>
      </c>
      <c r="G50" s="2">
        <v>24</v>
      </c>
      <c r="H50" s="2">
        <v>147.6</v>
      </c>
      <c r="I50" s="2">
        <f>174.7*1000*A50</f>
        <v>85952400</v>
      </c>
      <c r="J50" s="2">
        <v>18.72</v>
      </c>
      <c r="K50" s="2">
        <f>A50*54.11</f>
        <v>26622.12</v>
      </c>
      <c r="L50" s="2"/>
      <c r="M50" s="11">
        <v>110</v>
      </c>
    </row>
    <row r="51" spans="1:13" x14ac:dyDescent="0.25">
      <c r="A51" s="7">
        <v>805.2</v>
      </c>
      <c r="B51" s="8" t="s">
        <v>15</v>
      </c>
      <c r="C51" s="8">
        <f>A51*0.9</f>
        <v>724.68000000000006</v>
      </c>
      <c r="D51" s="8">
        <f>A51*0.1</f>
        <v>80.52000000000001</v>
      </c>
      <c r="E51" s="8">
        <v>80.52000000000001</v>
      </c>
      <c r="F51" s="8">
        <v>24</v>
      </c>
      <c r="G51" s="8">
        <v>48</v>
      </c>
      <c r="H51" s="8">
        <v>80.52000000000001</v>
      </c>
      <c r="I51" s="8">
        <f>A51*224*1000</f>
        <v>180364800.00000003</v>
      </c>
      <c r="J51" s="8">
        <v>10.33</v>
      </c>
      <c r="K51" s="8">
        <f>A51*100</f>
        <v>80520</v>
      </c>
      <c r="L51" s="8"/>
      <c r="M51" s="14">
        <v>112</v>
      </c>
    </row>
    <row r="52" spans="1:13" x14ac:dyDescent="0.25">
      <c r="A52" s="3">
        <v>255</v>
      </c>
      <c r="B52" s="4" t="s">
        <v>14</v>
      </c>
      <c r="C52" s="4">
        <f>A52*0.27</f>
        <v>68.850000000000009</v>
      </c>
      <c r="D52" s="3">
        <f>A52*0.7</f>
        <v>178.5</v>
      </c>
      <c r="E52" s="3">
        <v>178.5</v>
      </c>
      <c r="F52" s="4">
        <v>1</v>
      </c>
      <c r="G52" s="4">
        <v>1</v>
      </c>
      <c r="H52" s="3">
        <v>178.5</v>
      </c>
      <c r="I52" s="4">
        <f>A52*48.5*1000</f>
        <v>12367500</v>
      </c>
      <c r="J52" s="4">
        <v>38.47</v>
      </c>
      <c r="K52" s="4">
        <f>A52*25.14</f>
        <v>6410.7</v>
      </c>
      <c r="L52" s="4"/>
      <c r="M52" s="12">
        <v>113</v>
      </c>
    </row>
    <row r="53" spans="1:13" x14ac:dyDescent="0.25">
      <c r="A53" s="3">
        <v>260</v>
      </c>
      <c r="B53" s="4" t="s">
        <v>14</v>
      </c>
      <c r="C53" s="4">
        <f>A53*0.27</f>
        <v>70.2</v>
      </c>
      <c r="D53" s="3">
        <f>A53*0.7</f>
        <v>182</v>
      </c>
      <c r="E53" s="3">
        <v>182</v>
      </c>
      <c r="F53" s="4">
        <v>1</v>
      </c>
      <c r="G53" s="4">
        <v>1</v>
      </c>
      <c r="H53" s="3">
        <v>182</v>
      </c>
      <c r="I53" s="4">
        <f>A53*48.5*1000</f>
        <v>12610000</v>
      </c>
      <c r="J53" s="4">
        <v>38.47</v>
      </c>
      <c r="K53" s="4">
        <f>A53*25.14</f>
        <v>6536.4000000000005</v>
      </c>
      <c r="L53" s="4"/>
      <c r="M53" s="12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Farzaneh</dc:creator>
  <cp:lastModifiedBy>Farzaneh</cp:lastModifiedBy>
  <dcterms:created xsi:type="dcterms:W3CDTF">2019-03-16T17:09:00Z</dcterms:created>
  <dcterms:modified xsi:type="dcterms:W3CDTF">2019-03-16T17:10:35Z</dcterms:modified>
</cp:coreProperties>
</file>