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egor\Desktop\"/>
    </mc:Choice>
  </mc:AlternateContent>
  <xr:revisionPtr revIDLastSave="0" documentId="13_ncr:1_{321F1509-701D-46C3-AF73-3C1D306CF504}" xr6:coauthVersionLast="45" xr6:coauthVersionMax="45" xr10:uidLastSave="{00000000-0000-0000-0000-000000000000}"/>
  <bookViews>
    <workbookView xWindow="-120" yWindow="-120" windowWidth="29040" windowHeight="15840" activeTab="3" xr2:uid="{42B821BE-10B1-4210-8DDF-E8236EF74590}"/>
  </bookViews>
  <sheets>
    <sheet name="Conf A" sheetId="1" r:id="rId1"/>
    <sheet name="Conf B" sheetId="3" r:id="rId2"/>
    <sheet name="Analysis_2_A" sheetId="5" r:id="rId3"/>
    <sheet name="Analysis_2_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3" i="5" l="1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2" i="4"/>
  <c r="D15" i="3"/>
  <c r="E18" i="3"/>
  <c r="F22" i="3"/>
  <c r="E15" i="3"/>
  <c r="F15" i="3"/>
  <c r="D16" i="3"/>
  <c r="E16" i="3"/>
  <c r="F16" i="3"/>
  <c r="D17" i="3"/>
  <c r="E17" i="3"/>
  <c r="F17" i="3"/>
  <c r="D18" i="3"/>
  <c r="F18" i="3"/>
  <c r="D19" i="3"/>
  <c r="E19" i="3"/>
  <c r="F19" i="3"/>
  <c r="D20" i="3"/>
  <c r="E20" i="3"/>
  <c r="F20" i="3"/>
  <c r="D21" i="3"/>
  <c r="E21" i="3"/>
  <c r="F21" i="3"/>
  <c r="D22" i="3"/>
  <c r="E22" i="3"/>
  <c r="C22" i="3"/>
  <c r="C21" i="3"/>
  <c r="C20" i="3"/>
  <c r="C19" i="3"/>
  <c r="C18" i="3"/>
  <c r="C17" i="3"/>
  <c r="C16" i="3"/>
  <c r="C15" i="3"/>
  <c r="B10" i="3" l="1"/>
  <c r="B9" i="3"/>
  <c r="B8" i="3"/>
  <c r="B7" i="3"/>
  <c r="B6" i="3"/>
  <c r="B5" i="3"/>
  <c r="B4" i="3"/>
  <c r="B3" i="3"/>
  <c r="B16" i="1" l="1"/>
  <c r="B17" i="1"/>
  <c r="B18" i="1"/>
  <c r="B19" i="1"/>
  <c r="B20" i="1"/>
  <c r="B21" i="1"/>
  <c r="B22" i="1"/>
  <c r="B23" i="1"/>
  <c r="B10" i="1" l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<sst xmlns="http://schemas.openxmlformats.org/spreadsheetml/2006/main" count="490" uniqueCount="30">
  <si>
    <t>OBJ %</t>
  </si>
  <si>
    <t>Inv-CCGT %</t>
  </si>
  <si>
    <t>Inv-OCGT %</t>
  </si>
  <si>
    <t>FLH-CCGT %</t>
  </si>
  <si>
    <t>FLH-OCGT %</t>
  </si>
  <si>
    <t>curt_RES %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</si>
  <si>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</si>
  <si>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</si>
  <si>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</si>
  <si>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</si>
  <si>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</si>
  <si>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</si>
  <si>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</si>
  <si>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</si>
  <si>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</si>
  <si>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</si>
  <si>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</si>
  <si>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</si>
  <si>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</si>
  <si>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</t>
  </si>
  <si>
    <t>metric</t>
  </si>
  <si>
    <t>value</t>
  </si>
  <si>
    <t>Inv-CCGT |%|</t>
  </si>
  <si>
    <t>Inv-OCGT |%|</t>
  </si>
  <si>
    <t>curt_RES |%|</t>
  </si>
  <si>
    <t>OBJECTIVE VALUE |%|</t>
  </si>
  <si>
    <t>Color</t>
  </si>
  <si>
    <t>#3d5594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</si>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</sst>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1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2" fontId="0" fillId="0" borderId="0" xfId="1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1" i="0" baseline="0">
                <a:effectLst/>
              </a:rPr>
              <a:t>Model outputs compared to 8760h benchmark</a:t>
            </a:r>
            <a:r>
              <a:rPr lang="ru-RU" sz="1800" b="1" i="0" baseline="0">
                <a:effectLst/>
              </a:rPr>
              <a:t> (</a:t>
            </a:r>
            <a:r>
              <a:rPr lang="de-DE" sz="1800" b="1" i="0" baseline="0">
                <a:effectLst/>
              </a:rPr>
              <a:t>stepwise x scale)</a:t>
            </a:r>
            <a:endParaRPr lang="en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4140034624755007"/>
          <c:y val="9.6912041382452269E-2"/>
          <c:w val="0.84335708025176748"/>
          <c:h val="0.75057215559723522"/>
        </c:manualLayout>
      </c:layout>
      <c:lineChart>
        <c:grouping val="standard"/>
        <c:varyColors val="0"/>
        <c:ser>
          <c:idx val="2"/>
          <c:order val="1"/>
          <c:tx>
            <c:strRef>
              <c:f>'Conf A'!$E$2</c:f>
              <c:strCache>
                <c:ptCount val="1"/>
                <c:pt idx="0">
                  <c:v>Inv-OCGT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FB5-4427-B1A8-A21BCD55400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FB5-4427-B1A8-A21BCD55400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B5-4427-B1A8-A21BCD55400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FB5-4427-B1A8-A21BCD55400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B5-4427-B1A8-A21BCD55400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FB5-4427-B1A8-A21BCD5540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 A'!$B$3:$B$10</c:f>
              <c:strCache>
                <c:ptCount val="8"/>
                <c:pt idx="0">
                  <c:v>8760(each 1)</c:v>
                </c:pt>
                <c:pt idx="1">
                  <c:v>4380(each 2)</c:v>
                </c:pt>
                <c:pt idx="2">
                  <c:v>2190(each 4)</c:v>
                </c:pt>
                <c:pt idx="3">
                  <c:v>876(each 10)</c:v>
                </c:pt>
                <c:pt idx="4">
                  <c:v>350(each 25)</c:v>
                </c:pt>
                <c:pt idx="5">
                  <c:v>175(each 50)</c:v>
                </c:pt>
                <c:pt idx="6">
                  <c:v>88(each 100)</c:v>
                </c:pt>
                <c:pt idx="7">
                  <c:v>44(each 200)</c:v>
                </c:pt>
              </c:strCache>
            </c:strRef>
          </c:cat>
          <c:val>
            <c:numRef>
              <c:f>'Conf A'!$E$3:$E$10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3.7427818953682301E-2</c:v>
                </c:pt>
                <c:pt idx="2">
                  <c:v>-0.37089889016440902</c:v>
                </c:pt>
                <c:pt idx="3">
                  <c:v>1.31890026316348E-2</c:v>
                </c:pt>
                <c:pt idx="4">
                  <c:v>-0.27546400105459401</c:v>
                </c:pt>
                <c:pt idx="5">
                  <c:v>-0.37563721115098098</c:v>
                </c:pt>
                <c:pt idx="6">
                  <c:v>-0.628769970388527</c:v>
                </c:pt>
                <c:pt idx="7">
                  <c:v>-0.65197363710370704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5-4427-B1A8-A21BCD554001}"/>
            </c:ext>
          </c:extLst>
        </c:ser>
        <c:ser>
          <c:idx val="4"/>
          <c:order val="2"/>
          <c:tx>
            <c:strRef>
              <c:f>'Conf A'!$D$2</c:f>
              <c:strCache>
                <c:ptCount val="1"/>
                <c:pt idx="0">
                  <c:v>Inv-CCGT %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0D-43B3-A7C5-0190CCACA72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0D-43B3-A7C5-0190CCACA72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0D-43B3-A7C5-0190CCACA72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0D-43B3-A7C5-0190CCACA72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0D-43B3-A7C5-0190CCACA72A}"/>
                </c:ext>
              </c:extLst>
            </c:dLbl>
            <c:dLbl>
              <c:idx val="6"/>
              <c:dLblPos val="b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B7-4B0F-926B-C5EA09C37A70}"/>
                </c:ext>
              </c:extLst>
            </c:dLbl>
            <c:dLbl>
              <c:idx val="7"/>
              <c:dLblPos val="b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B7-4B0F-926B-C5EA09C37A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 A'!$B$3:$B$10</c:f>
              <c:strCache>
                <c:ptCount val="8"/>
                <c:pt idx="0">
                  <c:v>8760(each 1)</c:v>
                </c:pt>
                <c:pt idx="1">
                  <c:v>4380(each 2)</c:v>
                </c:pt>
                <c:pt idx="2">
                  <c:v>2190(each 4)</c:v>
                </c:pt>
                <c:pt idx="3">
                  <c:v>876(each 10)</c:v>
                </c:pt>
                <c:pt idx="4">
                  <c:v>350(each 25)</c:v>
                </c:pt>
                <c:pt idx="5">
                  <c:v>175(each 50)</c:v>
                </c:pt>
                <c:pt idx="6">
                  <c:v>88(each 100)</c:v>
                </c:pt>
                <c:pt idx="7">
                  <c:v>44(each 200)</c:v>
                </c:pt>
              </c:strCache>
            </c:strRef>
          </c:cat>
          <c:val>
            <c:numRef>
              <c:f>'Conf A'!$D$3:$D$10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-3.62379928876133E-3</c:v>
                </c:pt>
                <c:pt idx="2">
                  <c:v>1.12384040030156E-3</c:v>
                </c:pt>
                <c:pt idx="3">
                  <c:v>-5.47307757312909E-3</c:v>
                </c:pt>
                <c:pt idx="4">
                  <c:v>5.9858260349239502E-2</c:v>
                </c:pt>
                <c:pt idx="5">
                  <c:v>5.9858260349239502E-2</c:v>
                </c:pt>
                <c:pt idx="6">
                  <c:v>-1.48732615135186E-2</c:v>
                </c:pt>
                <c:pt idx="7">
                  <c:v>-1.48732615135186E-2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B5-4427-B1A8-A21BCD554001}"/>
            </c:ext>
          </c:extLst>
        </c:ser>
        <c:ser>
          <c:idx val="5"/>
          <c:order val="3"/>
          <c:tx>
            <c:strRef>
              <c:f>'Conf A'!$H$2</c:f>
              <c:strCache>
                <c:ptCount val="1"/>
                <c:pt idx="0">
                  <c:v>curt_RES %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FB5-4427-B1A8-A21BCD55400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B5-4427-B1A8-A21BCD55400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B5-4427-B1A8-A21BCD55400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B5-4427-B1A8-A21BCD55400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B5-4427-B1A8-A21BCD55400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B5-4427-B1A8-A21BCD554001}"/>
                </c:ext>
              </c:extLst>
            </c:dLbl>
            <c:dLbl>
              <c:idx val="6"/>
              <c:layout>
                <c:manualLayout>
                  <c:x val="-5.6349764969791757E-2"/>
                  <c:y val="-2.7722890714236021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B7-4B0F-926B-C5EA09C37A70}"/>
                </c:ext>
              </c:extLst>
            </c:dLbl>
            <c:dLbl>
              <c:idx val="7"/>
              <c:layout>
                <c:manualLayout>
                  <c:x val="-1.9871703170362777E-2"/>
                  <c:y val="-2.7722890714235979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B7-4B0F-926B-C5EA09C37A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 A'!$B$3:$B$10</c:f>
              <c:strCache>
                <c:ptCount val="8"/>
                <c:pt idx="0">
                  <c:v>8760(each 1)</c:v>
                </c:pt>
                <c:pt idx="1">
                  <c:v>4380(each 2)</c:v>
                </c:pt>
                <c:pt idx="2">
                  <c:v>2190(each 4)</c:v>
                </c:pt>
                <c:pt idx="3">
                  <c:v>876(each 10)</c:v>
                </c:pt>
                <c:pt idx="4">
                  <c:v>350(each 25)</c:v>
                </c:pt>
                <c:pt idx="5">
                  <c:v>175(each 50)</c:v>
                </c:pt>
                <c:pt idx="6">
                  <c:v>88(each 100)</c:v>
                </c:pt>
                <c:pt idx="7">
                  <c:v>44(each 200)</c:v>
                </c:pt>
              </c:strCache>
            </c:strRef>
          </c:cat>
          <c:val>
            <c:numRef>
              <c:f>'Conf A'!$H$3:$H$10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1.85103795350769E-2</c:v>
                </c:pt>
                <c:pt idx="2">
                  <c:v>-4.0491658156618898E-2</c:v>
                </c:pt>
                <c:pt idx="3">
                  <c:v>2.3521017419020601E-2</c:v>
                </c:pt>
                <c:pt idx="4">
                  <c:v>-0.37537376941365502</c:v>
                </c:pt>
                <c:pt idx="5">
                  <c:v>-0.17591675621434499</c:v>
                </c:pt>
                <c:pt idx="6">
                  <c:v>0.31885827629804198</c:v>
                </c:pt>
                <c:pt idx="7">
                  <c:v>-1.5654750399101199E-2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B5-4427-B1A8-A21BCD55400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7849199"/>
        <c:axId val="1221264767"/>
      </c:lineChart>
      <c:lineChart>
        <c:grouping val="standard"/>
        <c:varyColors val="0"/>
        <c:ser>
          <c:idx val="0"/>
          <c:order val="0"/>
          <c:tx>
            <c:strRef>
              <c:f>'Conf A'!$C$2</c:f>
              <c:strCache>
                <c:ptCount val="1"/>
                <c:pt idx="0">
                  <c:v>OBJ %</c:v>
                </c:pt>
              </c:strCache>
            </c:strRef>
          </c:tx>
          <c:spPr>
            <a:ln w="28575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FB5-4427-B1A8-A21BCD55400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FB5-4427-B1A8-A21BCD55400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FB5-4427-B1A8-A21BCD55400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FB5-4427-B1A8-A21BCD55400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FB5-4427-B1A8-A21BCD55400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FB5-4427-B1A8-A21BCD5540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 A'!$B$3:$B$10</c:f>
              <c:strCache>
                <c:ptCount val="8"/>
                <c:pt idx="0">
                  <c:v>8760(each 1)</c:v>
                </c:pt>
                <c:pt idx="1">
                  <c:v>4380(each 2)</c:v>
                </c:pt>
                <c:pt idx="2">
                  <c:v>2190(each 4)</c:v>
                </c:pt>
                <c:pt idx="3">
                  <c:v>876(each 10)</c:v>
                </c:pt>
                <c:pt idx="4">
                  <c:v>350(each 25)</c:v>
                </c:pt>
                <c:pt idx="5">
                  <c:v>175(each 50)</c:v>
                </c:pt>
                <c:pt idx="6">
                  <c:v>88(each 100)</c:v>
                </c:pt>
                <c:pt idx="7">
                  <c:v>44(each 200)</c:v>
                </c:pt>
              </c:strCache>
            </c:strRef>
          </c:cat>
          <c:val>
            <c:numRef>
              <c:f>'Conf A'!$C$3:$C$10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3.3390961648605E-4</c:v>
                </c:pt>
                <c:pt idx="2">
                  <c:v>-1.9547098749376001E-2</c:v>
                </c:pt>
                <c:pt idx="3">
                  <c:v>-2.5061258686640601E-3</c:v>
                </c:pt>
                <c:pt idx="4">
                  <c:v>-2.6955489280822701E-2</c:v>
                </c:pt>
                <c:pt idx="5">
                  <c:v>-4.9076418113583001E-2</c:v>
                </c:pt>
                <c:pt idx="6">
                  <c:v>-8.6188435902357294E-2</c:v>
                </c:pt>
                <c:pt idx="7">
                  <c:v>-8.61634692583826E-2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5-4427-B1A8-A21BCD55400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5765455"/>
        <c:axId val="1182681983"/>
      </c:lineChart>
      <c:catAx>
        <c:axId val="113784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modelled (each Nth)</a:t>
                </a:r>
              </a:p>
            </c:rich>
          </c:tx>
          <c:layout>
            <c:manualLayout>
              <c:xMode val="edge"/>
              <c:yMode val="edge"/>
              <c:x val="0.46586792817420036"/>
              <c:y val="0.9036582508118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1264767"/>
        <c:crosses val="autoZero"/>
        <c:auto val="1"/>
        <c:lblAlgn val="ctr"/>
        <c:lblOffset val="100"/>
        <c:tickMarkSkip val="1"/>
        <c:noMultiLvlLbl val="0"/>
      </c:catAx>
      <c:valAx>
        <c:axId val="1221264767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%  difference</a:t>
                </a:r>
              </a:p>
              <a:p>
                <a:pPr>
                  <a:defRPr sz="1000"/>
                </a:pPr>
                <a:r>
                  <a:rPr lang="en-US" sz="1000"/>
                  <a:t>objective</a:t>
                </a:r>
                <a:r>
                  <a:rPr lang="en-US" sz="1000" baseline="0"/>
                  <a:t> [</a:t>
                </a:r>
                <a:r>
                  <a:rPr lang="en-DE" sz="1000" b="0" i="0" u="none" strike="noStrike" baseline="0">
                    <a:effectLst/>
                  </a:rPr>
                  <a:t>±</a:t>
                </a:r>
                <a:r>
                  <a:rPr lang="en-US" sz="1000" baseline="0"/>
                  <a:t>15%] | investments and curtailment </a:t>
                </a:r>
                <a:r>
                  <a:rPr lang="en-US" sz="1000" b="1" i="0" u="none" strike="noStrike" baseline="0">
                    <a:effectLst/>
                  </a:rPr>
                  <a:t>[</a:t>
                </a:r>
                <a:r>
                  <a:rPr lang="en-DE" sz="1000" b="0" i="0" u="none" strike="noStrike" baseline="0">
                    <a:effectLst/>
                  </a:rPr>
                  <a:t>±</a:t>
                </a:r>
                <a:r>
                  <a:rPr lang="en-US" sz="1000" b="1" i="0" u="none" strike="noStrike" baseline="0">
                    <a:effectLst/>
                  </a:rPr>
                  <a:t>150%]</a:t>
                </a:r>
                <a:r>
                  <a:rPr lang="en-US" sz="1000"/>
                  <a:t> </a:t>
                </a:r>
              </a:p>
            </c:rich>
          </c:tx>
          <c:layout>
            <c:manualLayout>
              <c:xMode val="edge"/>
              <c:yMode val="edge"/>
              <c:x val="1.3856885000620286E-3"/>
              <c:y val="0.88609699621265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37849199"/>
        <c:crosses val="autoZero"/>
        <c:crossBetween val="between"/>
        <c:majorUnit val="0.30000000000000004"/>
      </c:valAx>
      <c:valAx>
        <c:axId val="1182681983"/>
        <c:scaling>
          <c:orientation val="minMax"/>
          <c:max val="0.15000000000000002"/>
          <c:min val="-0.15000000000000002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75765455"/>
        <c:crosses val="autoZero"/>
        <c:crossBetween val="between"/>
        <c:majorUnit val="3.0000000000000006E-2"/>
      </c:valAx>
      <c:catAx>
        <c:axId val="1175765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268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800" b="1" i="0" baseline="0">
                <a:effectLst/>
                <a:latin typeface="+mj-lt"/>
              </a:rPr>
              <a:t>Model outputs compared to 8760h benchmark (unbiased x scale)</a:t>
            </a:r>
            <a:endParaRPr lang="en-DE">
              <a:effectLst/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1.8507729788637503E-2"/>
          <c:y val="0.14480387155587499"/>
          <c:w val="0.84416376514049074"/>
          <c:h val="0.62310161258690278"/>
        </c:manualLayout>
      </c:layout>
      <c:scatterChart>
        <c:scatterStyle val="lineMarker"/>
        <c:varyColors val="0"/>
        <c:ser>
          <c:idx val="1"/>
          <c:order val="1"/>
          <c:tx>
            <c:strRef>
              <c:f>'Conf A'!$D$15</c:f>
              <c:strCache>
                <c:ptCount val="1"/>
                <c:pt idx="0">
                  <c:v>Inv-CCGT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'Conf A'!$B$16:$B$23</c:f>
              <c:numCache>
                <c:formatCode>0</c:formatCode>
                <c:ptCount val="8"/>
                <c:pt idx="0">
                  <c:v>44</c:v>
                </c:pt>
                <c:pt idx="1">
                  <c:v>88</c:v>
                </c:pt>
                <c:pt idx="2">
                  <c:v>175</c:v>
                </c:pt>
                <c:pt idx="3">
                  <c:v>350</c:v>
                </c:pt>
                <c:pt idx="4">
                  <c:v>876</c:v>
                </c:pt>
                <c:pt idx="5">
                  <c:v>2190</c:v>
                </c:pt>
                <c:pt idx="6">
                  <c:v>4380</c:v>
                </c:pt>
                <c:pt idx="7">
                  <c:v>8760</c:v>
                </c:pt>
              </c:numCache>
            </c:numRef>
          </c:xVal>
          <c:yVal>
            <c:numRef>
              <c:f>'Conf A'!$D$16:$D$23</c:f>
              <c:numCache>
                <c:formatCode>0%</c:formatCode>
                <c:ptCount val="8"/>
                <c:pt idx="0">
                  <c:v>-1.48732615135186E-2</c:v>
                </c:pt>
                <c:pt idx="1">
                  <c:v>-1.48732615135186E-2</c:v>
                </c:pt>
                <c:pt idx="2">
                  <c:v>5.9858260349239502E-2</c:v>
                </c:pt>
                <c:pt idx="3">
                  <c:v>5.9858260349239502E-2</c:v>
                </c:pt>
                <c:pt idx="4">
                  <c:v>-5.47307757312909E-3</c:v>
                </c:pt>
                <c:pt idx="5">
                  <c:v>1.12384040030156E-3</c:v>
                </c:pt>
                <c:pt idx="6">
                  <c:v>-3.62379928876133E-3</c:v>
                </c:pt>
                <c:pt idx="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E3-4614-9DA9-93167B71738F}"/>
            </c:ext>
          </c:extLst>
        </c:ser>
        <c:ser>
          <c:idx val="2"/>
          <c:order val="2"/>
          <c:tx>
            <c:strRef>
              <c:f>'Conf A'!$E$15</c:f>
              <c:strCache>
                <c:ptCount val="1"/>
                <c:pt idx="0">
                  <c:v>Inv-OCGT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accent1">
                    <a:alpha val="99000"/>
                  </a:schemeClr>
                </a:solidFill>
              </a:ln>
              <a:effectLst/>
            </c:spPr>
          </c:marker>
          <c:xVal>
            <c:numRef>
              <c:f>'Conf A'!$B$16:$B$23</c:f>
              <c:numCache>
                <c:formatCode>0</c:formatCode>
                <c:ptCount val="8"/>
                <c:pt idx="0">
                  <c:v>44</c:v>
                </c:pt>
                <c:pt idx="1">
                  <c:v>88</c:v>
                </c:pt>
                <c:pt idx="2">
                  <c:v>175</c:v>
                </c:pt>
                <c:pt idx="3">
                  <c:v>350</c:v>
                </c:pt>
                <c:pt idx="4">
                  <c:v>876</c:v>
                </c:pt>
                <c:pt idx="5">
                  <c:v>2190</c:v>
                </c:pt>
                <c:pt idx="6">
                  <c:v>4380</c:v>
                </c:pt>
                <c:pt idx="7">
                  <c:v>8760</c:v>
                </c:pt>
              </c:numCache>
            </c:numRef>
          </c:xVal>
          <c:yVal>
            <c:numRef>
              <c:f>'Conf A'!$E$16:$E$23</c:f>
              <c:numCache>
                <c:formatCode>0%</c:formatCode>
                <c:ptCount val="8"/>
                <c:pt idx="0">
                  <c:v>-0.65197363710370704</c:v>
                </c:pt>
                <c:pt idx="1">
                  <c:v>-0.628769970388527</c:v>
                </c:pt>
                <c:pt idx="2">
                  <c:v>-0.37563721115098098</c:v>
                </c:pt>
                <c:pt idx="3">
                  <c:v>-0.27546400105459401</c:v>
                </c:pt>
                <c:pt idx="4">
                  <c:v>1.31890026316348E-2</c:v>
                </c:pt>
                <c:pt idx="5">
                  <c:v>-0.37089889016440902</c:v>
                </c:pt>
                <c:pt idx="6">
                  <c:v>3.7427818953682301E-2</c:v>
                </c:pt>
                <c:pt idx="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E3-4614-9DA9-93167B71738F}"/>
            </c:ext>
          </c:extLst>
        </c:ser>
        <c:ser>
          <c:idx val="3"/>
          <c:order val="3"/>
          <c:tx>
            <c:strRef>
              <c:f>'Conf A'!$H$15</c:f>
              <c:strCache>
                <c:ptCount val="1"/>
                <c:pt idx="0">
                  <c:v>curt_RES %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'Conf A'!$B$16:$B$23</c:f>
              <c:numCache>
                <c:formatCode>0</c:formatCode>
                <c:ptCount val="8"/>
                <c:pt idx="0">
                  <c:v>44</c:v>
                </c:pt>
                <c:pt idx="1">
                  <c:v>88</c:v>
                </c:pt>
                <c:pt idx="2">
                  <c:v>175</c:v>
                </c:pt>
                <c:pt idx="3">
                  <c:v>350</c:v>
                </c:pt>
                <c:pt idx="4">
                  <c:v>876</c:v>
                </c:pt>
                <c:pt idx="5">
                  <c:v>2190</c:v>
                </c:pt>
                <c:pt idx="6">
                  <c:v>4380</c:v>
                </c:pt>
                <c:pt idx="7">
                  <c:v>8760</c:v>
                </c:pt>
              </c:numCache>
            </c:numRef>
          </c:xVal>
          <c:yVal>
            <c:numRef>
              <c:f>'Conf A'!$H$16:$H$23</c:f>
              <c:numCache>
                <c:formatCode>0%</c:formatCode>
                <c:ptCount val="8"/>
                <c:pt idx="0">
                  <c:v>-1.5654750399101199E-2</c:v>
                </c:pt>
                <c:pt idx="1">
                  <c:v>0.31885827629804198</c:v>
                </c:pt>
                <c:pt idx="2">
                  <c:v>-0.17591675621434499</c:v>
                </c:pt>
                <c:pt idx="3">
                  <c:v>-0.37537376941365502</c:v>
                </c:pt>
                <c:pt idx="4">
                  <c:v>2.3521017419020601E-2</c:v>
                </c:pt>
                <c:pt idx="5">
                  <c:v>-4.0491658156618898E-2</c:v>
                </c:pt>
                <c:pt idx="6">
                  <c:v>1.85103795350769E-2</c:v>
                </c:pt>
                <c:pt idx="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E3-4614-9DA9-93167B717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75471"/>
        <c:axId val="619758159"/>
      </c:scatterChart>
      <c:scatterChart>
        <c:scatterStyle val="lineMarker"/>
        <c:varyColors val="0"/>
        <c:ser>
          <c:idx val="0"/>
          <c:order val="0"/>
          <c:tx>
            <c:strRef>
              <c:f>'Conf A'!$C$15</c:f>
              <c:strCache>
                <c:ptCount val="1"/>
                <c:pt idx="0">
                  <c:v>OBJ %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'Conf A'!$B$16:$B$23</c:f>
              <c:numCache>
                <c:formatCode>0</c:formatCode>
                <c:ptCount val="8"/>
                <c:pt idx="0">
                  <c:v>44</c:v>
                </c:pt>
                <c:pt idx="1">
                  <c:v>88</c:v>
                </c:pt>
                <c:pt idx="2">
                  <c:v>175</c:v>
                </c:pt>
                <c:pt idx="3">
                  <c:v>350</c:v>
                </c:pt>
                <c:pt idx="4">
                  <c:v>876</c:v>
                </c:pt>
                <c:pt idx="5">
                  <c:v>2190</c:v>
                </c:pt>
                <c:pt idx="6">
                  <c:v>4380</c:v>
                </c:pt>
                <c:pt idx="7">
                  <c:v>8760</c:v>
                </c:pt>
              </c:numCache>
            </c:numRef>
          </c:xVal>
          <c:yVal>
            <c:numRef>
              <c:f>'Conf A'!$C$16:$C$23</c:f>
              <c:numCache>
                <c:formatCode>0%</c:formatCode>
                <c:ptCount val="8"/>
                <c:pt idx="0">
                  <c:v>-8.61634692583826E-2</c:v>
                </c:pt>
                <c:pt idx="1">
                  <c:v>-8.6188435902357294E-2</c:v>
                </c:pt>
                <c:pt idx="2">
                  <c:v>-4.9076418113583001E-2</c:v>
                </c:pt>
                <c:pt idx="3">
                  <c:v>-2.6955489280822701E-2</c:v>
                </c:pt>
                <c:pt idx="4">
                  <c:v>-2.5061258686640601E-3</c:v>
                </c:pt>
                <c:pt idx="5">
                  <c:v>-1.9547098749376001E-2</c:v>
                </c:pt>
                <c:pt idx="6">
                  <c:v>3.3390961648605E-4</c:v>
                </c:pt>
                <c:pt idx="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3-4614-9DA9-93167B717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731119"/>
        <c:axId val="619750255"/>
      </c:scatterChart>
      <c:valAx>
        <c:axId val="606375471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9758159"/>
        <c:crosses val="autoZero"/>
        <c:crossBetween val="midCat"/>
        <c:majorUnit val="350"/>
      </c:valAx>
      <c:valAx>
        <c:axId val="619758159"/>
        <c:scaling>
          <c:orientation val="minMax"/>
          <c:max val="1.5"/>
          <c:min val="-1.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6375471"/>
        <c:crosses val="max"/>
        <c:crossBetween val="midCat"/>
        <c:majorUnit val="0.30000000000000004"/>
      </c:valAx>
      <c:valAx>
        <c:axId val="619750255"/>
        <c:scaling>
          <c:orientation val="minMax"/>
          <c:max val="0.15000000000000002"/>
          <c:min val="-0.15000000000000002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%  difference</a:t>
                </a:r>
                <a:endParaRPr lang="en-DE" sz="1000">
                  <a:effectLst/>
                </a:endParaRPr>
              </a:p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objective [</a:t>
                </a:r>
                <a:r>
                  <a:rPr lang="en-DE" sz="1000" b="0" i="0" baseline="0">
                    <a:effectLst/>
                  </a:rPr>
                  <a:t>±</a:t>
                </a:r>
                <a:r>
                  <a:rPr lang="en-US" sz="1000" b="1" i="0" baseline="0">
                    <a:effectLst/>
                  </a:rPr>
                  <a:t>15%] | investments and curtailment [</a:t>
                </a:r>
                <a:r>
                  <a:rPr lang="en-DE" sz="1000" b="0" i="0" baseline="0">
                    <a:effectLst/>
                  </a:rPr>
                  <a:t>±</a:t>
                </a:r>
                <a:r>
                  <a:rPr lang="en-US" sz="1000" b="1" i="0" baseline="0">
                    <a:effectLst/>
                  </a:rPr>
                  <a:t>150%] </a:t>
                </a:r>
                <a:endParaRPr lang="en-DE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0954319631662641"/>
              <c:y val="0.81234411560340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9731119"/>
        <c:crosses val="max"/>
        <c:crossBetween val="midCat"/>
        <c:majorUnit val="3.0000000000000006E-2"/>
      </c:valAx>
      <c:valAx>
        <c:axId val="61973111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Hours modelled</a:t>
                </a:r>
                <a:endParaRPr lang="en-DE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7905620629947123"/>
              <c:y val="0.8479339731961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1"/>
        <c:majorTickMark val="out"/>
        <c:minorTickMark val="none"/>
        <c:tickLblPos val="nextTo"/>
        <c:crossAx val="61975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90052775605297"/>
          <c:y val="0.91763653856914762"/>
          <c:w val="0.40859838645552327"/>
          <c:h val="5.8215131468506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1" i="0" baseline="0">
                <a:effectLst/>
              </a:rPr>
              <a:t>Model outputs compared to 8760h benchmark</a:t>
            </a:r>
            <a:r>
              <a:rPr lang="ru-RU" sz="1800" b="1" i="0" baseline="0">
                <a:effectLst/>
              </a:rPr>
              <a:t> (</a:t>
            </a:r>
            <a:r>
              <a:rPr lang="de-DE" sz="1800" b="1" i="0" baseline="0">
                <a:effectLst/>
              </a:rPr>
              <a:t>stepwise x scale)</a:t>
            </a:r>
            <a:endParaRPr lang="en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4140034624755007"/>
          <c:y val="9.6912041382452269E-2"/>
          <c:w val="0.84335708025176748"/>
          <c:h val="0.75057215559723522"/>
        </c:manualLayout>
      </c:layout>
      <c:lineChart>
        <c:grouping val="standard"/>
        <c:varyColors val="0"/>
        <c:ser>
          <c:idx val="2"/>
          <c:order val="1"/>
          <c:tx>
            <c:strRef>
              <c:f>'Conf B'!$E$2</c:f>
              <c:strCache>
                <c:ptCount val="1"/>
                <c:pt idx="0">
                  <c:v>Inv-OCGT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10-4BFB-A119-9D26307759D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10-4BFB-A119-9D26307759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10-4BFB-A119-9D26307759D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10-4BFB-A119-9D26307759D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10-4BFB-A119-9D26307759D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10-4BFB-A119-9D26307759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 B'!$B$3:$B$10</c:f>
              <c:strCache>
                <c:ptCount val="8"/>
                <c:pt idx="0">
                  <c:v>8760(each 1)</c:v>
                </c:pt>
                <c:pt idx="1">
                  <c:v>4380(each 2)</c:v>
                </c:pt>
                <c:pt idx="2">
                  <c:v>2190(each 4)</c:v>
                </c:pt>
                <c:pt idx="3">
                  <c:v>876(each 10)</c:v>
                </c:pt>
                <c:pt idx="4">
                  <c:v>350(each 25)</c:v>
                </c:pt>
                <c:pt idx="5">
                  <c:v>175(each 50)</c:v>
                </c:pt>
                <c:pt idx="6">
                  <c:v>88(each 100)</c:v>
                </c:pt>
                <c:pt idx="7">
                  <c:v>44(each 200)</c:v>
                </c:pt>
              </c:strCache>
            </c:strRef>
          </c:cat>
          <c:val>
            <c:numRef>
              <c:f>'Conf B'!$E$3:$E$10</c:f>
              <c:numCache>
                <c:formatCode>0%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-0.06</c:v>
                </c:pt>
                <c:pt idx="3">
                  <c:v>0.23</c:v>
                </c:pt>
                <c:pt idx="4">
                  <c:v>-0.14000000000000001</c:v>
                </c:pt>
                <c:pt idx="5">
                  <c:v>-0.18</c:v>
                </c:pt>
                <c:pt idx="6">
                  <c:v>-0.69</c:v>
                </c:pt>
                <c:pt idx="7">
                  <c:v>-0.69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10-4BFB-A119-9D26307759DB}"/>
            </c:ext>
          </c:extLst>
        </c:ser>
        <c:ser>
          <c:idx val="4"/>
          <c:order val="2"/>
          <c:tx>
            <c:strRef>
              <c:f>'Conf B'!$D$2</c:f>
              <c:strCache>
                <c:ptCount val="1"/>
                <c:pt idx="0">
                  <c:v>Inv-CCGT %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910-4BFB-A119-9D26307759D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910-4BFB-A119-9D26307759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910-4BFB-A119-9D26307759D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910-4BFB-A119-9D26307759D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910-4BFB-A119-9D26307759D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910-4BFB-A119-9D26307759DB}"/>
                </c:ext>
              </c:extLst>
            </c:dLbl>
            <c:dLbl>
              <c:idx val="6"/>
              <c:dLblPos val="b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10-4BFB-A119-9D26307759DB}"/>
                </c:ext>
              </c:extLst>
            </c:dLbl>
            <c:dLbl>
              <c:idx val="7"/>
              <c:dLblPos val="b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10-4BFB-A119-9D26307759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 B'!$B$3:$B$10</c:f>
              <c:strCache>
                <c:ptCount val="8"/>
                <c:pt idx="0">
                  <c:v>8760(each 1)</c:v>
                </c:pt>
                <c:pt idx="1">
                  <c:v>4380(each 2)</c:v>
                </c:pt>
                <c:pt idx="2">
                  <c:v>2190(each 4)</c:v>
                </c:pt>
                <c:pt idx="3">
                  <c:v>876(each 10)</c:v>
                </c:pt>
                <c:pt idx="4">
                  <c:v>350(each 25)</c:v>
                </c:pt>
                <c:pt idx="5">
                  <c:v>175(each 50)</c:v>
                </c:pt>
                <c:pt idx="6">
                  <c:v>88(each 100)</c:v>
                </c:pt>
                <c:pt idx="7">
                  <c:v>44(each 200)</c:v>
                </c:pt>
              </c:strCache>
            </c:strRef>
          </c:cat>
          <c:val>
            <c:numRef>
              <c:f>'Conf B'!$D$3:$D$10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-0.02</c:v>
                </c:pt>
                <c:pt idx="3">
                  <c:v>-0.01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-0.12</c:v>
                </c:pt>
                <c:pt idx="7">
                  <c:v>-0.12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10-4BFB-A119-9D26307759DB}"/>
            </c:ext>
          </c:extLst>
        </c:ser>
        <c:ser>
          <c:idx val="5"/>
          <c:order val="3"/>
          <c:tx>
            <c:strRef>
              <c:f>'Conf B'!$F$2</c:f>
              <c:strCache>
                <c:ptCount val="1"/>
                <c:pt idx="0">
                  <c:v>curt_RES %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910-4BFB-A119-9D26307759D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10-4BFB-A119-9D26307759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910-4BFB-A119-9D26307759D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910-4BFB-A119-9D26307759D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910-4BFB-A119-9D26307759D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910-4BFB-A119-9D26307759DB}"/>
                </c:ext>
              </c:extLst>
            </c:dLbl>
            <c:dLbl>
              <c:idx val="6"/>
              <c:layout>
                <c:manualLayout>
                  <c:x val="-5.6349764969791757E-2"/>
                  <c:y val="-2.7722890714236021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910-4BFB-A119-9D26307759DB}"/>
                </c:ext>
              </c:extLst>
            </c:dLbl>
            <c:dLbl>
              <c:idx val="7"/>
              <c:layout>
                <c:manualLayout>
                  <c:x val="-1.9871703170362777E-2"/>
                  <c:y val="-2.7722890714235979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910-4BFB-A119-9D26307759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 B'!$B$3:$B$10</c:f>
              <c:strCache>
                <c:ptCount val="8"/>
                <c:pt idx="0">
                  <c:v>8760(each 1)</c:v>
                </c:pt>
                <c:pt idx="1">
                  <c:v>4380(each 2)</c:v>
                </c:pt>
                <c:pt idx="2">
                  <c:v>2190(each 4)</c:v>
                </c:pt>
                <c:pt idx="3">
                  <c:v>876(each 10)</c:v>
                </c:pt>
                <c:pt idx="4">
                  <c:v>350(each 25)</c:v>
                </c:pt>
                <c:pt idx="5">
                  <c:v>175(each 50)</c:v>
                </c:pt>
                <c:pt idx="6">
                  <c:v>88(each 100)</c:v>
                </c:pt>
                <c:pt idx="7">
                  <c:v>44(each 200)</c:v>
                </c:pt>
              </c:strCache>
            </c:strRef>
          </c:cat>
          <c:val>
            <c:numRef>
              <c:f>'Conf B'!$F$3:$F$10</c:f>
              <c:numCache>
                <c:formatCode>0%</c:formatCode>
                <c:ptCount val="8"/>
                <c:pt idx="0">
                  <c:v>0</c:v>
                </c:pt>
                <c:pt idx="1">
                  <c:v>0.11</c:v>
                </c:pt>
                <c:pt idx="2">
                  <c:v>-7.0000000000000007E-2</c:v>
                </c:pt>
                <c:pt idx="3">
                  <c:v>0.01</c:v>
                </c:pt>
                <c:pt idx="4">
                  <c:v>-0.28999999999999998</c:v>
                </c:pt>
                <c:pt idx="5">
                  <c:v>-0.75</c:v>
                </c:pt>
                <c:pt idx="6">
                  <c:v>-0.5</c:v>
                </c:pt>
                <c:pt idx="7">
                  <c:v>-0.62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910-4BFB-A119-9D26307759DB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7849199"/>
        <c:axId val="1221264767"/>
      </c:lineChart>
      <c:lineChart>
        <c:grouping val="standard"/>
        <c:varyColors val="0"/>
        <c:ser>
          <c:idx val="0"/>
          <c:order val="0"/>
          <c:tx>
            <c:strRef>
              <c:f>'Conf B'!$C$2</c:f>
              <c:strCache>
                <c:ptCount val="1"/>
                <c:pt idx="0">
                  <c:v>OBJ %</c:v>
                </c:pt>
              </c:strCache>
            </c:strRef>
          </c:tx>
          <c:spPr>
            <a:ln w="28575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910-4BFB-A119-9D26307759D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910-4BFB-A119-9D26307759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910-4BFB-A119-9D26307759D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910-4BFB-A119-9D26307759D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910-4BFB-A119-9D26307759D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910-4BFB-A119-9D26307759DB}"/>
                </c:ext>
              </c:extLst>
            </c:dLbl>
            <c:dLbl>
              <c:idx val="7"/>
              <c:layout>
                <c:manualLayout>
                  <c:x val="-3.4540086168002943E-2"/>
                  <c:y val="-1.156127895978130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910-4BFB-A119-9D26307759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 B'!$B$3:$B$10</c:f>
              <c:strCache>
                <c:ptCount val="8"/>
                <c:pt idx="0">
                  <c:v>8760(each 1)</c:v>
                </c:pt>
                <c:pt idx="1">
                  <c:v>4380(each 2)</c:v>
                </c:pt>
                <c:pt idx="2">
                  <c:v>2190(each 4)</c:v>
                </c:pt>
                <c:pt idx="3">
                  <c:v>876(each 10)</c:v>
                </c:pt>
                <c:pt idx="4">
                  <c:v>350(each 25)</c:v>
                </c:pt>
                <c:pt idx="5">
                  <c:v>175(each 50)</c:v>
                </c:pt>
                <c:pt idx="6">
                  <c:v>88(each 100)</c:v>
                </c:pt>
                <c:pt idx="7">
                  <c:v>44(each 200)</c:v>
                </c:pt>
              </c:strCache>
            </c:strRef>
          </c:cat>
          <c:val>
            <c:numRef>
              <c:f>'Conf B'!$C$3:$C$10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-0.02</c:v>
                </c:pt>
                <c:pt idx="3">
                  <c:v>0</c:v>
                </c:pt>
                <c:pt idx="4">
                  <c:v>-0.03</c:v>
                </c:pt>
                <c:pt idx="5">
                  <c:v>-0.04</c:v>
                </c:pt>
                <c:pt idx="6">
                  <c:v>-0.12</c:v>
                </c:pt>
                <c:pt idx="7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910-4BFB-A119-9D26307759DB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5765455"/>
        <c:axId val="1182681983"/>
      </c:lineChart>
      <c:catAx>
        <c:axId val="113784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modelled (each Nth)</a:t>
                </a:r>
              </a:p>
            </c:rich>
          </c:tx>
          <c:layout>
            <c:manualLayout>
              <c:xMode val="edge"/>
              <c:yMode val="edge"/>
              <c:x val="0.46586792817420036"/>
              <c:y val="0.9036582508118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1264767"/>
        <c:crosses val="autoZero"/>
        <c:auto val="1"/>
        <c:lblAlgn val="ctr"/>
        <c:lblOffset val="100"/>
        <c:tickMarkSkip val="1"/>
        <c:noMultiLvlLbl val="0"/>
      </c:catAx>
      <c:valAx>
        <c:axId val="1221264767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%  difference</a:t>
                </a:r>
              </a:p>
              <a:p>
                <a:pPr>
                  <a:defRPr sz="1000"/>
                </a:pPr>
                <a:r>
                  <a:rPr lang="en-US" sz="1000"/>
                  <a:t>objective</a:t>
                </a:r>
                <a:r>
                  <a:rPr lang="en-US" sz="1000" baseline="0"/>
                  <a:t> [</a:t>
                </a:r>
                <a:r>
                  <a:rPr lang="en-DE" sz="1000" b="0" i="0" u="none" strike="noStrike" baseline="0">
                    <a:effectLst/>
                  </a:rPr>
                  <a:t>±</a:t>
                </a:r>
                <a:r>
                  <a:rPr lang="en-US" sz="1000" baseline="0"/>
                  <a:t>15%] | investments and curtailment </a:t>
                </a:r>
                <a:r>
                  <a:rPr lang="en-US" sz="1000" b="1" i="0" u="none" strike="noStrike" baseline="0">
                    <a:effectLst/>
                  </a:rPr>
                  <a:t>[</a:t>
                </a:r>
                <a:r>
                  <a:rPr lang="en-DE" sz="1000" b="0" i="0" u="none" strike="noStrike" baseline="0">
                    <a:effectLst/>
                  </a:rPr>
                  <a:t>±</a:t>
                </a:r>
                <a:r>
                  <a:rPr lang="en-US" sz="1000" b="1" i="0" u="none" strike="noStrike" baseline="0">
                    <a:effectLst/>
                  </a:rPr>
                  <a:t>150%]</a:t>
                </a:r>
                <a:r>
                  <a:rPr lang="en-US" sz="1000"/>
                  <a:t> </a:t>
                </a:r>
              </a:p>
            </c:rich>
          </c:tx>
          <c:layout>
            <c:manualLayout>
              <c:xMode val="edge"/>
              <c:yMode val="edge"/>
              <c:x val="1.3856885000620286E-3"/>
              <c:y val="0.88609699621265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37849199"/>
        <c:crosses val="autoZero"/>
        <c:crossBetween val="between"/>
        <c:majorUnit val="0.30000000000000004"/>
      </c:valAx>
      <c:valAx>
        <c:axId val="1182681983"/>
        <c:scaling>
          <c:orientation val="minMax"/>
          <c:max val="0.15000000000000002"/>
          <c:min val="-0.15000000000000002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75765455"/>
        <c:crosses val="autoZero"/>
        <c:crossBetween val="between"/>
        <c:majorUnit val="3.0000000000000006E-2"/>
      </c:valAx>
      <c:catAx>
        <c:axId val="1175765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268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800" b="1" i="0" baseline="0">
                <a:effectLst/>
                <a:latin typeface="+mj-lt"/>
              </a:rPr>
              <a:t>Model outputs compared to 8760h benchmark (unbiased x scale)</a:t>
            </a:r>
            <a:endParaRPr lang="en-DE">
              <a:effectLst/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1.8507729788637503E-2"/>
          <c:y val="0.14480387155587499"/>
          <c:w val="0.84416376514049074"/>
          <c:h val="0.62310161258690278"/>
        </c:manualLayout>
      </c:layout>
      <c:scatterChart>
        <c:scatterStyle val="lineMarker"/>
        <c:varyColors val="0"/>
        <c:ser>
          <c:idx val="1"/>
          <c:order val="1"/>
          <c:tx>
            <c:strRef>
              <c:f>'Conf B'!$D$14</c:f>
              <c:strCache>
                <c:ptCount val="1"/>
                <c:pt idx="0">
                  <c:v>Inv-CCGT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'Conf B'!$B$15:$B$22</c:f>
              <c:numCache>
                <c:formatCode>0</c:formatCode>
                <c:ptCount val="8"/>
                <c:pt idx="0">
                  <c:v>44</c:v>
                </c:pt>
                <c:pt idx="1">
                  <c:v>88</c:v>
                </c:pt>
                <c:pt idx="2">
                  <c:v>175</c:v>
                </c:pt>
                <c:pt idx="3">
                  <c:v>350</c:v>
                </c:pt>
                <c:pt idx="4">
                  <c:v>876</c:v>
                </c:pt>
                <c:pt idx="5">
                  <c:v>2190</c:v>
                </c:pt>
                <c:pt idx="6">
                  <c:v>4380</c:v>
                </c:pt>
                <c:pt idx="7">
                  <c:v>8760</c:v>
                </c:pt>
              </c:numCache>
            </c:numRef>
          </c:xVal>
          <c:yVal>
            <c:numRef>
              <c:f>'Conf B'!$D$15:$D$22</c:f>
              <c:numCache>
                <c:formatCode>0%</c:formatCode>
                <c:ptCount val="8"/>
                <c:pt idx="0">
                  <c:v>-0.12</c:v>
                </c:pt>
                <c:pt idx="1">
                  <c:v>-0.12</c:v>
                </c:pt>
                <c:pt idx="2">
                  <c:v>7.0000000000000007E-2</c:v>
                </c:pt>
                <c:pt idx="3">
                  <c:v>0.04</c:v>
                </c:pt>
                <c:pt idx="4">
                  <c:v>-0.01</c:v>
                </c:pt>
                <c:pt idx="5">
                  <c:v>-0.02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E-487F-9E63-815FB5DD0D84}"/>
            </c:ext>
          </c:extLst>
        </c:ser>
        <c:ser>
          <c:idx val="2"/>
          <c:order val="2"/>
          <c:tx>
            <c:strRef>
              <c:f>'Conf B'!$E$14</c:f>
              <c:strCache>
                <c:ptCount val="1"/>
                <c:pt idx="0">
                  <c:v>Inv-OCGT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accent1">
                    <a:alpha val="99000"/>
                  </a:schemeClr>
                </a:solidFill>
              </a:ln>
              <a:effectLst/>
            </c:spPr>
          </c:marker>
          <c:xVal>
            <c:numRef>
              <c:f>'Conf B'!$B$15:$B$22</c:f>
              <c:numCache>
                <c:formatCode>0</c:formatCode>
                <c:ptCount val="8"/>
                <c:pt idx="0">
                  <c:v>44</c:v>
                </c:pt>
                <c:pt idx="1">
                  <c:v>88</c:v>
                </c:pt>
                <c:pt idx="2">
                  <c:v>175</c:v>
                </c:pt>
                <c:pt idx="3">
                  <c:v>350</c:v>
                </c:pt>
                <c:pt idx="4">
                  <c:v>876</c:v>
                </c:pt>
                <c:pt idx="5">
                  <c:v>2190</c:v>
                </c:pt>
                <c:pt idx="6">
                  <c:v>4380</c:v>
                </c:pt>
                <c:pt idx="7">
                  <c:v>8760</c:v>
                </c:pt>
              </c:numCache>
            </c:numRef>
          </c:xVal>
          <c:yVal>
            <c:numRef>
              <c:f>'Conf B'!$E$15:$E$22</c:f>
              <c:numCache>
                <c:formatCode>0%</c:formatCode>
                <c:ptCount val="8"/>
                <c:pt idx="0">
                  <c:v>-0.69</c:v>
                </c:pt>
                <c:pt idx="1">
                  <c:v>-0.69</c:v>
                </c:pt>
                <c:pt idx="2">
                  <c:v>-0.18</c:v>
                </c:pt>
                <c:pt idx="3">
                  <c:v>-0.14000000000000001</c:v>
                </c:pt>
                <c:pt idx="4">
                  <c:v>0.23</c:v>
                </c:pt>
                <c:pt idx="5">
                  <c:v>-0.06</c:v>
                </c:pt>
                <c:pt idx="6">
                  <c:v>0.01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E-487F-9E63-815FB5DD0D84}"/>
            </c:ext>
          </c:extLst>
        </c:ser>
        <c:ser>
          <c:idx val="3"/>
          <c:order val="3"/>
          <c:tx>
            <c:strRef>
              <c:f>'Conf B'!$F$14</c:f>
              <c:strCache>
                <c:ptCount val="1"/>
                <c:pt idx="0">
                  <c:v>curt_RES %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'Conf B'!$B$15:$B$22</c:f>
              <c:numCache>
                <c:formatCode>0</c:formatCode>
                <c:ptCount val="8"/>
                <c:pt idx="0">
                  <c:v>44</c:v>
                </c:pt>
                <c:pt idx="1">
                  <c:v>88</c:v>
                </c:pt>
                <c:pt idx="2">
                  <c:v>175</c:v>
                </c:pt>
                <c:pt idx="3">
                  <c:v>350</c:v>
                </c:pt>
                <c:pt idx="4">
                  <c:v>876</c:v>
                </c:pt>
                <c:pt idx="5">
                  <c:v>2190</c:v>
                </c:pt>
                <c:pt idx="6">
                  <c:v>4380</c:v>
                </c:pt>
                <c:pt idx="7">
                  <c:v>8760</c:v>
                </c:pt>
              </c:numCache>
            </c:numRef>
          </c:xVal>
          <c:yVal>
            <c:numRef>
              <c:f>'Conf B'!$F$15:$F$22</c:f>
              <c:numCache>
                <c:formatCode>0%</c:formatCode>
                <c:ptCount val="8"/>
                <c:pt idx="0">
                  <c:v>-0.62</c:v>
                </c:pt>
                <c:pt idx="1">
                  <c:v>-0.5</c:v>
                </c:pt>
                <c:pt idx="2">
                  <c:v>-0.75</c:v>
                </c:pt>
                <c:pt idx="3">
                  <c:v>-0.28999999999999998</c:v>
                </c:pt>
                <c:pt idx="4">
                  <c:v>0.01</c:v>
                </c:pt>
                <c:pt idx="5">
                  <c:v>-7.0000000000000007E-2</c:v>
                </c:pt>
                <c:pt idx="6">
                  <c:v>0.11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8E-487F-9E63-815FB5DD0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75471"/>
        <c:axId val="619758159"/>
      </c:scatterChart>
      <c:scatterChart>
        <c:scatterStyle val="lineMarker"/>
        <c:varyColors val="0"/>
        <c:ser>
          <c:idx val="0"/>
          <c:order val="0"/>
          <c:tx>
            <c:strRef>
              <c:f>'Conf B'!$C$14</c:f>
              <c:strCache>
                <c:ptCount val="1"/>
                <c:pt idx="0">
                  <c:v>OBJ %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'Conf B'!$B$15:$B$22</c:f>
              <c:numCache>
                <c:formatCode>0</c:formatCode>
                <c:ptCount val="8"/>
                <c:pt idx="0">
                  <c:v>44</c:v>
                </c:pt>
                <c:pt idx="1">
                  <c:v>88</c:v>
                </c:pt>
                <c:pt idx="2">
                  <c:v>175</c:v>
                </c:pt>
                <c:pt idx="3">
                  <c:v>350</c:v>
                </c:pt>
                <c:pt idx="4">
                  <c:v>876</c:v>
                </c:pt>
                <c:pt idx="5">
                  <c:v>2190</c:v>
                </c:pt>
                <c:pt idx="6">
                  <c:v>4380</c:v>
                </c:pt>
                <c:pt idx="7">
                  <c:v>8760</c:v>
                </c:pt>
              </c:numCache>
            </c:numRef>
          </c:xVal>
          <c:yVal>
            <c:numRef>
              <c:f>'Conf B'!$C$15:$C$22</c:f>
              <c:numCache>
                <c:formatCode>0%</c:formatCode>
                <c:ptCount val="8"/>
                <c:pt idx="0">
                  <c:v>-0.09</c:v>
                </c:pt>
                <c:pt idx="1">
                  <c:v>-0.12</c:v>
                </c:pt>
                <c:pt idx="2">
                  <c:v>-0.04</c:v>
                </c:pt>
                <c:pt idx="3">
                  <c:v>-0.03</c:v>
                </c:pt>
                <c:pt idx="4">
                  <c:v>0</c:v>
                </c:pt>
                <c:pt idx="5">
                  <c:v>-0.02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8E-487F-9E63-815FB5DD0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731119"/>
        <c:axId val="619750255"/>
      </c:scatterChart>
      <c:valAx>
        <c:axId val="606375471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9758159"/>
        <c:crosses val="autoZero"/>
        <c:crossBetween val="midCat"/>
        <c:majorUnit val="350"/>
      </c:valAx>
      <c:valAx>
        <c:axId val="619758159"/>
        <c:scaling>
          <c:orientation val="minMax"/>
          <c:max val="1.5"/>
          <c:min val="-1.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6375471"/>
        <c:crosses val="max"/>
        <c:crossBetween val="midCat"/>
        <c:majorUnit val="0.30000000000000004"/>
      </c:valAx>
      <c:valAx>
        <c:axId val="619750255"/>
        <c:scaling>
          <c:orientation val="minMax"/>
          <c:max val="0.15000000000000002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%  difference</a:t>
                </a:r>
                <a:endParaRPr lang="en-DE" sz="1000">
                  <a:effectLst/>
                </a:endParaRPr>
              </a:p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objective [</a:t>
                </a:r>
                <a:r>
                  <a:rPr lang="en-DE" sz="1000" b="0" i="0" baseline="0">
                    <a:effectLst/>
                  </a:rPr>
                  <a:t>±</a:t>
                </a:r>
                <a:r>
                  <a:rPr lang="en-US" sz="1000" b="1" i="0" baseline="0">
                    <a:effectLst/>
                  </a:rPr>
                  <a:t>15%] | investments and curtailment [</a:t>
                </a:r>
                <a:r>
                  <a:rPr lang="en-DE" sz="1000" b="0" i="0" baseline="0">
                    <a:effectLst/>
                  </a:rPr>
                  <a:t>±</a:t>
                </a:r>
                <a:r>
                  <a:rPr lang="en-US" sz="1000" b="1" i="0" baseline="0">
                    <a:effectLst/>
                  </a:rPr>
                  <a:t>150%] </a:t>
                </a:r>
                <a:endParaRPr lang="en-DE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0954319631662641"/>
              <c:y val="0.81234411560340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9731119"/>
        <c:crosses val="max"/>
        <c:crossBetween val="midCat"/>
        <c:majorUnit val="3.0000000000000006E-2"/>
      </c:valAx>
      <c:valAx>
        <c:axId val="61973111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Hours modelled</a:t>
                </a:r>
                <a:endParaRPr lang="en-DE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7905620629947123"/>
              <c:y val="0.8479339731961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1"/>
        <c:majorTickMark val="out"/>
        <c:minorTickMark val="none"/>
        <c:tickLblPos val="nextTo"/>
        <c:crossAx val="61975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90052775605297"/>
          <c:y val="0.91763653856914762"/>
          <c:w val="0.40859838645552327"/>
          <c:h val="5.8215131468506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342901</xdr:colOff>
      <xdr:row>0</xdr:row>
      <xdr:rowOff>157160</xdr:rowOff>
    </xdr:from>
    <xdr:to>
      <xdr:col>23</xdr:col>
      <xdr:colOff>314325</xdr:colOff>
      <xdr:row>29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C55D46-1E72-489E-AB91-1CE34950E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357187</xdr:colOff>
      <xdr:row>30</xdr:row>
      <xdr:rowOff>71436</xdr:rowOff>
    </xdr:from>
    <xdr:to>
      <xdr:col>23</xdr:col>
      <xdr:colOff>276225</xdr:colOff>
      <xdr:row>51</xdr:row>
      <xdr:rowOff>57978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D76FAA-CA3F-47D5-9A3F-BD75D81D8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342901</xdr:colOff>
      <xdr:row>0</xdr:row>
      <xdr:rowOff>157160</xdr:rowOff>
    </xdr:from>
    <xdr:to>
      <xdr:col>23</xdr:col>
      <xdr:colOff>314325</xdr:colOff>
      <xdr:row>29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791FC-813A-411D-AA0C-0BD56DB1F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357187</xdr:colOff>
      <xdr:row>30</xdr:row>
      <xdr:rowOff>71436</xdr:rowOff>
    </xdr:from>
    <xdr:to>
      <xdr:col>23</xdr:col>
      <xdr:colOff>276225</xdr:colOff>
      <xdr:row>51</xdr:row>
      <xdr:rowOff>33130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A3BFC-E410-4993-9162-203D0C112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19050</xdr:rowOff>
    </xdr:from>
    <xdr:to>
      <xdr:col>5</xdr:col>
      <xdr:colOff>1352550</xdr:colOff>
      <xdr:row>42</xdr:row>
      <xdr:rowOff>102168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11A052-AF88-4EBC-900C-19E39EB3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448050"/>
          <a:ext cx="6105525" cy="46551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18</xdr:row>
      <xdr:rowOff>57149</xdr:rowOff>
    </xdr:from>
    <xdr:to>
      <xdr:col>5</xdr:col>
      <xdr:colOff>1363409</xdr:colOff>
      <xdr:row>42</xdr:row>
      <xdr:rowOff>123824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693F63D-EB62-4122-BDF3-C1CD4C03C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3486149"/>
          <a:ext cx="6097334" cy="463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AB0DE-5FCE-4E5C-9663-D6548E037CF7}">
  <dimension ref="A1:H34"/>
  <sheetViews>
    <sheetView topLeftCell="F10" zoomScale="115" zoomScaleNormal="115" workbookViewId="0">
      <selection activeCell="D29" sqref="D29"/>
    </sheetView>
  </sheetViews>
  <sheetFormatPr defaultRowHeight="15" x14ac:dyDescent="0.25"/>
  <cols>
    <col min="2" max="2" width="13.5703125" customWidth="1"/>
  </cols>
  <sheetData>
    <row r="1" spans="1:8" x14ac:dyDescent="0.25">
      <c r="C1" s="3"/>
      <c r="D1" s="3"/>
      <c r="E1" s="3"/>
      <c r="F1" s="3"/>
      <c r="G1" s="3"/>
      <c r="H1" s="3"/>
    </row>
    <row r="2" spans="1:8" x14ac:dyDescent="0.25"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</row>
    <row r="3" spans="1:8" x14ac:dyDescent="0.25">
      <c r="A3" s="2">
        <v>8760</v>
      </c>
      <c r="B3" s="2" t="str">
        <f>TEXT(A3/1,0)&amp;"(each 1)"</f>
        <v>8760(each 1)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 x14ac:dyDescent="0.25">
      <c r="A4" s="2">
        <v>8760</v>
      </c>
      <c r="B4" s="2" t="str">
        <f>TEXT(A4/2,0)&amp;"(each 2)"</f>
        <v>4380(each 2)</v>
      </c>
      <c r="C4" s="4">
        <v>3.3390961648605E-4</v>
      </c>
      <c r="D4" s="4">
        <v>-3.62379928876133E-3</v>
      </c>
      <c r="E4" s="4">
        <v>3.7427818953682301E-2</v>
      </c>
      <c r="F4" s="4">
        <v>2.8521528116618499E-3</v>
      </c>
      <c r="G4" s="4">
        <v>-1.4138090370562699E-2</v>
      </c>
      <c r="H4" s="4">
        <v>1.85103795350769E-2</v>
      </c>
    </row>
    <row r="5" spans="1:8" x14ac:dyDescent="0.25">
      <c r="A5" s="2">
        <v>8760</v>
      </c>
      <c r="B5" s="2" t="str">
        <f>TEXT(A5/4,0)&amp;"(each 4)"</f>
        <v>2190(each 4)</v>
      </c>
      <c r="C5" s="4">
        <v>-1.9547098749376001E-2</v>
      </c>
      <c r="D5" s="4">
        <v>1.12384040030156E-3</v>
      </c>
      <c r="E5" s="4">
        <v>-0.37089889016440902</v>
      </c>
      <c r="F5" s="4">
        <v>-1.21118645887359E-2</v>
      </c>
      <c r="G5" s="4">
        <v>0.38439561933136301</v>
      </c>
      <c r="H5" s="4">
        <v>-4.0491658156618898E-2</v>
      </c>
    </row>
    <row r="6" spans="1:8" x14ac:dyDescent="0.25">
      <c r="A6" s="2">
        <v>8760</v>
      </c>
      <c r="B6" s="2" t="str">
        <f>TEXT(A6/10,0)&amp;"(each 10)"</f>
        <v>876(each 10)</v>
      </c>
      <c r="C6" s="4">
        <v>-2.5061258686640601E-3</v>
      </c>
      <c r="D6" s="4">
        <v>-5.47307757312909E-3</v>
      </c>
      <c r="E6" s="4">
        <v>1.31890026316348E-2</v>
      </c>
      <c r="F6" s="4">
        <v>3.3473948215412301E-3</v>
      </c>
      <c r="G6" s="4">
        <v>3.5279879605608203E-2</v>
      </c>
      <c r="H6" s="4">
        <v>2.3521017419020601E-2</v>
      </c>
    </row>
    <row r="7" spans="1:8" x14ac:dyDescent="0.25">
      <c r="A7" s="2">
        <v>8760</v>
      </c>
      <c r="B7" s="2" t="str">
        <f>TEXT(A7/25,0)&amp;"(each 25)"</f>
        <v>350(each 25)</v>
      </c>
      <c r="C7" s="4">
        <v>-2.6955489280822701E-2</v>
      </c>
      <c r="D7" s="4">
        <v>5.9858260349239502E-2</v>
      </c>
      <c r="E7" s="4">
        <v>-0.27546400105459401</v>
      </c>
      <c r="F7" s="4">
        <v>-6.4689962079989102E-2</v>
      </c>
      <c r="G7" s="4">
        <v>0.23817276940323301</v>
      </c>
      <c r="H7" s="4">
        <v>-0.37537376941365502</v>
      </c>
    </row>
    <row r="8" spans="1:8" x14ac:dyDescent="0.25">
      <c r="A8" s="2">
        <v>8760</v>
      </c>
      <c r="B8" s="2" t="str">
        <f>TEXT(A8/50,0)&amp;"(each 50)"</f>
        <v>175(each 50)</v>
      </c>
      <c r="C8" s="4">
        <v>-4.9076418113583001E-2</v>
      </c>
      <c r="D8" s="4">
        <v>5.9858260349239502E-2</v>
      </c>
      <c r="E8" s="4">
        <v>-0.37563721115098098</v>
      </c>
      <c r="F8" s="4">
        <v>-9.5919479964303306E-2</v>
      </c>
      <c r="G8" s="4">
        <v>0.45939164331843202</v>
      </c>
      <c r="H8" s="4">
        <v>-0.17591675621434499</v>
      </c>
    </row>
    <row r="9" spans="1:8" x14ac:dyDescent="0.25">
      <c r="A9" s="2">
        <v>8760</v>
      </c>
      <c r="B9" s="2" t="str">
        <f>TEXT(A9/100,0)&amp;"(each 100)"</f>
        <v>88(each 100)</v>
      </c>
      <c r="C9" s="4">
        <v>-8.6188435902357294E-2</v>
      </c>
      <c r="D9" s="4">
        <v>-1.48732615135186E-2</v>
      </c>
      <c r="E9" s="4">
        <v>-0.628769970388527</v>
      </c>
      <c r="F9" s="4">
        <v>-7.7794563534617306E-2</v>
      </c>
      <c r="G9" s="4">
        <v>1.4019537221153799</v>
      </c>
      <c r="H9" s="4">
        <v>0.31885827629804198</v>
      </c>
    </row>
    <row r="10" spans="1:8" x14ac:dyDescent="0.25">
      <c r="A10" s="2">
        <v>8760</v>
      </c>
      <c r="B10" s="2" t="str">
        <f>TEXT(A10/200,0)&amp;"(each 200)"</f>
        <v>44(each 200)</v>
      </c>
      <c r="C10" s="4">
        <v>-8.61634692583826E-2</v>
      </c>
      <c r="D10" s="4">
        <v>-1.48732615135186E-2</v>
      </c>
      <c r="E10" s="4">
        <v>-0.65197363710370704</v>
      </c>
      <c r="F10" s="4">
        <v>-7.5945962894101895E-2</v>
      </c>
      <c r="G10" s="4">
        <v>1.4066050151656799</v>
      </c>
      <c r="H10" s="4">
        <v>-1.5654750399101199E-2</v>
      </c>
    </row>
    <row r="11" spans="1:8" x14ac:dyDescent="0.25">
      <c r="C11" s="3"/>
      <c r="D11" s="3"/>
      <c r="E11" s="3"/>
      <c r="F11" s="3"/>
      <c r="G11" s="3"/>
      <c r="H11" s="3"/>
    </row>
    <row r="12" spans="1:8" x14ac:dyDescent="0.25">
      <c r="C12" s="3"/>
      <c r="D12" s="3"/>
      <c r="E12" s="3"/>
      <c r="F12" s="3"/>
      <c r="G12" s="3"/>
      <c r="H12" s="3"/>
    </row>
    <row r="13" spans="1:8" x14ac:dyDescent="0.25">
      <c r="C13" s="3"/>
      <c r="D13" s="3"/>
      <c r="E13" s="3"/>
      <c r="F13" s="3"/>
      <c r="G13" s="3"/>
      <c r="H13" s="3"/>
    </row>
    <row r="14" spans="1:8" x14ac:dyDescent="0.25">
      <c r="C14" s="3"/>
      <c r="D14" s="3"/>
      <c r="E14" s="3"/>
      <c r="F14" s="3"/>
      <c r="G14" s="3"/>
      <c r="H14" s="3"/>
    </row>
    <row r="15" spans="1:8" x14ac:dyDescent="0.25">
      <c r="C15" s="3" t="s">
        <v>0</v>
      </c>
      <c r="D15" s="3" t="s">
        <v>1</v>
      </c>
      <c r="E15" s="3" t="s">
        <v>2</v>
      </c>
      <c r="F15" s="3" t="s">
        <v>3</v>
      </c>
      <c r="G15" s="3" t="s">
        <v>4</v>
      </c>
      <c r="H15" s="3" t="s">
        <v>5</v>
      </c>
    </row>
    <row r="16" spans="1:8" x14ac:dyDescent="0.25">
      <c r="A16" s="2">
        <v>8760</v>
      </c>
      <c r="B16" s="2">
        <f>ROUND(A16/200,0)</f>
        <v>44</v>
      </c>
      <c r="C16" s="4">
        <v>-8.61634692583826E-2</v>
      </c>
      <c r="D16" s="4">
        <v>-1.48732615135186E-2</v>
      </c>
      <c r="E16" s="4">
        <v>-0.65197363710370704</v>
      </c>
      <c r="F16" s="4">
        <v>-7.5945962894101895E-2</v>
      </c>
      <c r="G16" s="4">
        <v>1.4066050151656799</v>
      </c>
      <c r="H16" s="4">
        <v>-1.5654750399101199E-2</v>
      </c>
    </row>
    <row r="17" spans="1:8" x14ac:dyDescent="0.25">
      <c r="A17" s="2">
        <v>8760</v>
      </c>
      <c r="B17" s="2">
        <f>ROUND(A17/100,0)</f>
        <v>88</v>
      </c>
      <c r="C17" s="4">
        <v>-8.6188435902357294E-2</v>
      </c>
      <c r="D17" s="4">
        <v>-1.48732615135186E-2</v>
      </c>
      <c r="E17" s="4">
        <v>-0.628769970388527</v>
      </c>
      <c r="F17" s="4">
        <v>-7.7794563534617306E-2</v>
      </c>
      <c r="G17" s="4">
        <v>1.4019537221153799</v>
      </c>
      <c r="H17" s="4">
        <v>0.31885827629804198</v>
      </c>
    </row>
    <row r="18" spans="1:8" x14ac:dyDescent="0.25">
      <c r="A18" s="2">
        <v>8760</v>
      </c>
      <c r="B18" s="2">
        <f>ROUND(A18/50,0)</f>
        <v>175</v>
      </c>
      <c r="C18" s="4">
        <v>-4.9076418113583001E-2</v>
      </c>
      <c r="D18" s="4">
        <v>5.9858260349239502E-2</v>
      </c>
      <c r="E18" s="4">
        <v>-0.37563721115098098</v>
      </c>
      <c r="F18" s="4">
        <v>-9.5919479964303306E-2</v>
      </c>
      <c r="G18" s="4">
        <v>0.45939164331843202</v>
      </c>
      <c r="H18" s="4">
        <v>-0.17591675621434499</v>
      </c>
    </row>
    <row r="19" spans="1:8" x14ac:dyDescent="0.25">
      <c r="A19" s="2">
        <v>8760</v>
      </c>
      <c r="B19" s="2">
        <f>ROUND(A19/25,0)</f>
        <v>350</v>
      </c>
      <c r="C19" s="4">
        <v>-2.6955489280822701E-2</v>
      </c>
      <c r="D19" s="4">
        <v>5.9858260349239502E-2</v>
      </c>
      <c r="E19" s="4">
        <v>-0.27546400105459401</v>
      </c>
      <c r="F19" s="4">
        <v>-6.4689962079989102E-2</v>
      </c>
      <c r="G19" s="4">
        <v>0.23817276940323301</v>
      </c>
      <c r="H19" s="4">
        <v>-0.37537376941365502</v>
      </c>
    </row>
    <row r="20" spans="1:8" x14ac:dyDescent="0.25">
      <c r="A20" s="2">
        <v>8760</v>
      </c>
      <c r="B20" s="2">
        <f>ROUND(A20/10,0)</f>
        <v>876</v>
      </c>
      <c r="C20" s="4">
        <v>-2.5061258686640601E-3</v>
      </c>
      <c r="D20" s="4">
        <v>-5.47307757312909E-3</v>
      </c>
      <c r="E20" s="4">
        <v>1.31890026316348E-2</v>
      </c>
      <c r="F20" s="4">
        <v>3.3473948215412301E-3</v>
      </c>
      <c r="G20" s="4">
        <v>3.5279879605608203E-2</v>
      </c>
      <c r="H20" s="4">
        <v>2.3521017419020601E-2</v>
      </c>
    </row>
    <row r="21" spans="1:8" x14ac:dyDescent="0.25">
      <c r="A21" s="2">
        <v>8760</v>
      </c>
      <c r="B21" s="2">
        <f>ROUND(A21/4,0)</f>
        <v>2190</v>
      </c>
      <c r="C21" s="4">
        <v>-1.9547098749376001E-2</v>
      </c>
      <c r="D21" s="4">
        <v>1.12384040030156E-3</v>
      </c>
      <c r="E21" s="4">
        <v>-0.37089889016440902</v>
      </c>
      <c r="F21" s="4">
        <v>-1.21118645887359E-2</v>
      </c>
      <c r="G21" s="4">
        <v>0.38439561933136301</v>
      </c>
      <c r="H21" s="4">
        <v>-4.0491658156618898E-2</v>
      </c>
    </row>
    <row r="22" spans="1:8" x14ac:dyDescent="0.25">
      <c r="A22" s="2">
        <v>8760</v>
      </c>
      <c r="B22" s="2">
        <f>ROUND(A22/2,0)</f>
        <v>4380</v>
      </c>
      <c r="C22" s="4">
        <v>3.3390961648605E-4</v>
      </c>
      <c r="D22" s="4">
        <v>-3.62379928876133E-3</v>
      </c>
      <c r="E22" s="4">
        <v>3.7427818953682301E-2</v>
      </c>
      <c r="F22" s="4">
        <v>2.8521528116618499E-3</v>
      </c>
      <c r="G22" s="4">
        <v>-1.4138090370562699E-2</v>
      </c>
      <c r="H22" s="4">
        <v>1.85103795350769E-2</v>
      </c>
    </row>
    <row r="23" spans="1:8" x14ac:dyDescent="0.25">
      <c r="A23" s="2">
        <v>8760</v>
      </c>
      <c r="B23" s="2">
        <f>ROUND(A23/1,0)</f>
        <v>8760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8" spans="1:8" x14ac:dyDescent="0.25">
      <c r="C28" s="1"/>
      <c r="D28" s="1"/>
      <c r="E28" s="1"/>
      <c r="F28" s="1"/>
    </row>
    <row r="29" spans="1:8" x14ac:dyDescent="0.25">
      <c r="C29" s="1"/>
      <c r="D29" s="1"/>
      <c r="E29" s="1"/>
      <c r="F29" s="1"/>
    </row>
    <row r="30" spans="1:8" x14ac:dyDescent="0.25">
      <c r="C30" s="1"/>
      <c r="D30" s="1"/>
      <c r="E30" s="1"/>
      <c r="F30" s="1"/>
    </row>
    <row r="31" spans="1:8" x14ac:dyDescent="0.25">
      <c r="C31" s="1"/>
      <c r="D31" s="1"/>
      <c r="E31" s="1"/>
      <c r="F31" s="1"/>
    </row>
    <row r="32" spans="1:8" x14ac:dyDescent="0.25">
      <c r="C32" s="1"/>
      <c r="D32" s="1"/>
      <c r="E32" s="1"/>
      <c r="F32" s="1"/>
    </row>
    <row r="33" spans="3:6" x14ac:dyDescent="0.25">
      <c r="C33" s="1"/>
      <c r="D33" s="1"/>
      <c r="E33" s="1"/>
      <c r="F33" s="1"/>
    </row>
    <row r="34" spans="3:6" x14ac:dyDescent="0.25">
      <c r="C34" s="1"/>
      <c r="D34" s="1"/>
      <c r="E34" s="1"/>
      <c r="F34" s="1"/>
    </row>
  </sheetData>
  <sortState xmlns:xlrd2="http://schemas.microsoft.com/office/spreadsheetml/2017/richdata2" ref="A16:H22">
    <sortCondition ref="B14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8A00-7051-43C3-9785-9455135A3326}">
  <dimension ref="A1:H43"/>
  <sheetViews>
    <sheetView zoomScale="115" zoomScaleNormal="115" workbookViewId="0">
      <selection activeCell="J1" sqref="J1"/>
    </sheetView>
  </sheetViews>
  <sheetFormatPr defaultRowHeight="15" x14ac:dyDescent="0.25"/>
  <cols>
    <col min="2" max="2" width="13.5703125" customWidth="1"/>
    <col min="3" max="7" width="12.85546875" customWidth="1"/>
  </cols>
  <sheetData>
    <row r="1" spans="1:8" x14ac:dyDescent="0.25">
      <c r="C1" s="3"/>
      <c r="D1" s="3"/>
      <c r="E1" s="3"/>
      <c r="F1" s="3"/>
      <c r="G1" s="3"/>
      <c r="H1" s="3"/>
    </row>
    <row r="2" spans="1:8" x14ac:dyDescent="0.25">
      <c r="C2" s="3" t="s">
        <v>0</v>
      </c>
      <c r="D2" s="3" t="s">
        <v>1</v>
      </c>
      <c r="E2" s="3" t="s">
        <v>2</v>
      </c>
      <c r="F2" s="3" t="s">
        <v>5</v>
      </c>
      <c r="G2" s="3"/>
    </row>
    <row r="3" spans="1:8" x14ac:dyDescent="0.25">
      <c r="A3" s="2">
        <v>8760</v>
      </c>
      <c r="B3" s="2" t="str">
        <f>TEXT(A3/1,0)&amp;"(each 1)"</f>
        <v>8760(each 1)</v>
      </c>
      <c r="C3" s="1">
        <v>0</v>
      </c>
      <c r="D3" s="1">
        <v>0</v>
      </c>
      <c r="E3" s="1">
        <v>0</v>
      </c>
      <c r="F3" s="1">
        <v>0</v>
      </c>
    </row>
    <row r="4" spans="1:8" x14ac:dyDescent="0.25">
      <c r="A4" s="2">
        <v>8760</v>
      </c>
      <c r="B4" s="2" t="str">
        <f>TEXT(A4/2,0)&amp;"(each 2)"</f>
        <v>4380(each 2)</v>
      </c>
      <c r="C4" s="1">
        <v>0</v>
      </c>
      <c r="D4" s="1">
        <v>0</v>
      </c>
      <c r="E4" s="1">
        <v>0.01</v>
      </c>
      <c r="F4" s="1">
        <v>0.11</v>
      </c>
      <c r="G4" s="1"/>
    </row>
    <row r="5" spans="1:8" x14ac:dyDescent="0.25">
      <c r="A5" s="2">
        <v>8760</v>
      </c>
      <c r="B5" s="2" t="str">
        <f>TEXT(A5/4,0)&amp;"(each 4)"</f>
        <v>2190(each 4)</v>
      </c>
      <c r="C5" s="1">
        <v>-0.02</v>
      </c>
      <c r="D5" s="1">
        <v>-0.02</v>
      </c>
      <c r="E5" s="1">
        <v>-0.06</v>
      </c>
      <c r="F5" s="1">
        <v>-7.0000000000000007E-2</v>
      </c>
      <c r="G5" s="1"/>
    </row>
    <row r="6" spans="1:8" x14ac:dyDescent="0.25">
      <c r="A6" s="2">
        <v>8760</v>
      </c>
      <c r="B6" s="2" t="str">
        <f>TEXT(A6/10,0)&amp;"(each 10)"</f>
        <v>876(each 10)</v>
      </c>
      <c r="C6" s="1">
        <v>0</v>
      </c>
      <c r="D6" s="1">
        <v>-0.01</v>
      </c>
      <c r="E6" s="1">
        <v>0.23</v>
      </c>
      <c r="F6" s="1">
        <v>0.01</v>
      </c>
      <c r="G6" s="1"/>
    </row>
    <row r="7" spans="1:8" x14ac:dyDescent="0.25">
      <c r="A7" s="2">
        <v>8760</v>
      </c>
      <c r="B7" s="2" t="str">
        <f>TEXT(A7/25,0)&amp;"(each 25)"</f>
        <v>350(each 25)</v>
      </c>
      <c r="C7" s="1">
        <v>-0.03</v>
      </c>
      <c r="D7" s="1">
        <v>0.04</v>
      </c>
      <c r="E7" s="1">
        <v>-0.14000000000000001</v>
      </c>
      <c r="F7" s="1">
        <v>-0.28999999999999998</v>
      </c>
      <c r="G7" s="1"/>
    </row>
    <row r="8" spans="1:8" x14ac:dyDescent="0.25">
      <c r="A8" s="2">
        <v>8760</v>
      </c>
      <c r="B8" s="2" t="str">
        <f>TEXT(A8/50,0)&amp;"(each 50)"</f>
        <v>175(each 50)</v>
      </c>
      <c r="C8" s="1">
        <v>-0.04</v>
      </c>
      <c r="D8" s="1">
        <v>7.0000000000000007E-2</v>
      </c>
      <c r="E8" s="1">
        <v>-0.18</v>
      </c>
      <c r="F8" s="1">
        <v>-0.75</v>
      </c>
      <c r="G8" s="1"/>
    </row>
    <row r="9" spans="1:8" x14ac:dyDescent="0.25">
      <c r="A9" s="2">
        <v>8760</v>
      </c>
      <c r="B9" s="2" t="str">
        <f>TEXT(A9/100,0)&amp;"(each 100)"</f>
        <v>88(each 100)</v>
      </c>
      <c r="C9" s="1">
        <v>-0.12</v>
      </c>
      <c r="D9" s="1">
        <v>-0.12</v>
      </c>
      <c r="E9" s="1">
        <v>-0.69</v>
      </c>
      <c r="F9" s="1">
        <v>-0.5</v>
      </c>
      <c r="G9" s="1"/>
    </row>
    <row r="10" spans="1:8" x14ac:dyDescent="0.25">
      <c r="A10" s="2">
        <v>8760</v>
      </c>
      <c r="B10" s="2" t="str">
        <f>TEXT(A10/200,0)&amp;"(each 200)"</f>
        <v>44(each 200)</v>
      </c>
      <c r="C10" s="1">
        <v>-0.09</v>
      </c>
      <c r="D10" s="1">
        <v>-0.12</v>
      </c>
      <c r="E10" s="1">
        <v>-0.69</v>
      </c>
      <c r="F10" s="1">
        <v>-0.62</v>
      </c>
      <c r="G10" s="1"/>
    </row>
    <row r="11" spans="1:8" x14ac:dyDescent="0.25">
      <c r="C11" s="3"/>
      <c r="D11" s="3"/>
      <c r="E11" s="3"/>
      <c r="F11" s="3"/>
      <c r="G11" s="3"/>
      <c r="H11" s="3"/>
    </row>
    <row r="12" spans="1:8" x14ac:dyDescent="0.25">
      <c r="C12" s="3"/>
      <c r="D12" s="3"/>
      <c r="E12" s="3"/>
      <c r="F12" s="3"/>
      <c r="G12" s="3"/>
      <c r="H12" s="3"/>
    </row>
    <row r="13" spans="1:8" x14ac:dyDescent="0.25">
      <c r="C13" s="3"/>
      <c r="D13" s="3"/>
      <c r="E13" s="3"/>
      <c r="F13" s="3"/>
      <c r="G13" s="3"/>
      <c r="H13" s="3"/>
    </row>
    <row r="14" spans="1:8" x14ac:dyDescent="0.25">
      <c r="C14" s="3" t="s">
        <v>0</v>
      </c>
      <c r="D14" s="3" t="s">
        <v>1</v>
      </c>
      <c r="E14" s="3" t="s">
        <v>2</v>
      </c>
      <c r="F14" s="3" t="s">
        <v>5</v>
      </c>
      <c r="G14" s="3"/>
    </row>
    <row r="15" spans="1:8" x14ac:dyDescent="0.25">
      <c r="A15" s="2">
        <v>8760</v>
      </c>
      <c r="B15" s="2">
        <v>44</v>
      </c>
      <c r="C15" s="1">
        <f>C10</f>
        <v>-0.09</v>
      </c>
      <c r="D15" s="1">
        <f>D10</f>
        <v>-0.12</v>
      </c>
      <c r="E15" s="1">
        <f t="shared" ref="D15:F15" si="0">E10</f>
        <v>-0.69</v>
      </c>
      <c r="F15" s="1">
        <f t="shared" si="0"/>
        <v>-0.62</v>
      </c>
      <c r="G15" s="1"/>
    </row>
    <row r="16" spans="1:8" x14ac:dyDescent="0.25">
      <c r="A16" s="2">
        <v>8760</v>
      </c>
      <c r="B16" s="2">
        <v>88</v>
      </c>
      <c r="C16" s="1">
        <f>C9</f>
        <v>-0.12</v>
      </c>
      <c r="D16" s="1">
        <f t="shared" ref="D16:F16" si="1">D9</f>
        <v>-0.12</v>
      </c>
      <c r="E16" s="1">
        <f t="shared" si="1"/>
        <v>-0.69</v>
      </c>
      <c r="F16" s="1">
        <f t="shared" si="1"/>
        <v>-0.5</v>
      </c>
      <c r="G16" s="1"/>
    </row>
    <row r="17" spans="1:8" x14ac:dyDescent="0.25">
      <c r="A17" s="2">
        <v>8760</v>
      </c>
      <c r="B17" s="2">
        <v>175</v>
      </c>
      <c r="C17" s="1">
        <f>C8</f>
        <v>-0.04</v>
      </c>
      <c r="D17" s="1">
        <f t="shared" ref="D17:F17" si="2">D8</f>
        <v>7.0000000000000007E-2</v>
      </c>
      <c r="E17" s="1">
        <f t="shared" si="2"/>
        <v>-0.18</v>
      </c>
      <c r="F17" s="1">
        <f t="shared" si="2"/>
        <v>-0.75</v>
      </c>
      <c r="G17" s="1"/>
    </row>
    <row r="18" spans="1:8" x14ac:dyDescent="0.25">
      <c r="A18" s="2">
        <v>8760</v>
      </c>
      <c r="B18" s="2">
        <v>350</v>
      </c>
      <c r="C18" s="1">
        <f>C7</f>
        <v>-0.03</v>
      </c>
      <c r="D18" s="1">
        <f t="shared" ref="D18:F18" si="3">D7</f>
        <v>0.04</v>
      </c>
      <c r="E18" s="1">
        <f>E7</f>
        <v>-0.14000000000000001</v>
      </c>
      <c r="F18" s="1">
        <f t="shared" si="3"/>
        <v>-0.28999999999999998</v>
      </c>
      <c r="G18" s="1"/>
    </row>
    <row r="19" spans="1:8" x14ac:dyDescent="0.25">
      <c r="A19" s="2">
        <v>8760</v>
      </c>
      <c r="B19" s="2">
        <v>876</v>
      </c>
      <c r="C19" s="1">
        <f>C6</f>
        <v>0</v>
      </c>
      <c r="D19" s="1">
        <f t="shared" ref="D19:F19" si="4">D6</f>
        <v>-0.01</v>
      </c>
      <c r="E19" s="1">
        <f t="shared" si="4"/>
        <v>0.23</v>
      </c>
      <c r="F19" s="1">
        <f t="shared" si="4"/>
        <v>0.01</v>
      </c>
      <c r="G19" s="1"/>
    </row>
    <row r="20" spans="1:8" x14ac:dyDescent="0.25">
      <c r="A20" s="2">
        <v>8760</v>
      </c>
      <c r="B20" s="2">
        <v>2190</v>
      </c>
      <c r="C20" s="1">
        <f>C5</f>
        <v>-0.02</v>
      </c>
      <c r="D20" s="1">
        <f t="shared" ref="D20:F20" si="5">D5</f>
        <v>-0.02</v>
      </c>
      <c r="E20" s="1">
        <f t="shared" si="5"/>
        <v>-0.06</v>
      </c>
      <c r="F20" s="1">
        <f t="shared" si="5"/>
        <v>-7.0000000000000007E-2</v>
      </c>
      <c r="G20" s="1"/>
    </row>
    <row r="21" spans="1:8" x14ac:dyDescent="0.25">
      <c r="A21" s="2">
        <v>8760</v>
      </c>
      <c r="B21" s="2">
        <v>4380</v>
      </c>
      <c r="C21" s="1">
        <f>C4</f>
        <v>0</v>
      </c>
      <c r="D21" s="1">
        <f t="shared" ref="D21:F21" si="6">D4</f>
        <v>0</v>
      </c>
      <c r="E21" s="1">
        <f t="shared" si="6"/>
        <v>0.01</v>
      </c>
      <c r="F21" s="1">
        <f t="shared" si="6"/>
        <v>0.11</v>
      </c>
      <c r="G21" s="1"/>
    </row>
    <row r="22" spans="1:8" x14ac:dyDescent="0.25">
      <c r="A22" s="2">
        <v>8760</v>
      </c>
      <c r="B22" s="2">
        <v>8760</v>
      </c>
      <c r="C22" s="1">
        <f>C3</f>
        <v>0</v>
      </c>
      <c r="D22" s="1">
        <f t="shared" ref="D22:F22" si="7">D3</f>
        <v>0</v>
      </c>
      <c r="E22" s="1">
        <f t="shared" si="7"/>
        <v>0</v>
      </c>
      <c r="F22" s="1">
        <f>F3</f>
        <v>0</v>
      </c>
    </row>
    <row r="27" spans="1:8" x14ac:dyDescent="0.25">
      <c r="D27" s="1"/>
      <c r="E27" s="1"/>
      <c r="F27" s="1"/>
      <c r="G27" s="1"/>
    </row>
    <row r="28" spans="1:8" x14ac:dyDescent="0.25">
      <c r="D28" s="1"/>
      <c r="E28" s="1"/>
      <c r="F28" s="1"/>
      <c r="G28" s="1"/>
    </row>
    <row r="29" spans="1:8" x14ac:dyDescent="0.25">
      <c r="D29" s="1"/>
      <c r="E29" s="1"/>
      <c r="F29" s="1"/>
      <c r="G29" s="1"/>
    </row>
    <row r="30" spans="1:8" x14ac:dyDescent="0.25">
      <c r="C30" s="1"/>
      <c r="D30" s="1"/>
      <c r="E30" s="1"/>
      <c r="F30" s="1"/>
      <c r="G30" s="1"/>
      <c r="H30" s="1"/>
    </row>
    <row r="31" spans="1:8" x14ac:dyDescent="0.25">
      <c r="C31" s="1"/>
      <c r="D31" s="1"/>
      <c r="E31" s="1"/>
      <c r="F31" s="1"/>
      <c r="G31" s="1"/>
      <c r="H31" s="1"/>
    </row>
    <row r="32" spans="1:8" x14ac:dyDescent="0.25">
      <c r="C32" s="1"/>
      <c r="D32" s="1"/>
      <c r="E32" s="1"/>
      <c r="F32" s="1"/>
      <c r="G32" s="1"/>
      <c r="H32" s="1"/>
    </row>
    <row r="33" spans="3:8" x14ac:dyDescent="0.25">
      <c r="C33" s="1"/>
      <c r="D33" s="1"/>
      <c r="E33" s="1"/>
      <c r="F33" s="1"/>
      <c r="G33" s="1"/>
      <c r="H33" s="1"/>
    </row>
    <row r="34" spans="3:8" x14ac:dyDescent="0.25">
      <c r="C34" s="1"/>
      <c r="D34" s="1"/>
      <c r="E34" s="1"/>
      <c r="F34" s="1"/>
      <c r="G34" s="1"/>
      <c r="H34" s="1"/>
    </row>
    <row r="35" spans="3:8" x14ac:dyDescent="0.25">
      <c r="C35" s="1"/>
      <c r="D35" s="1"/>
      <c r="E35" s="1"/>
      <c r="F35" s="1"/>
      <c r="G35" s="1"/>
      <c r="H35" s="1"/>
    </row>
    <row r="36" spans="3:8" x14ac:dyDescent="0.25">
      <c r="C36" s="1"/>
      <c r="D36" s="5"/>
      <c r="E36" s="5"/>
      <c r="F36" s="5"/>
      <c r="G36" s="5"/>
      <c r="H36" s="1"/>
    </row>
    <row r="37" spans="3:8" x14ac:dyDescent="0.25">
      <c r="D37" s="6"/>
      <c r="E37" s="6"/>
      <c r="F37" s="6"/>
      <c r="G37" s="6"/>
    </row>
    <row r="38" spans="3:8" x14ac:dyDescent="0.25">
      <c r="D38" s="6"/>
      <c r="E38" s="6"/>
      <c r="F38" s="6"/>
      <c r="G38" s="6"/>
    </row>
    <row r="39" spans="3:8" x14ac:dyDescent="0.25">
      <c r="D39" s="6"/>
      <c r="E39" s="6"/>
      <c r="F39" s="6"/>
      <c r="G39" s="6"/>
    </row>
    <row r="40" spans="3:8" x14ac:dyDescent="0.25">
      <c r="D40" s="6"/>
      <c r="E40" s="6"/>
      <c r="F40" s="6"/>
      <c r="G40" s="6"/>
    </row>
    <row r="41" spans="3:8" x14ac:dyDescent="0.25">
      <c r="D41" s="6"/>
      <c r="E41" s="6"/>
      <c r="F41" s="6"/>
      <c r="G41" s="6"/>
    </row>
    <row r="42" spans="3:8" x14ac:dyDescent="0.25">
      <c r="D42" s="6"/>
      <c r="E42" s="6"/>
      <c r="F42" s="6"/>
      <c r="G42" s="6"/>
    </row>
    <row r="43" spans="3:8" x14ac:dyDescent="0.25">
      <c r="D43" s="6"/>
      <c r="E43" s="6"/>
      <c r="F43" s="6"/>
      <c r="G43" s="6"/>
    </row>
  </sheetData>
  <sortState xmlns:xlrd2="http://schemas.microsoft.com/office/spreadsheetml/2017/richdata2" ref="A15:H21">
    <sortCondition ref="B1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888A-CA5B-473E-BCF1-2A7B93CBD043}">
  <dimension ref="B1:O53"/>
  <sheetViews>
    <sheetView topLeftCell="A13" workbookViewId="0">
      <selection activeCell="G27" sqref="G27"/>
    </sheetView>
  </sheetViews>
  <sheetFormatPr defaultRowHeight="15" x14ac:dyDescent="0.25"/>
  <cols>
    <col min="3" max="6" width="20.7109375" customWidth="1"/>
  </cols>
  <sheetData>
    <row r="1" spans="2:15" x14ac:dyDescent="0.25">
      <c r="C1" s="3"/>
      <c r="D1" s="3"/>
      <c r="E1" s="3"/>
      <c r="F1" s="3"/>
      <c r="H1" s="8" t="s">
        <v>29</v>
      </c>
      <c r="I1" t="s">
        <v>19</v>
      </c>
      <c r="J1" t="s">
        <v>20</v>
      </c>
      <c r="K1" t="s">
        <v>21</v>
      </c>
      <c r="M1" t="s">
        <v>19</v>
      </c>
      <c r="N1" t="s">
        <v>20</v>
      </c>
      <c r="O1" t="s">
        <v>21</v>
      </c>
    </row>
    <row r="2" spans="2:15" x14ac:dyDescent="0.25">
      <c r="B2" s="8" t="s">
        <v>29</v>
      </c>
      <c r="C2" s="3" t="s">
        <v>0</v>
      </c>
      <c r="D2" s="3" t="s">
        <v>1</v>
      </c>
      <c r="E2" s="3" t="s">
        <v>2</v>
      </c>
      <c r="F2" s="3" t="s">
        <v>5</v>
      </c>
      <c r="I2" t="s">
        <v>6</v>
      </c>
      <c r="J2" t="s">
        <v>0</v>
      </c>
      <c r="K2">
        <v>-2.6955489280822702</v>
      </c>
      <c r="M2" t="s">
        <v>6</v>
      </c>
      <c r="N2" t="s">
        <v>25</v>
      </c>
      <c r="O2">
        <f>ABS(K2)</f>
        <v>2.6955489280822702</v>
      </c>
    </row>
    <row r="3" spans="2:15" x14ac:dyDescent="0.25">
      <c r="B3" t="s">
        <v>6</v>
      </c>
      <c r="C3" s="7">
        <v>-2.6955489280822701E-2</v>
      </c>
      <c r="D3" s="7">
        <v>5.9858260349239502E-2</v>
      </c>
      <c r="E3" s="7">
        <v>-0.27546400105459401</v>
      </c>
      <c r="F3" s="7">
        <v>-0.40812010484307698</v>
      </c>
      <c r="I3" t="s">
        <v>6</v>
      </c>
      <c r="J3" t="s">
        <v>1</v>
      </c>
      <c r="K3">
        <v>5.9858260349239503</v>
      </c>
      <c r="M3" t="s">
        <v>6</v>
      </c>
      <c r="N3" t="s">
        <v>22</v>
      </c>
      <c r="O3">
        <f t="shared" ref="O3:O53" si="0">ABS(K3)</f>
        <v>5.9858260349239503</v>
      </c>
    </row>
    <row r="4" spans="2:15" x14ac:dyDescent="0.25">
      <c r="B4" t="s">
        <v>7</v>
      </c>
      <c r="C4" s="7">
        <v>-2.0247935367182501E-2</v>
      </c>
      <c r="D4" s="7">
        <v>-5.2400648353658798E-3</v>
      </c>
      <c r="E4" s="7">
        <v>-0.11129897327367801</v>
      </c>
      <c r="F4" s="7">
        <v>-0.29190793608389998</v>
      </c>
      <c r="I4" t="s">
        <v>6</v>
      </c>
      <c r="J4" t="s">
        <v>2</v>
      </c>
      <c r="K4">
        <v>-27.546400105459401</v>
      </c>
      <c r="M4" t="s">
        <v>6</v>
      </c>
      <c r="N4" t="s">
        <v>23</v>
      </c>
      <c r="O4">
        <f t="shared" si="0"/>
        <v>27.546400105459401</v>
      </c>
    </row>
    <row r="5" spans="2:15" x14ac:dyDescent="0.25">
      <c r="B5" t="s">
        <v>8</v>
      </c>
      <c r="C5" s="7">
        <v>2.6108390046821802E-3</v>
      </c>
      <c r="D5" s="7">
        <v>-2.6964311318206601E-2</v>
      </c>
      <c r="E5" s="7">
        <v>0.10885164445326399</v>
      </c>
      <c r="F5" s="7">
        <v>2.6693450823944299E-2</v>
      </c>
      <c r="I5" t="s">
        <v>6</v>
      </c>
      <c r="J5" t="s">
        <v>5</v>
      </c>
      <c r="K5">
        <v>-40.812010484307699</v>
      </c>
      <c r="M5" t="s">
        <v>6</v>
      </c>
      <c r="N5" t="s">
        <v>24</v>
      </c>
      <c r="O5">
        <f t="shared" si="0"/>
        <v>40.812010484307699</v>
      </c>
    </row>
    <row r="6" spans="2:15" x14ac:dyDescent="0.25">
      <c r="B6" t="s">
        <v>9</v>
      </c>
      <c r="C6" s="7">
        <v>1.5362497859838799E-3</v>
      </c>
      <c r="D6" s="7">
        <v>2.4297789880253901E-2</v>
      </c>
      <c r="E6" s="7">
        <v>-0.35255607691164798</v>
      </c>
      <c r="F6" s="7">
        <v>0.125771989765987</v>
      </c>
      <c r="I6" t="s">
        <v>7</v>
      </c>
      <c r="J6" t="s">
        <v>0</v>
      </c>
      <c r="K6">
        <v>-2.0247935367182501</v>
      </c>
      <c r="M6" t="s">
        <v>7</v>
      </c>
      <c r="N6" t="s">
        <v>25</v>
      </c>
      <c r="O6">
        <f t="shared" si="0"/>
        <v>2.0247935367182501</v>
      </c>
    </row>
    <row r="7" spans="2:15" x14ac:dyDescent="0.25">
      <c r="B7" t="s">
        <v>10</v>
      </c>
      <c r="C7" s="7">
        <v>-5.15918867480669E-3</v>
      </c>
      <c r="D7" s="7">
        <v>2.3269923450442501E-2</v>
      </c>
      <c r="E7" s="7">
        <v>-0.50953014996527501</v>
      </c>
      <c r="F7" s="7">
        <v>6.6244215462394297E-3</v>
      </c>
      <c r="I7" t="s">
        <v>7</v>
      </c>
      <c r="J7" t="s">
        <v>1</v>
      </c>
      <c r="K7">
        <v>-0.52400648353658796</v>
      </c>
      <c r="M7" t="s">
        <v>7</v>
      </c>
      <c r="N7" t="s">
        <v>22</v>
      </c>
      <c r="O7">
        <f t="shared" si="0"/>
        <v>0.52400648353658796</v>
      </c>
    </row>
    <row r="8" spans="2:15" x14ac:dyDescent="0.25">
      <c r="B8" t="s">
        <v>11</v>
      </c>
      <c r="C8" s="7">
        <v>-1.11444534141756E-2</v>
      </c>
      <c r="D8" s="7">
        <v>-2.3454161924501001E-2</v>
      </c>
      <c r="E8" s="7">
        <v>-0.31766056656020802</v>
      </c>
      <c r="F8" s="7">
        <v>2.8570657551771701E-2</v>
      </c>
      <c r="I8" t="s">
        <v>7</v>
      </c>
      <c r="J8" t="s">
        <v>2</v>
      </c>
      <c r="K8">
        <v>-11.1298973273678</v>
      </c>
      <c r="M8" t="s">
        <v>7</v>
      </c>
      <c r="N8" t="s">
        <v>23</v>
      </c>
      <c r="O8">
        <f t="shared" si="0"/>
        <v>11.1298973273678</v>
      </c>
    </row>
    <row r="9" spans="2:15" x14ac:dyDescent="0.25">
      <c r="B9" t="s">
        <v>12</v>
      </c>
      <c r="C9" s="7">
        <v>-8.2761201875277707E-3</v>
      </c>
      <c r="D9" s="7">
        <v>-3.3611679508431802E-2</v>
      </c>
      <c r="E9" s="7">
        <v>-0.137021134798958</v>
      </c>
      <c r="F9" s="7">
        <v>0.38065142448431999</v>
      </c>
      <c r="I9" t="s">
        <v>7</v>
      </c>
      <c r="J9" t="s">
        <v>5</v>
      </c>
      <c r="K9">
        <v>-29.190793608389999</v>
      </c>
      <c r="M9" t="s">
        <v>7</v>
      </c>
      <c r="N9" t="s">
        <v>24</v>
      </c>
      <c r="O9">
        <f t="shared" si="0"/>
        <v>29.190793608389999</v>
      </c>
    </row>
    <row r="10" spans="2:15" x14ac:dyDescent="0.25">
      <c r="B10" t="s">
        <v>13</v>
      </c>
      <c r="C10" s="7">
        <v>-1.6561983942727301E-2</v>
      </c>
      <c r="D10" s="7">
        <v>-5.5993154591452703E-2</v>
      </c>
      <c r="E10" s="7">
        <v>-0.30989717821776003</v>
      </c>
      <c r="F10" s="7">
        <v>0.296615456852027</v>
      </c>
      <c r="I10" t="s">
        <v>8</v>
      </c>
      <c r="J10" t="s">
        <v>0</v>
      </c>
      <c r="K10">
        <v>0.261083900468218</v>
      </c>
      <c r="M10" t="s">
        <v>8</v>
      </c>
      <c r="N10" t="s">
        <v>25</v>
      </c>
      <c r="O10">
        <f t="shared" si="0"/>
        <v>0.261083900468218</v>
      </c>
    </row>
    <row r="11" spans="2:15" x14ac:dyDescent="0.25">
      <c r="B11" t="s">
        <v>14</v>
      </c>
      <c r="C11" s="7">
        <v>-1.8689274478129399E-2</v>
      </c>
      <c r="D11" s="7">
        <v>5.8817560404904601E-3</v>
      </c>
      <c r="E11" s="7">
        <v>-0.48550251157384899</v>
      </c>
      <c r="F11" s="7">
        <v>0.19914242926189599</v>
      </c>
      <c r="I11" t="s">
        <v>8</v>
      </c>
      <c r="J11" t="s">
        <v>1</v>
      </c>
      <c r="K11">
        <v>-2.6964311318206602</v>
      </c>
      <c r="M11" t="s">
        <v>8</v>
      </c>
      <c r="N11" t="s">
        <v>22</v>
      </c>
      <c r="O11">
        <f t="shared" si="0"/>
        <v>2.6964311318206602</v>
      </c>
    </row>
    <row r="12" spans="2:15" x14ac:dyDescent="0.25">
      <c r="B12" t="s">
        <v>15</v>
      </c>
      <c r="C12" s="7">
        <v>-6.1463212915317004E-3</v>
      </c>
      <c r="D12" s="7">
        <v>8.0328742737925101E-3</v>
      </c>
      <c r="E12" s="7">
        <v>-6.4470104583737906E-2</v>
      </c>
      <c r="F12" s="7">
        <v>-0.20621437855900601</v>
      </c>
      <c r="I12" t="s">
        <v>8</v>
      </c>
      <c r="J12" t="s">
        <v>2</v>
      </c>
      <c r="K12">
        <v>10.885164445326399</v>
      </c>
      <c r="M12" t="s">
        <v>8</v>
      </c>
      <c r="N12" t="s">
        <v>23</v>
      </c>
      <c r="O12">
        <f t="shared" si="0"/>
        <v>10.885164445326399</v>
      </c>
    </row>
    <row r="13" spans="2:15" x14ac:dyDescent="0.25">
      <c r="B13" t="s">
        <v>16</v>
      </c>
      <c r="C13" s="7">
        <v>-5.9003023949906197E-3</v>
      </c>
      <c r="D13" s="7">
        <v>-4.5236241185206997E-3</v>
      </c>
      <c r="E13" s="7">
        <v>0.10083168973939299</v>
      </c>
      <c r="F13" s="7">
        <v>-0.13034879880700101</v>
      </c>
      <c r="I13" t="s">
        <v>8</v>
      </c>
      <c r="J13" t="s">
        <v>5</v>
      </c>
      <c r="K13">
        <v>2.6693450823944298</v>
      </c>
      <c r="M13" t="s">
        <v>8</v>
      </c>
      <c r="N13" t="s">
        <v>24</v>
      </c>
      <c r="O13">
        <f t="shared" si="0"/>
        <v>2.6693450823944298</v>
      </c>
    </row>
    <row r="14" spans="2:15" x14ac:dyDescent="0.25">
      <c r="B14" t="s">
        <v>17</v>
      </c>
      <c r="C14" s="7">
        <v>-6.1336972915366798E-3</v>
      </c>
      <c r="D14" s="7">
        <v>2.1421825524124999E-2</v>
      </c>
      <c r="E14" s="7">
        <v>4.9625839459552602E-2</v>
      </c>
      <c r="F14" s="7">
        <v>-0.154099768449872</v>
      </c>
      <c r="I14" t="s">
        <v>9</v>
      </c>
      <c r="J14" t="s">
        <v>0</v>
      </c>
      <c r="K14">
        <v>0.153624978598388</v>
      </c>
      <c r="M14" t="s">
        <v>9</v>
      </c>
      <c r="N14" t="s">
        <v>25</v>
      </c>
      <c r="O14">
        <f t="shared" si="0"/>
        <v>0.153624978598388</v>
      </c>
    </row>
    <row r="15" spans="2:15" x14ac:dyDescent="0.25">
      <c r="B15" t="s">
        <v>18</v>
      </c>
      <c r="C15" s="7">
        <v>-2.8843680856031201E-2</v>
      </c>
      <c r="D15" s="7">
        <v>2.44434856305322E-2</v>
      </c>
      <c r="E15" s="7">
        <v>-0.33631281894350201</v>
      </c>
      <c r="F15" s="7">
        <v>-0.23812403172457999</v>
      </c>
      <c r="I15" t="s">
        <v>9</v>
      </c>
      <c r="J15" t="s">
        <v>1</v>
      </c>
      <c r="K15">
        <v>2.4297789880253902</v>
      </c>
      <c r="M15" t="s">
        <v>9</v>
      </c>
      <c r="N15" t="s">
        <v>22</v>
      </c>
      <c r="O15">
        <f t="shared" si="0"/>
        <v>2.4297789880253902</v>
      </c>
    </row>
    <row r="16" spans="2:15" x14ac:dyDescent="0.25">
      <c r="C16" s="3"/>
      <c r="D16" s="3"/>
      <c r="E16" s="3"/>
      <c r="F16" s="3"/>
      <c r="I16" t="s">
        <v>9</v>
      </c>
      <c r="J16" t="s">
        <v>2</v>
      </c>
      <c r="K16">
        <v>-35.255607691164798</v>
      </c>
      <c r="M16" t="s">
        <v>9</v>
      </c>
      <c r="N16" t="s">
        <v>23</v>
      </c>
      <c r="O16">
        <f t="shared" si="0"/>
        <v>35.255607691164798</v>
      </c>
    </row>
    <row r="17" spans="3:15" x14ac:dyDescent="0.25">
      <c r="C17" s="3"/>
      <c r="D17" s="3"/>
      <c r="E17" s="3"/>
      <c r="F17" s="3"/>
      <c r="I17" t="s">
        <v>9</v>
      </c>
      <c r="J17" t="s">
        <v>5</v>
      </c>
      <c r="K17">
        <v>12.5771989765987</v>
      </c>
      <c r="M17" t="s">
        <v>9</v>
      </c>
      <c r="N17" t="s">
        <v>24</v>
      </c>
      <c r="O17">
        <f t="shared" si="0"/>
        <v>12.5771989765987</v>
      </c>
    </row>
    <row r="18" spans="3:15" x14ac:dyDescent="0.25">
      <c r="C18" s="3" t="s">
        <v>26</v>
      </c>
      <c r="D18" s="3" t="s">
        <v>27</v>
      </c>
      <c r="E18" s="3"/>
      <c r="F18" s="3"/>
      <c r="I18" t="s">
        <v>10</v>
      </c>
      <c r="J18" t="s">
        <v>0</v>
      </c>
      <c r="K18">
        <v>-0.51591886748066895</v>
      </c>
      <c r="M18" t="s">
        <v>10</v>
      </c>
      <c r="N18" t="s">
        <v>25</v>
      </c>
      <c r="O18">
        <f t="shared" si="0"/>
        <v>0.51591886748066895</v>
      </c>
    </row>
    <row r="19" spans="3:15" x14ac:dyDescent="0.25">
      <c r="C19" s="3"/>
      <c r="D19" s="3"/>
      <c r="E19" s="3"/>
      <c r="F19" s="3"/>
      <c r="I19" t="s">
        <v>10</v>
      </c>
      <c r="J19" t="s">
        <v>1</v>
      </c>
      <c r="K19">
        <v>2.3269923450442502</v>
      </c>
      <c r="M19" t="s">
        <v>10</v>
      </c>
      <c r="N19" t="s">
        <v>22</v>
      </c>
      <c r="O19">
        <f t="shared" si="0"/>
        <v>2.3269923450442502</v>
      </c>
    </row>
    <row r="20" spans="3:15" x14ac:dyDescent="0.25">
      <c r="C20" s="3"/>
      <c r="D20" s="3"/>
      <c r="E20" s="3"/>
      <c r="F20" s="3"/>
      <c r="I20" t="s">
        <v>10</v>
      </c>
      <c r="J20" t="s">
        <v>2</v>
      </c>
      <c r="K20">
        <v>-50.9530149965275</v>
      </c>
      <c r="M20" t="s">
        <v>10</v>
      </c>
      <c r="N20" t="s">
        <v>23</v>
      </c>
      <c r="O20">
        <f t="shared" si="0"/>
        <v>50.9530149965275</v>
      </c>
    </row>
    <row r="21" spans="3:15" x14ac:dyDescent="0.25">
      <c r="I21" t="s">
        <v>10</v>
      </c>
      <c r="J21" t="s">
        <v>5</v>
      </c>
      <c r="K21">
        <v>0.66244215462394296</v>
      </c>
      <c r="M21" t="s">
        <v>10</v>
      </c>
      <c r="N21" t="s">
        <v>24</v>
      </c>
      <c r="O21">
        <f t="shared" si="0"/>
        <v>0.66244215462394296</v>
      </c>
    </row>
    <row r="22" spans="3:15" x14ac:dyDescent="0.25">
      <c r="I22" t="s">
        <v>11</v>
      </c>
      <c r="J22" t="s">
        <v>0</v>
      </c>
      <c r="K22">
        <v>-1.1144453414175601</v>
      </c>
      <c r="M22" t="s">
        <v>11</v>
      </c>
      <c r="N22" t="s">
        <v>25</v>
      </c>
      <c r="O22">
        <f t="shared" si="0"/>
        <v>1.1144453414175601</v>
      </c>
    </row>
    <row r="23" spans="3:15" x14ac:dyDescent="0.25">
      <c r="I23" t="s">
        <v>11</v>
      </c>
      <c r="J23" t="s">
        <v>1</v>
      </c>
      <c r="K23">
        <v>-2.3454161924501</v>
      </c>
      <c r="M23" t="s">
        <v>11</v>
      </c>
      <c r="N23" t="s">
        <v>22</v>
      </c>
      <c r="O23">
        <f t="shared" si="0"/>
        <v>2.3454161924501</v>
      </c>
    </row>
    <row r="24" spans="3:15" x14ac:dyDescent="0.25">
      <c r="I24" t="s">
        <v>11</v>
      </c>
      <c r="J24" t="s">
        <v>2</v>
      </c>
      <c r="K24">
        <v>-31.766056656020801</v>
      </c>
      <c r="M24" t="s">
        <v>11</v>
      </c>
      <c r="N24" t="s">
        <v>23</v>
      </c>
      <c r="O24">
        <f t="shared" si="0"/>
        <v>31.766056656020801</v>
      </c>
    </row>
    <row r="25" spans="3:15" x14ac:dyDescent="0.25">
      <c r="I25" t="s">
        <v>11</v>
      </c>
      <c r="J25" t="s">
        <v>5</v>
      </c>
      <c r="K25">
        <v>2.8570657551771701</v>
      </c>
      <c r="M25" t="s">
        <v>11</v>
      </c>
      <c r="N25" t="s">
        <v>24</v>
      </c>
      <c r="O25">
        <f t="shared" si="0"/>
        <v>2.8570657551771701</v>
      </c>
    </row>
    <row r="26" spans="3:15" x14ac:dyDescent="0.25">
      <c r="I26" t="s">
        <v>12</v>
      </c>
      <c r="J26" t="s">
        <v>0</v>
      </c>
      <c r="K26">
        <v>-0.82761201875277712</v>
      </c>
      <c r="M26" t="s">
        <v>12</v>
      </c>
      <c r="N26" t="s">
        <v>25</v>
      </c>
      <c r="O26">
        <f t="shared" si="0"/>
        <v>0.82761201875277712</v>
      </c>
    </row>
    <row r="27" spans="3:15" x14ac:dyDescent="0.25">
      <c r="I27" t="s">
        <v>12</v>
      </c>
      <c r="J27" t="s">
        <v>1</v>
      </c>
      <c r="K27">
        <v>-3.3611679508431802</v>
      </c>
      <c r="M27" t="s">
        <v>12</v>
      </c>
      <c r="N27" t="s">
        <v>22</v>
      </c>
      <c r="O27">
        <f t="shared" si="0"/>
        <v>3.3611679508431802</v>
      </c>
    </row>
    <row r="28" spans="3:15" x14ac:dyDescent="0.25">
      <c r="I28" t="s">
        <v>12</v>
      </c>
      <c r="J28" t="s">
        <v>2</v>
      </c>
      <c r="K28">
        <v>-13.7021134798958</v>
      </c>
      <c r="M28" t="s">
        <v>12</v>
      </c>
      <c r="N28" t="s">
        <v>23</v>
      </c>
      <c r="O28">
        <f t="shared" si="0"/>
        <v>13.7021134798958</v>
      </c>
    </row>
    <row r="29" spans="3:15" x14ac:dyDescent="0.25">
      <c r="I29" t="s">
        <v>12</v>
      </c>
      <c r="J29" t="s">
        <v>5</v>
      </c>
      <c r="K29">
        <v>38.065142448431999</v>
      </c>
      <c r="M29" t="s">
        <v>12</v>
      </c>
      <c r="N29" t="s">
        <v>24</v>
      </c>
      <c r="O29">
        <f t="shared" si="0"/>
        <v>38.065142448431999</v>
      </c>
    </row>
    <row r="30" spans="3:15" x14ac:dyDescent="0.25">
      <c r="I30" t="s">
        <v>13</v>
      </c>
      <c r="J30" t="s">
        <v>0</v>
      </c>
      <c r="K30">
        <v>-1.6561983942727301</v>
      </c>
      <c r="M30" t="s">
        <v>13</v>
      </c>
      <c r="N30" t="s">
        <v>25</v>
      </c>
      <c r="O30">
        <f t="shared" si="0"/>
        <v>1.6561983942727301</v>
      </c>
    </row>
    <row r="31" spans="3:15" x14ac:dyDescent="0.25">
      <c r="I31" t="s">
        <v>13</v>
      </c>
      <c r="J31" t="s">
        <v>1</v>
      </c>
      <c r="K31">
        <v>-5.5993154591452701</v>
      </c>
      <c r="M31" t="s">
        <v>13</v>
      </c>
      <c r="N31" t="s">
        <v>22</v>
      </c>
      <c r="O31">
        <f t="shared" si="0"/>
        <v>5.5993154591452701</v>
      </c>
    </row>
    <row r="32" spans="3:15" x14ac:dyDescent="0.25">
      <c r="I32" t="s">
        <v>13</v>
      </c>
      <c r="J32" t="s">
        <v>2</v>
      </c>
      <c r="K32">
        <v>-30.989717821776004</v>
      </c>
      <c r="M32" t="s">
        <v>13</v>
      </c>
      <c r="N32" t="s">
        <v>23</v>
      </c>
      <c r="O32">
        <f t="shared" si="0"/>
        <v>30.989717821776004</v>
      </c>
    </row>
    <row r="33" spans="9:15" x14ac:dyDescent="0.25">
      <c r="I33" t="s">
        <v>13</v>
      </c>
      <c r="J33" t="s">
        <v>5</v>
      </c>
      <c r="K33">
        <v>29.6615456852027</v>
      </c>
      <c r="M33" t="s">
        <v>13</v>
      </c>
      <c r="N33" t="s">
        <v>24</v>
      </c>
      <c r="O33">
        <f t="shared" si="0"/>
        <v>29.6615456852027</v>
      </c>
    </row>
    <row r="34" spans="9:15" x14ac:dyDescent="0.25">
      <c r="I34" t="s">
        <v>14</v>
      </c>
      <c r="J34" t="s">
        <v>0</v>
      </c>
      <c r="K34">
        <v>-1.8689274478129398</v>
      </c>
      <c r="M34" t="s">
        <v>14</v>
      </c>
      <c r="N34" t="s">
        <v>25</v>
      </c>
      <c r="O34">
        <f t="shared" si="0"/>
        <v>1.8689274478129398</v>
      </c>
    </row>
    <row r="35" spans="9:15" x14ac:dyDescent="0.25">
      <c r="I35" t="s">
        <v>14</v>
      </c>
      <c r="J35" t="s">
        <v>1</v>
      </c>
      <c r="K35">
        <v>0.58817560404904601</v>
      </c>
      <c r="M35" t="s">
        <v>14</v>
      </c>
      <c r="N35" t="s">
        <v>22</v>
      </c>
      <c r="O35">
        <f t="shared" si="0"/>
        <v>0.58817560404904601</v>
      </c>
    </row>
    <row r="36" spans="9:15" x14ac:dyDescent="0.25">
      <c r="I36" t="s">
        <v>14</v>
      </c>
      <c r="J36" t="s">
        <v>2</v>
      </c>
      <c r="K36">
        <v>-48.550251157384899</v>
      </c>
      <c r="M36" t="s">
        <v>14</v>
      </c>
      <c r="N36" t="s">
        <v>23</v>
      </c>
      <c r="O36">
        <f t="shared" si="0"/>
        <v>48.550251157384899</v>
      </c>
    </row>
    <row r="37" spans="9:15" x14ac:dyDescent="0.25">
      <c r="I37" t="s">
        <v>14</v>
      </c>
      <c r="J37" t="s">
        <v>5</v>
      </c>
      <c r="K37">
        <v>19.914242926189598</v>
      </c>
      <c r="M37" t="s">
        <v>14</v>
      </c>
      <c r="N37" t="s">
        <v>24</v>
      </c>
      <c r="O37">
        <f t="shared" si="0"/>
        <v>19.914242926189598</v>
      </c>
    </row>
    <row r="38" spans="9:15" x14ac:dyDescent="0.25">
      <c r="I38" t="s">
        <v>15</v>
      </c>
      <c r="J38" t="s">
        <v>0</v>
      </c>
      <c r="K38">
        <v>-0.61463212915317</v>
      </c>
      <c r="M38" t="s">
        <v>15</v>
      </c>
      <c r="N38" t="s">
        <v>25</v>
      </c>
      <c r="O38">
        <f t="shared" si="0"/>
        <v>0.61463212915317</v>
      </c>
    </row>
    <row r="39" spans="9:15" x14ac:dyDescent="0.25">
      <c r="I39" t="s">
        <v>15</v>
      </c>
      <c r="J39" t="s">
        <v>1</v>
      </c>
      <c r="K39">
        <v>0.80328742737925096</v>
      </c>
      <c r="M39" t="s">
        <v>15</v>
      </c>
      <c r="N39" t="s">
        <v>22</v>
      </c>
      <c r="O39">
        <f t="shared" si="0"/>
        <v>0.80328742737925096</v>
      </c>
    </row>
    <row r="40" spans="9:15" x14ac:dyDescent="0.25">
      <c r="I40" t="s">
        <v>15</v>
      </c>
      <c r="J40" t="s">
        <v>2</v>
      </c>
      <c r="K40">
        <v>-6.4470104583737902</v>
      </c>
      <c r="M40" t="s">
        <v>15</v>
      </c>
      <c r="N40" t="s">
        <v>23</v>
      </c>
      <c r="O40">
        <f t="shared" si="0"/>
        <v>6.4470104583737902</v>
      </c>
    </row>
    <row r="41" spans="9:15" x14ac:dyDescent="0.25">
      <c r="I41" t="s">
        <v>15</v>
      </c>
      <c r="J41" t="s">
        <v>5</v>
      </c>
      <c r="K41">
        <v>-20.621437855900602</v>
      </c>
      <c r="M41" t="s">
        <v>15</v>
      </c>
      <c r="N41" t="s">
        <v>24</v>
      </c>
      <c r="O41">
        <f t="shared" si="0"/>
        <v>20.621437855900602</v>
      </c>
    </row>
    <row r="42" spans="9:15" x14ac:dyDescent="0.25">
      <c r="I42" t="s">
        <v>16</v>
      </c>
      <c r="J42" t="s">
        <v>0</v>
      </c>
      <c r="K42">
        <v>-0.59003023949906197</v>
      </c>
      <c r="M42" t="s">
        <v>16</v>
      </c>
      <c r="N42" t="s">
        <v>25</v>
      </c>
      <c r="O42">
        <f t="shared" si="0"/>
        <v>0.59003023949906197</v>
      </c>
    </row>
    <row r="43" spans="9:15" x14ac:dyDescent="0.25">
      <c r="I43" t="s">
        <v>16</v>
      </c>
      <c r="J43" t="s">
        <v>1</v>
      </c>
      <c r="K43">
        <v>-0.45236241185206999</v>
      </c>
      <c r="M43" t="s">
        <v>16</v>
      </c>
      <c r="N43" t="s">
        <v>22</v>
      </c>
      <c r="O43">
        <f t="shared" si="0"/>
        <v>0.45236241185206999</v>
      </c>
    </row>
    <row r="44" spans="9:15" x14ac:dyDescent="0.25">
      <c r="I44" t="s">
        <v>16</v>
      </c>
      <c r="J44" t="s">
        <v>2</v>
      </c>
      <c r="K44">
        <v>10.0831689739393</v>
      </c>
      <c r="M44" t="s">
        <v>16</v>
      </c>
      <c r="N44" t="s">
        <v>23</v>
      </c>
      <c r="O44">
        <f t="shared" si="0"/>
        <v>10.0831689739393</v>
      </c>
    </row>
    <row r="45" spans="9:15" x14ac:dyDescent="0.25">
      <c r="I45" t="s">
        <v>16</v>
      </c>
      <c r="J45" t="s">
        <v>5</v>
      </c>
      <c r="K45">
        <v>-13.034879880700101</v>
      </c>
      <c r="M45" t="s">
        <v>16</v>
      </c>
      <c r="N45" t="s">
        <v>24</v>
      </c>
      <c r="O45">
        <f t="shared" si="0"/>
        <v>13.034879880700101</v>
      </c>
    </row>
    <row r="46" spans="9:15" x14ac:dyDescent="0.25">
      <c r="I46" t="s">
        <v>17</v>
      </c>
      <c r="J46" t="s">
        <v>0</v>
      </c>
      <c r="K46">
        <v>-0.61336972915366794</v>
      </c>
      <c r="M46" t="s">
        <v>17</v>
      </c>
      <c r="N46" t="s">
        <v>25</v>
      </c>
      <c r="O46">
        <f t="shared" si="0"/>
        <v>0.61336972915366794</v>
      </c>
    </row>
    <row r="47" spans="9:15" x14ac:dyDescent="0.25">
      <c r="I47" t="s">
        <v>17</v>
      </c>
      <c r="J47" t="s">
        <v>1</v>
      </c>
      <c r="K47">
        <v>2.1421825524124998</v>
      </c>
      <c r="M47" t="s">
        <v>17</v>
      </c>
      <c r="N47" t="s">
        <v>22</v>
      </c>
      <c r="O47">
        <f t="shared" si="0"/>
        <v>2.1421825524124998</v>
      </c>
    </row>
    <row r="48" spans="9:15" x14ac:dyDescent="0.25">
      <c r="I48" t="s">
        <v>17</v>
      </c>
      <c r="J48" t="s">
        <v>2</v>
      </c>
      <c r="K48">
        <v>4.9625839459552603</v>
      </c>
      <c r="M48" t="s">
        <v>17</v>
      </c>
      <c r="N48" t="s">
        <v>23</v>
      </c>
      <c r="O48">
        <f t="shared" si="0"/>
        <v>4.9625839459552603</v>
      </c>
    </row>
    <row r="49" spans="9:15" x14ac:dyDescent="0.25">
      <c r="I49" t="s">
        <v>17</v>
      </c>
      <c r="J49" t="s">
        <v>5</v>
      </c>
      <c r="K49">
        <v>-15.409976844987201</v>
      </c>
      <c r="M49" t="s">
        <v>17</v>
      </c>
      <c r="N49" t="s">
        <v>24</v>
      </c>
      <c r="O49">
        <f t="shared" si="0"/>
        <v>15.409976844987201</v>
      </c>
    </row>
    <row r="50" spans="9:15" x14ac:dyDescent="0.25">
      <c r="I50" t="s">
        <v>18</v>
      </c>
      <c r="J50" t="s">
        <v>0</v>
      </c>
      <c r="K50">
        <v>-2.88436808560312</v>
      </c>
      <c r="M50" t="s">
        <v>18</v>
      </c>
      <c r="N50" t="s">
        <v>25</v>
      </c>
      <c r="O50">
        <f t="shared" si="0"/>
        <v>2.88436808560312</v>
      </c>
    </row>
    <row r="51" spans="9:15" x14ac:dyDescent="0.25">
      <c r="I51" t="s">
        <v>18</v>
      </c>
      <c r="J51" t="s">
        <v>1</v>
      </c>
      <c r="K51">
        <v>2.4443485630532202</v>
      </c>
      <c r="M51" t="s">
        <v>18</v>
      </c>
      <c r="N51" t="s">
        <v>22</v>
      </c>
      <c r="O51">
        <f t="shared" si="0"/>
        <v>2.4443485630532202</v>
      </c>
    </row>
    <row r="52" spans="9:15" x14ac:dyDescent="0.25">
      <c r="I52" t="s">
        <v>18</v>
      </c>
      <c r="J52" t="s">
        <v>2</v>
      </c>
      <c r="K52">
        <v>-33.631281894350202</v>
      </c>
      <c r="M52" t="s">
        <v>18</v>
      </c>
      <c r="N52" t="s">
        <v>23</v>
      </c>
      <c r="O52">
        <f t="shared" si="0"/>
        <v>33.631281894350202</v>
      </c>
    </row>
    <row r="53" spans="9:15" x14ac:dyDescent="0.25">
      <c r="I53" t="s">
        <v>18</v>
      </c>
      <c r="J53" t="s">
        <v>5</v>
      </c>
      <c r="K53">
        <v>-23.812403172457998</v>
      </c>
      <c r="M53" t="s">
        <v>18</v>
      </c>
      <c r="N53" t="s">
        <v>24</v>
      </c>
      <c r="O53">
        <f t="shared" si="0"/>
        <v>23.812403172457998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7AAC-875B-4423-9C44-BAA238345215}">
  <dimension ref="B1:O53"/>
  <sheetViews>
    <sheetView tabSelected="1" topLeftCell="A13" workbookViewId="0">
      <selection activeCell="F46" sqref="F46"/>
    </sheetView>
  </sheetViews>
  <sheetFormatPr defaultRowHeight="15" x14ac:dyDescent="0.25"/>
  <cols>
    <col min="3" max="6" width="20.7109375" customWidth="1"/>
  </cols>
  <sheetData>
    <row r="1" spans="2:15" x14ac:dyDescent="0.25">
      <c r="C1" s="3"/>
      <c r="D1" s="3"/>
      <c r="E1" s="3"/>
      <c r="F1" s="3"/>
      <c r="H1" s="8" t="s">
        <v>28</v>
      </c>
      <c r="I1" t="s">
        <v>19</v>
      </c>
      <c r="J1" t="s">
        <v>20</v>
      </c>
      <c r="K1" t="s">
        <v>21</v>
      </c>
      <c r="M1" t="s">
        <v>19</v>
      </c>
      <c r="N1" t="s">
        <v>20</v>
      </c>
      <c r="O1" t="s">
        <v>21</v>
      </c>
    </row>
    <row r="2" spans="2:15" x14ac:dyDescent="0.25">
      <c r="B2" s="8" t="s">
        <v>28</v>
      </c>
      <c r="C2" s="3" t="s">
        <v>25</v>
      </c>
      <c r="D2" s="3" t="s">
        <v>22</v>
      </c>
      <c r="E2" s="3" t="s">
        <v>23</v>
      </c>
      <c r="F2" s="3" t="s">
        <v>24</v>
      </c>
      <c r="I2" t="s">
        <v>6</v>
      </c>
      <c r="J2" t="s">
        <v>0</v>
      </c>
      <c r="K2">
        <v>-3.4951228459720198</v>
      </c>
      <c r="M2" t="s">
        <v>6</v>
      </c>
      <c r="N2" t="s">
        <v>25</v>
      </c>
      <c r="O2">
        <f>ABS(K2)</f>
        <v>3.4951228459720198</v>
      </c>
    </row>
    <row r="3" spans="2:15" x14ac:dyDescent="0.25">
      <c r="B3" t="s">
        <v>6</v>
      </c>
      <c r="C3" s="7">
        <v>-3.4951228459720198</v>
      </c>
      <c r="D3" s="7">
        <v>4.1180900177950601</v>
      </c>
      <c r="E3" s="7">
        <v>-14.2278385742237</v>
      </c>
      <c r="F3" s="7">
        <v>-42.3592354268268</v>
      </c>
      <c r="I3" t="s">
        <v>6</v>
      </c>
      <c r="J3" t="s">
        <v>1</v>
      </c>
      <c r="K3">
        <v>4.1180900177950601</v>
      </c>
      <c r="M3" t="s">
        <v>6</v>
      </c>
      <c r="N3" t="s">
        <v>22</v>
      </c>
      <c r="O3">
        <f t="shared" ref="O3:O53" si="0">ABS(K3)</f>
        <v>4.1180900177950601</v>
      </c>
    </row>
    <row r="4" spans="2:15" x14ac:dyDescent="0.25">
      <c r="B4" t="s">
        <v>7</v>
      </c>
      <c r="C4" s="7">
        <v>-5.4128573367016903</v>
      </c>
      <c r="D4" s="7">
        <v>-1.1768975849744301</v>
      </c>
      <c r="E4" s="7">
        <v>-38.897344522553801</v>
      </c>
      <c r="F4" s="7">
        <v>-38.0040770536678</v>
      </c>
      <c r="I4" t="s">
        <v>6</v>
      </c>
      <c r="J4" t="s">
        <v>2</v>
      </c>
      <c r="K4">
        <v>-14.2278385742237</v>
      </c>
      <c r="M4" t="s">
        <v>6</v>
      </c>
      <c r="N4" t="s">
        <v>23</v>
      </c>
      <c r="O4">
        <f t="shared" si="0"/>
        <v>14.2278385742237</v>
      </c>
    </row>
    <row r="5" spans="2:15" x14ac:dyDescent="0.25">
      <c r="B5" t="s">
        <v>8</v>
      </c>
      <c r="C5" s="7">
        <v>-2.3583610308709</v>
      </c>
      <c r="D5" s="7">
        <v>-6.8075434204357492</v>
      </c>
      <c r="E5" s="7">
        <v>-0.79612716872724498</v>
      </c>
      <c r="F5" s="7">
        <v>76.521182168396592</v>
      </c>
      <c r="I5" t="s">
        <v>6</v>
      </c>
      <c r="J5" t="s">
        <v>5</v>
      </c>
      <c r="K5">
        <v>-42.3592354268268</v>
      </c>
      <c r="M5" t="s">
        <v>6</v>
      </c>
      <c r="N5" t="s">
        <v>24</v>
      </c>
      <c r="O5">
        <f t="shared" si="0"/>
        <v>42.3592354268268</v>
      </c>
    </row>
    <row r="6" spans="2:15" x14ac:dyDescent="0.25">
      <c r="B6" t="s">
        <v>9</v>
      </c>
      <c r="C6" s="7">
        <v>0.88286541540685304</v>
      </c>
      <c r="D6" s="7">
        <v>-4.6716429750822606</v>
      </c>
      <c r="E6" s="7">
        <v>29.546764654238899</v>
      </c>
      <c r="F6" s="7">
        <v>56.638079826267393</v>
      </c>
      <c r="I6" t="s">
        <v>7</v>
      </c>
      <c r="J6" t="s">
        <v>0</v>
      </c>
      <c r="K6">
        <v>-5.4128573367016903</v>
      </c>
      <c r="M6" t="s">
        <v>7</v>
      </c>
      <c r="N6" t="s">
        <v>25</v>
      </c>
      <c r="O6">
        <f t="shared" si="0"/>
        <v>5.4128573367016903</v>
      </c>
    </row>
    <row r="7" spans="2:15" x14ac:dyDescent="0.25">
      <c r="B7" t="s">
        <v>10</v>
      </c>
      <c r="C7" s="7">
        <v>-1.95474344485086</v>
      </c>
      <c r="D7" s="7">
        <v>0.82533134555147192</v>
      </c>
      <c r="E7" s="7">
        <v>-26.800065263685401</v>
      </c>
      <c r="F7" s="7">
        <v>-26.489429892626099</v>
      </c>
      <c r="I7" t="s">
        <v>7</v>
      </c>
      <c r="J7" t="s">
        <v>1</v>
      </c>
      <c r="K7">
        <v>-1.1768975849744301</v>
      </c>
      <c r="M7" t="s">
        <v>7</v>
      </c>
      <c r="N7" t="s">
        <v>22</v>
      </c>
      <c r="O7">
        <f t="shared" si="0"/>
        <v>1.1768975849744301</v>
      </c>
    </row>
    <row r="8" spans="2:15" x14ac:dyDescent="0.25">
      <c r="B8" t="s">
        <v>11</v>
      </c>
      <c r="C8" s="7">
        <v>-1.94312687207236</v>
      </c>
      <c r="D8" s="7">
        <v>1.5749916560310799</v>
      </c>
      <c r="E8" s="7">
        <v>-18.045991442371502</v>
      </c>
      <c r="F8" s="7">
        <v>-3.9268192291365001</v>
      </c>
      <c r="I8" t="s">
        <v>7</v>
      </c>
      <c r="J8" t="s">
        <v>2</v>
      </c>
      <c r="K8">
        <v>-38.897344522553801</v>
      </c>
      <c r="M8" t="s">
        <v>7</v>
      </c>
      <c r="N8" t="s">
        <v>23</v>
      </c>
      <c r="O8">
        <f t="shared" si="0"/>
        <v>38.897344522553801</v>
      </c>
    </row>
    <row r="9" spans="2:15" x14ac:dyDescent="0.25">
      <c r="B9" t="s">
        <v>12</v>
      </c>
      <c r="C9" s="7">
        <v>-4.81476761697858</v>
      </c>
      <c r="D9" s="7">
        <v>-4.0151626575839696</v>
      </c>
      <c r="E9" s="7">
        <v>-48.339492952429502</v>
      </c>
      <c r="F9" s="7">
        <v>78.606506827122502</v>
      </c>
      <c r="I9" t="s">
        <v>7</v>
      </c>
      <c r="J9" t="s">
        <v>5</v>
      </c>
      <c r="K9">
        <v>-38.0040770536678</v>
      </c>
      <c r="M9" t="s">
        <v>7</v>
      </c>
      <c r="N9" t="s">
        <v>24</v>
      </c>
      <c r="O9">
        <f t="shared" si="0"/>
        <v>38.0040770536678</v>
      </c>
    </row>
    <row r="10" spans="2:15" x14ac:dyDescent="0.25">
      <c r="B10" t="s">
        <v>13</v>
      </c>
      <c r="C10" s="7">
        <v>-3.9696915549981302</v>
      </c>
      <c r="D10" s="7">
        <v>-0.81265709297947408</v>
      </c>
      <c r="E10" s="7">
        <v>-42.517991872863</v>
      </c>
      <c r="F10" s="7">
        <v>68.955468464612508</v>
      </c>
      <c r="I10" t="s">
        <v>8</v>
      </c>
      <c r="J10" t="s">
        <v>0</v>
      </c>
      <c r="K10">
        <v>-2.3583610308709</v>
      </c>
      <c r="M10" t="s">
        <v>8</v>
      </c>
      <c r="N10" t="s">
        <v>25</v>
      </c>
      <c r="O10">
        <f t="shared" si="0"/>
        <v>2.3583610308709</v>
      </c>
    </row>
    <row r="11" spans="2:15" x14ac:dyDescent="0.25">
      <c r="B11" t="s">
        <v>14</v>
      </c>
      <c r="C11" s="7">
        <v>-1.74297292813579</v>
      </c>
      <c r="D11" s="7">
        <v>4.8120948364363398</v>
      </c>
      <c r="E11" s="7">
        <v>-16.847386776751399</v>
      </c>
      <c r="F11" s="7">
        <v>-6.2171290581743994</v>
      </c>
      <c r="I11" t="s">
        <v>8</v>
      </c>
      <c r="J11" t="s">
        <v>1</v>
      </c>
      <c r="K11">
        <v>-6.8075434204357492</v>
      </c>
      <c r="M11" t="s">
        <v>8</v>
      </c>
      <c r="N11" t="s">
        <v>22</v>
      </c>
      <c r="O11">
        <f t="shared" si="0"/>
        <v>6.8075434204357492</v>
      </c>
    </row>
    <row r="12" spans="2:15" x14ac:dyDescent="0.25">
      <c r="B12" t="s">
        <v>15</v>
      </c>
      <c r="C12" s="7">
        <v>0.27250541063581502</v>
      </c>
      <c r="D12" s="7">
        <v>0.55574235126749605</v>
      </c>
      <c r="E12" s="7">
        <v>31.837679699931698</v>
      </c>
      <c r="F12" s="7">
        <v>-29.777060690471803</v>
      </c>
      <c r="I12" t="s">
        <v>8</v>
      </c>
      <c r="J12" t="s">
        <v>2</v>
      </c>
      <c r="K12">
        <v>-0.79612716872724498</v>
      </c>
      <c r="M12" t="s">
        <v>8</v>
      </c>
      <c r="N12" t="s">
        <v>23</v>
      </c>
      <c r="O12">
        <f t="shared" si="0"/>
        <v>0.79612716872724498</v>
      </c>
    </row>
    <row r="13" spans="2:15" x14ac:dyDescent="0.25">
      <c r="B13" t="s">
        <v>16</v>
      </c>
      <c r="C13" s="7">
        <v>1.38105330187832</v>
      </c>
      <c r="D13" s="7">
        <v>2.7604644787746899</v>
      </c>
      <c r="E13" s="7">
        <v>54.838092829385197</v>
      </c>
      <c r="F13" s="7">
        <v>9.8901096074065098</v>
      </c>
      <c r="I13" t="s">
        <v>8</v>
      </c>
      <c r="J13" t="s">
        <v>5</v>
      </c>
      <c r="K13">
        <v>76.521182168396592</v>
      </c>
      <c r="M13" t="s">
        <v>8</v>
      </c>
      <c r="N13" t="s">
        <v>24</v>
      </c>
      <c r="O13">
        <f t="shared" si="0"/>
        <v>76.521182168396592</v>
      </c>
    </row>
    <row r="14" spans="2:15" x14ac:dyDescent="0.25">
      <c r="B14" t="s">
        <v>17</v>
      </c>
      <c r="C14" s="7">
        <v>-0.97175241022780001</v>
      </c>
      <c r="D14" s="7">
        <v>3.4329065173900801</v>
      </c>
      <c r="E14" s="7">
        <v>17.4443225646488</v>
      </c>
      <c r="F14" s="7">
        <v>7.0056908126400197</v>
      </c>
      <c r="I14" t="s">
        <v>9</v>
      </c>
      <c r="J14" t="s">
        <v>0</v>
      </c>
      <c r="K14">
        <v>0.88286541540685304</v>
      </c>
      <c r="M14" t="s">
        <v>9</v>
      </c>
      <c r="N14" t="s">
        <v>25</v>
      </c>
      <c r="O14">
        <f t="shared" si="0"/>
        <v>0.88286541540685304</v>
      </c>
    </row>
    <row r="15" spans="2:15" x14ac:dyDescent="0.25">
      <c r="B15" t="s">
        <v>18</v>
      </c>
      <c r="C15" s="7">
        <v>-2.7226137426724399</v>
      </c>
      <c r="D15" s="7">
        <v>-1.5078838557504499</v>
      </c>
      <c r="E15" s="7">
        <v>-0.17369993790095098</v>
      </c>
      <c r="F15" s="7">
        <v>-41.4594048310395</v>
      </c>
      <c r="I15" t="s">
        <v>9</v>
      </c>
      <c r="J15" t="s">
        <v>1</v>
      </c>
      <c r="K15">
        <v>-4.6716429750822606</v>
      </c>
      <c r="M15" t="s">
        <v>9</v>
      </c>
      <c r="N15" t="s">
        <v>22</v>
      </c>
      <c r="O15">
        <f t="shared" si="0"/>
        <v>4.6716429750822606</v>
      </c>
    </row>
    <row r="16" spans="2:15" x14ac:dyDescent="0.25">
      <c r="C16" s="3"/>
      <c r="D16" s="3"/>
      <c r="E16" s="3"/>
      <c r="F16" s="3"/>
      <c r="I16" t="s">
        <v>9</v>
      </c>
      <c r="J16" t="s">
        <v>2</v>
      </c>
      <c r="K16">
        <v>29.546764654238899</v>
      </c>
      <c r="M16" t="s">
        <v>9</v>
      </c>
      <c r="N16" t="s">
        <v>23</v>
      </c>
      <c r="O16">
        <f t="shared" si="0"/>
        <v>29.546764654238899</v>
      </c>
    </row>
    <row r="17" spans="3:15" x14ac:dyDescent="0.25">
      <c r="C17" s="3"/>
      <c r="D17" s="3"/>
      <c r="E17" s="3"/>
      <c r="F17" s="3"/>
      <c r="I17" t="s">
        <v>9</v>
      </c>
      <c r="J17" t="s">
        <v>5</v>
      </c>
      <c r="K17">
        <v>56.638079826267393</v>
      </c>
      <c r="M17" t="s">
        <v>9</v>
      </c>
      <c r="N17" t="s">
        <v>24</v>
      </c>
      <c r="O17">
        <f t="shared" si="0"/>
        <v>56.638079826267393</v>
      </c>
    </row>
    <row r="18" spans="3:15" x14ac:dyDescent="0.25">
      <c r="C18" s="3" t="s">
        <v>26</v>
      </c>
      <c r="D18" s="3" t="s">
        <v>27</v>
      </c>
      <c r="E18" s="3"/>
      <c r="F18" s="3"/>
      <c r="I18" t="s">
        <v>10</v>
      </c>
      <c r="J18" t="s">
        <v>0</v>
      </c>
      <c r="K18">
        <v>-1.95474344485086</v>
      </c>
      <c r="M18" t="s">
        <v>10</v>
      </c>
      <c r="N18" t="s">
        <v>25</v>
      </c>
      <c r="O18">
        <f t="shared" si="0"/>
        <v>1.95474344485086</v>
      </c>
    </row>
    <row r="19" spans="3:15" x14ac:dyDescent="0.25">
      <c r="C19" s="3"/>
      <c r="D19" s="3"/>
      <c r="E19" s="3"/>
      <c r="F19" s="3"/>
      <c r="I19" t="s">
        <v>10</v>
      </c>
      <c r="J19" t="s">
        <v>1</v>
      </c>
      <c r="K19">
        <v>0.82533134555147192</v>
      </c>
      <c r="M19" t="s">
        <v>10</v>
      </c>
      <c r="N19" t="s">
        <v>22</v>
      </c>
      <c r="O19">
        <f t="shared" si="0"/>
        <v>0.82533134555147192</v>
      </c>
    </row>
    <row r="20" spans="3:15" x14ac:dyDescent="0.25">
      <c r="C20" s="3"/>
      <c r="D20" s="3"/>
      <c r="E20" s="3"/>
      <c r="F20" s="3"/>
      <c r="I20" t="s">
        <v>10</v>
      </c>
      <c r="J20" t="s">
        <v>2</v>
      </c>
      <c r="K20">
        <v>-26.800065263685401</v>
      </c>
      <c r="M20" t="s">
        <v>10</v>
      </c>
      <c r="N20" t="s">
        <v>23</v>
      </c>
      <c r="O20">
        <f t="shared" si="0"/>
        <v>26.800065263685401</v>
      </c>
    </row>
    <row r="21" spans="3:15" x14ac:dyDescent="0.25">
      <c r="I21" t="s">
        <v>10</v>
      </c>
      <c r="J21" t="s">
        <v>5</v>
      </c>
      <c r="K21">
        <v>-26.489429892626099</v>
      </c>
      <c r="M21" t="s">
        <v>10</v>
      </c>
      <c r="N21" t="s">
        <v>24</v>
      </c>
      <c r="O21">
        <f t="shared" si="0"/>
        <v>26.489429892626099</v>
      </c>
    </row>
    <row r="22" spans="3:15" x14ac:dyDescent="0.25">
      <c r="I22" t="s">
        <v>11</v>
      </c>
      <c r="J22" t="s">
        <v>0</v>
      </c>
      <c r="K22">
        <v>-1.94312687207236</v>
      </c>
      <c r="M22" t="s">
        <v>11</v>
      </c>
      <c r="N22" t="s">
        <v>25</v>
      </c>
      <c r="O22">
        <f t="shared" si="0"/>
        <v>1.94312687207236</v>
      </c>
    </row>
    <row r="23" spans="3:15" x14ac:dyDescent="0.25">
      <c r="I23" t="s">
        <v>11</v>
      </c>
      <c r="J23" t="s">
        <v>1</v>
      </c>
      <c r="K23">
        <v>1.5749916560310799</v>
      </c>
      <c r="M23" t="s">
        <v>11</v>
      </c>
      <c r="N23" t="s">
        <v>22</v>
      </c>
      <c r="O23">
        <f t="shared" si="0"/>
        <v>1.5749916560310799</v>
      </c>
    </row>
    <row r="24" spans="3:15" x14ac:dyDescent="0.25">
      <c r="I24" t="s">
        <v>11</v>
      </c>
      <c r="J24" t="s">
        <v>2</v>
      </c>
      <c r="K24">
        <v>-18.045991442371502</v>
      </c>
      <c r="M24" t="s">
        <v>11</v>
      </c>
      <c r="N24" t="s">
        <v>23</v>
      </c>
      <c r="O24">
        <f t="shared" si="0"/>
        <v>18.045991442371502</v>
      </c>
    </row>
    <row r="25" spans="3:15" x14ac:dyDescent="0.25">
      <c r="I25" t="s">
        <v>11</v>
      </c>
      <c r="J25" t="s">
        <v>5</v>
      </c>
      <c r="K25">
        <v>-3.9268192291365001</v>
      </c>
      <c r="M25" t="s">
        <v>11</v>
      </c>
      <c r="N25" t="s">
        <v>24</v>
      </c>
      <c r="O25">
        <f t="shared" si="0"/>
        <v>3.9268192291365001</v>
      </c>
    </row>
    <row r="26" spans="3:15" x14ac:dyDescent="0.25">
      <c r="I26" t="s">
        <v>12</v>
      </c>
      <c r="J26" t="s">
        <v>0</v>
      </c>
      <c r="K26">
        <v>-4.81476761697858</v>
      </c>
      <c r="M26" t="s">
        <v>12</v>
      </c>
      <c r="N26" t="s">
        <v>25</v>
      </c>
      <c r="O26">
        <f t="shared" si="0"/>
        <v>4.81476761697858</v>
      </c>
    </row>
    <row r="27" spans="3:15" x14ac:dyDescent="0.25">
      <c r="I27" t="s">
        <v>12</v>
      </c>
      <c r="J27" t="s">
        <v>1</v>
      </c>
      <c r="K27">
        <v>-4.0151626575839696</v>
      </c>
      <c r="M27" t="s">
        <v>12</v>
      </c>
      <c r="N27" t="s">
        <v>22</v>
      </c>
      <c r="O27">
        <f t="shared" si="0"/>
        <v>4.0151626575839696</v>
      </c>
    </row>
    <row r="28" spans="3:15" x14ac:dyDescent="0.25">
      <c r="I28" t="s">
        <v>12</v>
      </c>
      <c r="J28" t="s">
        <v>2</v>
      </c>
      <c r="K28">
        <v>-48.339492952429502</v>
      </c>
      <c r="M28" t="s">
        <v>12</v>
      </c>
      <c r="N28" t="s">
        <v>23</v>
      </c>
      <c r="O28">
        <f t="shared" si="0"/>
        <v>48.339492952429502</v>
      </c>
    </row>
    <row r="29" spans="3:15" x14ac:dyDescent="0.25">
      <c r="I29" t="s">
        <v>12</v>
      </c>
      <c r="J29" t="s">
        <v>5</v>
      </c>
      <c r="K29">
        <v>78.606506827122502</v>
      </c>
      <c r="M29" t="s">
        <v>12</v>
      </c>
      <c r="N29" t="s">
        <v>24</v>
      </c>
      <c r="O29">
        <f t="shared" si="0"/>
        <v>78.606506827122502</v>
      </c>
    </row>
    <row r="30" spans="3:15" x14ac:dyDescent="0.25">
      <c r="I30" t="s">
        <v>13</v>
      </c>
      <c r="J30" t="s">
        <v>0</v>
      </c>
      <c r="K30">
        <v>-3.9696915549981302</v>
      </c>
      <c r="M30" t="s">
        <v>13</v>
      </c>
      <c r="N30" t="s">
        <v>25</v>
      </c>
      <c r="O30">
        <f t="shared" si="0"/>
        <v>3.9696915549981302</v>
      </c>
    </row>
    <row r="31" spans="3:15" x14ac:dyDescent="0.25">
      <c r="I31" t="s">
        <v>13</v>
      </c>
      <c r="J31" t="s">
        <v>1</v>
      </c>
      <c r="K31">
        <v>-0.81265709297947408</v>
      </c>
      <c r="M31" t="s">
        <v>13</v>
      </c>
      <c r="N31" t="s">
        <v>22</v>
      </c>
      <c r="O31">
        <f t="shared" si="0"/>
        <v>0.81265709297947408</v>
      </c>
    </row>
    <row r="32" spans="3:15" x14ac:dyDescent="0.25">
      <c r="I32" t="s">
        <v>13</v>
      </c>
      <c r="J32" t="s">
        <v>2</v>
      </c>
      <c r="K32">
        <v>-42.517991872863</v>
      </c>
      <c r="M32" t="s">
        <v>13</v>
      </c>
      <c r="N32" t="s">
        <v>23</v>
      </c>
      <c r="O32">
        <f t="shared" si="0"/>
        <v>42.517991872863</v>
      </c>
    </row>
    <row r="33" spans="9:15" x14ac:dyDescent="0.25">
      <c r="I33" t="s">
        <v>13</v>
      </c>
      <c r="J33" t="s">
        <v>5</v>
      </c>
      <c r="K33">
        <v>68.955468464612508</v>
      </c>
      <c r="M33" t="s">
        <v>13</v>
      </c>
      <c r="N33" t="s">
        <v>24</v>
      </c>
      <c r="O33">
        <f t="shared" si="0"/>
        <v>68.955468464612508</v>
      </c>
    </row>
    <row r="34" spans="9:15" x14ac:dyDescent="0.25">
      <c r="I34" t="s">
        <v>14</v>
      </c>
      <c r="J34" t="s">
        <v>0</v>
      </c>
      <c r="K34">
        <v>-1.74297292813579</v>
      </c>
      <c r="M34" t="s">
        <v>14</v>
      </c>
      <c r="N34" t="s">
        <v>25</v>
      </c>
      <c r="O34">
        <f t="shared" si="0"/>
        <v>1.74297292813579</v>
      </c>
    </row>
    <row r="35" spans="9:15" x14ac:dyDescent="0.25">
      <c r="I35" t="s">
        <v>14</v>
      </c>
      <c r="J35" t="s">
        <v>1</v>
      </c>
      <c r="K35">
        <v>4.8120948364363398</v>
      </c>
      <c r="M35" t="s">
        <v>14</v>
      </c>
      <c r="N35" t="s">
        <v>22</v>
      </c>
      <c r="O35">
        <f t="shared" si="0"/>
        <v>4.8120948364363398</v>
      </c>
    </row>
    <row r="36" spans="9:15" x14ac:dyDescent="0.25">
      <c r="I36" t="s">
        <v>14</v>
      </c>
      <c r="J36" t="s">
        <v>2</v>
      </c>
      <c r="K36">
        <v>-16.847386776751399</v>
      </c>
      <c r="M36" t="s">
        <v>14</v>
      </c>
      <c r="N36" t="s">
        <v>23</v>
      </c>
      <c r="O36">
        <f t="shared" si="0"/>
        <v>16.847386776751399</v>
      </c>
    </row>
    <row r="37" spans="9:15" x14ac:dyDescent="0.25">
      <c r="I37" t="s">
        <v>14</v>
      </c>
      <c r="J37" t="s">
        <v>5</v>
      </c>
      <c r="K37">
        <v>-6.2171290581743994</v>
      </c>
      <c r="M37" t="s">
        <v>14</v>
      </c>
      <c r="N37" t="s">
        <v>24</v>
      </c>
      <c r="O37">
        <f t="shared" si="0"/>
        <v>6.2171290581743994</v>
      </c>
    </row>
    <row r="38" spans="9:15" x14ac:dyDescent="0.25">
      <c r="I38" t="s">
        <v>15</v>
      </c>
      <c r="J38" t="s">
        <v>0</v>
      </c>
      <c r="K38">
        <v>0.27250541063581502</v>
      </c>
      <c r="M38" t="s">
        <v>15</v>
      </c>
      <c r="N38" t="s">
        <v>25</v>
      </c>
      <c r="O38">
        <f t="shared" si="0"/>
        <v>0.27250541063581502</v>
      </c>
    </row>
    <row r="39" spans="9:15" x14ac:dyDescent="0.25">
      <c r="I39" t="s">
        <v>15</v>
      </c>
      <c r="J39" t="s">
        <v>1</v>
      </c>
      <c r="K39">
        <v>0.55574235126749605</v>
      </c>
      <c r="M39" t="s">
        <v>15</v>
      </c>
      <c r="N39" t="s">
        <v>22</v>
      </c>
      <c r="O39">
        <f t="shared" si="0"/>
        <v>0.55574235126749605</v>
      </c>
    </row>
    <row r="40" spans="9:15" x14ac:dyDescent="0.25">
      <c r="I40" t="s">
        <v>15</v>
      </c>
      <c r="J40" t="s">
        <v>2</v>
      </c>
      <c r="K40">
        <v>31.837679699931698</v>
      </c>
      <c r="M40" t="s">
        <v>15</v>
      </c>
      <c r="N40" t="s">
        <v>23</v>
      </c>
      <c r="O40">
        <f t="shared" si="0"/>
        <v>31.837679699931698</v>
      </c>
    </row>
    <row r="41" spans="9:15" x14ac:dyDescent="0.25">
      <c r="I41" t="s">
        <v>15</v>
      </c>
      <c r="J41" t="s">
        <v>5</v>
      </c>
      <c r="K41">
        <v>-29.777060690471803</v>
      </c>
      <c r="M41" t="s">
        <v>15</v>
      </c>
      <c r="N41" t="s">
        <v>24</v>
      </c>
      <c r="O41">
        <f t="shared" si="0"/>
        <v>29.777060690471803</v>
      </c>
    </row>
    <row r="42" spans="9:15" x14ac:dyDescent="0.25">
      <c r="I42" t="s">
        <v>16</v>
      </c>
      <c r="J42" t="s">
        <v>0</v>
      </c>
      <c r="K42">
        <v>1.38105330187832</v>
      </c>
      <c r="M42" t="s">
        <v>16</v>
      </c>
      <c r="N42" t="s">
        <v>25</v>
      </c>
      <c r="O42">
        <f t="shared" si="0"/>
        <v>1.38105330187832</v>
      </c>
    </row>
    <row r="43" spans="9:15" x14ac:dyDescent="0.25">
      <c r="I43" t="s">
        <v>16</v>
      </c>
      <c r="J43" t="s">
        <v>1</v>
      </c>
      <c r="K43">
        <v>2.7604644787746899</v>
      </c>
      <c r="M43" t="s">
        <v>16</v>
      </c>
      <c r="N43" t="s">
        <v>22</v>
      </c>
      <c r="O43">
        <f t="shared" si="0"/>
        <v>2.7604644787746899</v>
      </c>
    </row>
    <row r="44" spans="9:15" x14ac:dyDescent="0.25">
      <c r="I44" t="s">
        <v>16</v>
      </c>
      <c r="J44" t="s">
        <v>2</v>
      </c>
      <c r="K44">
        <v>54.838092829385197</v>
      </c>
      <c r="M44" t="s">
        <v>16</v>
      </c>
      <c r="N44" t="s">
        <v>23</v>
      </c>
      <c r="O44">
        <f t="shared" si="0"/>
        <v>54.838092829385197</v>
      </c>
    </row>
    <row r="45" spans="9:15" x14ac:dyDescent="0.25">
      <c r="I45" t="s">
        <v>16</v>
      </c>
      <c r="J45" t="s">
        <v>5</v>
      </c>
      <c r="K45">
        <v>9.8901096074065098</v>
      </c>
      <c r="M45" t="s">
        <v>16</v>
      </c>
      <c r="N45" t="s">
        <v>24</v>
      </c>
      <c r="O45">
        <f t="shared" si="0"/>
        <v>9.8901096074065098</v>
      </c>
    </row>
    <row r="46" spans="9:15" x14ac:dyDescent="0.25">
      <c r="I46" t="s">
        <v>17</v>
      </c>
      <c r="J46" t="s">
        <v>0</v>
      </c>
      <c r="K46">
        <v>-0.97175241022780001</v>
      </c>
      <c r="M46" t="s">
        <v>17</v>
      </c>
      <c r="N46" t="s">
        <v>25</v>
      </c>
      <c r="O46">
        <f t="shared" si="0"/>
        <v>0.97175241022780001</v>
      </c>
    </row>
    <row r="47" spans="9:15" x14ac:dyDescent="0.25">
      <c r="I47" t="s">
        <v>17</v>
      </c>
      <c r="J47" t="s">
        <v>1</v>
      </c>
      <c r="K47">
        <v>3.4329065173900801</v>
      </c>
      <c r="M47" t="s">
        <v>17</v>
      </c>
      <c r="N47" t="s">
        <v>22</v>
      </c>
      <c r="O47">
        <f t="shared" si="0"/>
        <v>3.4329065173900801</v>
      </c>
    </row>
    <row r="48" spans="9:15" x14ac:dyDescent="0.25">
      <c r="I48" t="s">
        <v>17</v>
      </c>
      <c r="J48" t="s">
        <v>2</v>
      </c>
      <c r="K48">
        <v>17.4443225646488</v>
      </c>
      <c r="M48" t="s">
        <v>17</v>
      </c>
      <c r="N48" t="s">
        <v>23</v>
      </c>
      <c r="O48">
        <f t="shared" si="0"/>
        <v>17.4443225646488</v>
      </c>
    </row>
    <row r="49" spans="9:15" x14ac:dyDescent="0.25">
      <c r="I49" t="s">
        <v>17</v>
      </c>
      <c r="J49" t="s">
        <v>5</v>
      </c>
      <c r="K49">
        <v>7.0056908126400197</v>
      </c>
      <c r="M49" t="s">
        <v>17</v>
      </c>
      <c r="N49" t="s">
        <v>24</v>
      </c>
      <c r="O49">
        <f t="shared" si="0"/>
        <v>7.0056908126400197</v>
      </c>
    </row>
    <row r="50" spans="9:15" x14ac:dyDescent="0.25">
      <c r="I50" t="s">
        <v>18</v>
      </c>
      <c r="J50" t="s">
        <v>0</v>
      </c>
      <c r="K50">
        <v>-2.7226137426724399</v>
      </c>
      <c r="M50" t="s">
        <v>18</v>
      </c>
      <c r="N50" t="s">
        <v>25</v>
      </c>
      <c r="O50">
        <f t="shared" si="0"/>
        <v>2.7226137426724399</v>
      </c>
    </row>
    <row r="51" spans="9:15" x14ac:dyDescent="0.25">
      <c r="I51" t="s">
        <v>18</v>
      </c>
      <c r="J51" t="s">
        <v>1</v>
      </c>
      <c r="K51">
        <v>-1.5078838557504499</v>
      </c>
      <c r="M51" t="s">
        <v>18</v>
      </c>
      <c r="N51" t="s">
        <v>22</v>
      </c>
      <c r="O51">
        <f t="shared" si="0"/>
        <v>1.5078838557504499</v>
      </c>
    </row>
    <row r="52" spans="9:15" x14ac:dyDescent="0.25">
      <c r="I52" t="s">
        <v>18</v>
      </c>
      <c r="J52" t="s">
        <v>2</v>
      </c>
      <c r="K52">
        <v>-0.17369993790095098</v>
      </c>
      <c r="M52" t="s">
        <v>18</v>
      </c>
      <c r="N52" t="s">
        <v>23</v>
      </c>
      <c r="O52">
        <f t="shared" si="0"/>
        <v>0.17369993790095098</v>
      </c>
    </row>
    <row r="53" spans="9:15" x14ac:dyDescent="0.25">
      <c r="I53" t="s">
        <v>18</v>
      </c>
      <c r="J53" t="s">
        <v>5</v>
      </c>
      <c r="K53">
        <v>-41.4594048310395</v>
      </c>
      <c r="M53" t="s">
        <v>18</v>
      </c>
      <c r="N53" t="s">
        <v>24</v>
      </c>
      <c r="O53">
        <f t="shared" si="0"/>
        <v>41.4594048310395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 A</vt:lpstr>
      <vt:lpstr>Conf B</vt:lpstr>
      <vt:lpstr>Analysis_2_A</vt:lpstr>
      <vt:lpstr>Analysis_2_B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Iegor Riepin</dc:creator>
  <cp:lastModifiedBy>Iegor Riepin</cp:lastModifiedBy>
  <dcterms:created xsi:type="dcterms:W3CDTF">2021-01-24T12:02:40Z</dcterms:created>
  <dcterms:modified xsi:type="dcterms:W3CDTF">2021-01-26T11:27:43Z</dcterms:modified>
</cp:coreProperties>
</file>