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hael\Desktop\lab4-jumpman-jumpman-jumpman-jumpman\"/>
    </mc:Choice>
  </mc:AlternateContent>
  <bookViews>
    <workbookView xWindow="360" yWindow="135" windowWidth="20115" windowHeight="11820"/>
  </bookViews>
  <sheets>
    <sheet name="OFfline Timing analysis" sheetId="2" r:id="rId1"/>
  </sheets>
  <calcPr calcId="171027"/>
</workbook>
</file>

<file path=xl/calcChain.xml><?xml version="1.0" encoding="utf-8"?>
<calcChain xmlns="http://schemas.openxmlformats.org/spreadsheetml/2006/main">
  <c r="B3" i="2" l="1"/>
  <c r="F4" i="2" l="1"/>
  <c r="D15" i="2"/>
  <c r="F53" i="2" s="1"/>
  <c r="G53" i="2" s="1"/>
  <c r="B15" i="2"/>
  <c r="F51" i="2" s="1"/>
  <c r="G51" i="2" s="1"/>
  <c r="B6" i="2"/>
  <c r="F15" i="2" s="1"/>
  <c r="G15" i="2" s="1"/>
  <c r="B7" i="2"/>
  <c r="F19" i="2" s="1"/>
  <c r="G19" i="2" s="1"/>
  <c r="B8" i="2"/>
  <c r="F23" i="2" s="1"/>
  <c r="G23" i="2" s="1"/>
  <c r="B9" i="2"/>
  <c r="F27" i="2" s="1"/>
  <c r="G27" i="2" s="1"/>
  <c r="B10" i="2"/>
  <c r="F31" i="2" s="1"/>
  <c r="G31" i="2" s="1"/>
  <c r="B11" i="2"/>
  <c r="F35" i="2" s="1"/>
  <c r="G35" i="2" s="1"/>
  <c r="B12" i="2"/>
  <c r="F39" i="2" s="1"/>
  <c r="G39" i="2" s="1"/>
  <c r="B13" i="2"/>
  <c r="F43" i="2" s="1"/>
  <c r="G43" i="2" s="1"/>
  <c r="B14" i="2"/>
  <c r="F47" i="2" s="1"/>
  <c r="G47" i="2" s="1"/>
  <c r="B5" i="2"/>
  <c r="F11" i="2" s="1"/>
  <c r="G11" i="2" s="1"/>
  <c r="B4" i="2"/>
  <c r="F7" i="2" s="1"/>
  <c r="G7" i="2" s="1"/>
  <c r="D5" i="2"/>
  <c r="F13" i="2" s="1"/>
  <c r="G13" i="2" s="1"/>
  <c r="D6" i="2"/>
  <c r="F17" i="2" s="1"/>
  <c r="G17" i="2" s="1"/>
  <c r="D7" i="2"/>
  <c r="F21" i="2" s="1"/>
  <c r="G21" i="2" s="1"/>
  <c r="D8" i="2"/>
  <c r="F25" i="2" s="1"/>
  <c r="G25" i="2" s="1"/>
  <c r="D9" i="2"/>
  <c r="F29" i="2" s="1"/>
  <c r="G29" i="2" s="1"/>
  <c r="D10" i="2"/>
  <c r="F33" i="2" s="1"/>
  <c r="G33" i="2" s="1"/>
  <c r="D11" i="2"/>
  <c r="F37" i="2" s="1"/>
  <c r="G37" i="2" s="1"/>
  <c r="D12" i="2"/>
  <c r="F41" i="2" s="1"/>
  <c r="G41" i="2" s="1"/>
  <c r="D13" i="2"/>
  <c r="F45" i="2" s="1"/>
  <c r="G45" i="2" s="1"/>
  <c r="D14" i="2"/>
  <c r="F49" i="2" s="1"/>
  <c r="G49" i="2" s="1"/>
  <c r="E5" i="2"/>
  <c r="E6" i="2"/>
  <c r="F18" i="2" s="1"/>
  <c r="G18" i="2" s="1"/>
  <c r="E7" i="2"/>
  <c r="F22" i="2" s="1"/>
  <c r="G22" i="2" s="1"/>
  <c r="E8" i="2"/>
  <c r="F26" i="2" s="1"/>
  <c r="G26" i="2" s="1"/>
  <c r="E9" i="2"/>
  <c r="F30" i="2" s="1"/>
  <c r="G30" i="2" s="1"/>
  <c r="E10" i="2"/>
  <c r="F34" i="2" s="1"/>
  <c r="G34" i="2" s="1"/>
  <c r="E11" i="2"/>
  <c r="F38" i="2" s="1"/>
  <c r="G38" i="2" s="1"/>
  <c r="E12" i="2"/>
  <c r="F42" i="2" s="1"/>
  <c r="G42" i="2" s="1"/>
  <c r="E13" i="2"/>
  <c r="F46" i="2" s="1"/>
  <c r="G46" i="2" s="1"/>
  <c r="E14" i="2"/>
  <c r="F50" i="2" s="1"/>
  <c r="G50" i="2" s="1"/>
  <c r="E4" i="2"/>
  <c r="D4" i="2"/>
  <c r="F9" i="2" s="1"/>
  <c r="G9" i="2" s="1"/>
  <c r="C5" i="2"/>
  <c r="C6" i="2"/>
  <c r="F16" i="2" s="1"/>
  <c r="G16" i="2" s="1"/>
  <c r="C7" i="2"/>
  <c r="F20" i="2" s="1"/>
  <c r="G20" i="2" s="1"/>
  <c r="C8" i="2"/>
  <c r="F24" i="2" s="1"/>
  <c r="G24" i="2" s="1"/>
  <c r="C9" i="2"/>
  <c r="F28" i="2" s="1"/>
  <c r="G28" i="2" s="1"/>
  <c r="C10" i="2"/>
  <c r="F32" i="2" s="1"/>
  <c r="G32" i="2" s="1"/>
  <c r="C11" i="2"/>
  <c r="F36" i="2" s="1"/>
  <c r="G36" i="2" s="1"/>
  <c r="C12" i="2"/>
  <c r="F40" i="2" s="1"/>
  <c r="G40" i="2" s="1"/>
  <c r="C13" i="2"/>
  <c r="F44" i="2" s="1"/>
  <c r="G44" i="2" s="1"/>
  <c r="C14" i="2"/>
  <c r="F48" i="2" s="1"/>
  <c r="G48" i="2" s="1"/>
  <c r="C15" i="2"/>
  <c r="F52" i="2" s="1"/>
  <c r="G52" i="2" s="1"/>
  <c r="C4" i="2"/>
  <c r="D3" i="2"/>
  <c r="C3" i="2"/>
  <c r="F5" i="2" s="1"/>
  <c r="G5" i="2" s="1"/>
  <c r="H46" i="2" l="1"/>
  <c r="I46" i="2" s="1"/>
  <c r="H39" i="2"/>
  <c r="I39" i="2" s="1"/>
  <c r="H25" i="2"/>
  <c r="I25" i="2" s="1"/>
  <c r="H21" i="2"/>
  <c r="I21" i="2" s="1"/>
  <c r="H17" i="2"/>
  <c r="I17" i="2" s="1"/>
  <c r="H23" i="2"/>
  <c r="I23" i="2" s="1"/>
  <c r="H22" i="2"/>
  <c r="I22" i="2" s="1"/>
  <c r="H19" i="2"/>
  <c r="I19" i="2" s="1"/>
  <c r="H43" i="2"/>
  <c r="I43" i="2" s="1"/>
  <c r="H27" i="2"/>
  <c r="I27" i="2" s="1"/>
  <c r="F8" i="2"/>
  <c r="G8" i="2" s="1"/>
  <c r="H9" i="2" s="1"/>
  <c r="I9" i="2" s="1"/>
  <c r="F12" i="2"/>
  <c r="G12" i="2" s="1"/>
  <c r="H13" i="2" s="1"/>
  <c r="I13" i="2" s="1"/>
  <c r="H51" i="2"/>
  <c r="I51" i="2" s="1"/>
  <c r="H35" i="2"/>
  <c r="I35" i="2" s="1"/>
  <c r="H42" i="2"/>
  <c r="I42" i="2" s="1"/>
  <c r="H26" i="2"/>
  <c r="I26" i="2" s="1"/>
  <c r="H16" i="2"/>
  <c r="I16" i="2" s="1"/>
  <c r="F6" i="2"/>
  <c r="G6" i="2" s="1"/>
  <c r="H6" i="2" s="1"/>
  <c r="I6" i="2" s="1"/>
  <c r="F10" i="2"/>
  <c r="G10" i="2" s="1"/>
  <c r="H10" i="2" s="1"/>
  <c r="I10" i="2" s="1"/>
  <c r="F14" i="2"/>
  <c r="G14" i="2" s="1"/>
  <c r="H14" i="2" s="1"/>
  <c r="I14" i="2" s="1"/>
  <c r="G4" i="2"/>
  <c r="H5" i="2" s="1"/>
  <c r="I5" i="2" s="1"/>
  <c r="H33" i="2"/>
  <c r="I33" i="2" s="1"/>
  <c r="H41" i="2"/>
  <c r="I41" i="2" s="1"/>
  <c r="H45" i="2"/>
  <c r="I45" i="2" s="1"/>
  <c r="H29" i="2"/>
  <c r="I29" i="2" s="1"/>
  <c r="H47" i="2"/>
  <c r="I47" i="2" s="1"/>
  <c r="H31" i="2"/>
  <c r="I31" i="2" s="1"/>
  <c r="H36" i="2"/>
  <c r="H44" i="2"/>
  <c r="H28" i="2"/>
  <c r="H52" i="2"/>
  <c r="H50" i="2"/>
  <c r="I50" i="2" s="1"/>
  <c r="H18" i="2"/>
  <c r="I18" i="2" s="1"/>
  <c r="H20" i="2"/>
  <c r="H40" i="2"/>
  <c r="I40" i="2" s="1"/>
  <c r="H24" i="2"/>
  <c r="I24" i="2" s="1"/>
  <c r="H32" i="2"/>
  <c r="I32" i="2" s="1"/>
  <c r="H48" i="2"/>
  <c r="I48" i="2" s="1"/>
  <c r="H34" i="2"/>
  <c r="I34" i="2" s="1"/>
  <c r="H49" i="2"/>
  <c r="I49" i="2" s="1"/>
  <c r="H30" i="2"/>
  <c r="I30" i="2" s="1"/>
  <c r="H53" i="2"/>
  <c r="I53" i="2" s="1"/>
  <c r="H38" i="2"/>
  <c r="I38" i="2" s="1"/>
  <c r="H37" i="2"/>
  <c r="I37" i="2" s="1"/>
  <c r="H8" i="2" l="1"/>
  <c r="I8" i="2" s="1"/>
  <c r="H15" i="2"/>
  <c r="I15" i="2" s="1"/>
  <c r="H12" i="2"/>
  <c r="F1" i="2"/>
  <c r="H11" i="2"/>
  <c r="I11" i="2" s="1"/>
  <c r="H7" i="2"/>
  <c r="I7" i="2" s="1"/>
</calcChain>
</file>

<file path=xl/sharedStrings.xml><?xml version="1.0" encoding="utf-8"?>
<sst xmlns="http://schemas.openxmlformats.org/spreadsheetml/2006/main" count="34" uniqueCount="25">
  <si>
    <t>Data</t>
  </si>
  <si>
    <t>:020000042000DA</t>
  </si>
  <si>
    <t>:00000001FF</t>
  </si>
  <si>
    <t>Differences</t>
  </si>
  <si>
    <t>Adjust-endian</t>
  </si>
  <si>
    <t>Paste from the saved File (50 entries)</t>
  </si>
  <si>
    <t>count:</t>
  </si>
  <si>
    <t>&lt;- Time per tick</t>
  </si>
  <si>
    <t>Time(ms)</t>
  </si>
  <si>
    <t>&lt;-time from press to release</t>
  </si>
  <si>
    <t>&lt;- next 6 time differences</t>
  </si>
  <si>
    <t>&lt;- first 6 time differences</t>
  </si>
  <si>
    <t>:0E0062000629DE0089014600E8240900FAD9CB</t>
  </si>
  <si>
    <t>:10007000AD0059FD70006BB21500CAD5D800D98A01</t>
  </si>
  <si>
    <t>:100080007D000F15B50096ED1C00EBA2C1000BC65C</t>
  </si>
  <si>
    <t>:100090008400607B2900809EEC00D5539100F276AD</t>
  </si>
  <si>
    <t>:1000A000540034018C0090B25B00DBF9E100098B55</t>
  </si>
  <si>
    <t>:1000B000C30054D2490082632B00CDAAB100F83BA3</t>
  </si>
  <si>
    <t>:1000C000930046C6CA00AD779A00EE500200265053</t>
  </si>
  <si>
    <t>:1000D000020067296A009F286A00E001D20015012A</t>
  </si>
  <si>
    <t>:1000E000D200638B09009C1541000B15410001EE05</t>
  </si>
  <si>
    <t>:1000F000A80070EDA80066C61000D5C51000C89E07</t>
  </si>
  <si>
    <t>:100100007800DA28B00016DA7F007F6B610083B2D6</t>
  </si>
  <si>
    <t>:10011000E700EC43C900F08A4F00591C31005A63D4</t>
  </si>
  <si>
    <t>:0A012000B70084EDEE00D09EBE0093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</si>
</sst>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0" fillId="2" borderId="0" xfId="0" applyFill="1"/>
    <xf numFmtId="11" fontId="0" fillId="2" borderId="0" xfId="0" applyNumberFormat="1" applyFill="1"/>
    <xf numFmtId="0" fontId="0" fillId="3" borderId="0" xfId="0" applyFill="1"/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workbookViewId="0">
      <selection activeCell="I4" sqref="I4"/>
    </sheetView>
  </sheetViews>
  <sheetFormatPr defaultRowHeight="15" x14ac:dyDescent="0.25"/>
  <cols>
    <col min="1" max="1" width="45.140625" customWidth="1"/>
    <col min="2" max="3" width="10" customWidth="1"/>
    <col min="6" max="6" width="11.7109375" customWidth="1"/>
    <col min="7" max="7" width="10.7109375" bestFit="1" customWidth="1"/>
    <col min="8" max="8" width="11.28515625" bestFit="1" customWidth="1"/>
    <col min="9" max="9" width="12.28515625" bestFit="1" customWidth="1"/>
  </cols>
  <sheetData>
    <row r="1" spans="1:10" x14ac:dyDescent="0.25">
      <c r="A1" s="2" t="s">
        <v>5</v>
      </c>
      <c r="E1" t="s">
        <v>6</v>
      </c>
      <c r="F1">
        <f>COUNT(G4:G54)</f>
        <v>50</v>
      </c>
    </row>
    <row r="2" spans="1:10" ht="15.75" customHeight="1" x14ac:dyDescent="0.25">
      <c r="A2" s="3" t="s">
        <v>1</v>
      </c>
      <c r="G2" s="2"/>
      <c r="I2" s="2">
        <v>12.5</v>
      </c>
      <c r="J2" s="2" t="s">
        <v>7</v>
      </c>
    </row>
    <row r="3" spans="1:10" ht="18.75" customHeight="1" x14ac:dyDescent="0.25">
      <c r="A3" s="6" t="s">
        <v>12</v>
      </c>
      <c r="B3" t="str">
        <f>MID(A3,10,8)</f>
        <v>0629DE00</v>
      </c>
      <c r="C3" t="str">
        <f>MID(A3,18,8)</f>
        <v>89014600</v>
      </c>
      <c r="D3" t="str">
        <f>MID(A3,26,8)</f>
        <v>E8240900</v>
      </c>
      <c r="F3" s="2" t="s">
        <v>4</v>
      </c>
      <c r="G3" s="2" t="s">
        <v>0</v>
      </c>
      <c r="H3" s="2" t="s">
        <v>3</v>
      </c>
      <c r="I3" s="2" t="s">
        <v>8</v>
      </c>
    </row>
    <row r="4" spans="1:10" x14ac:dyDescent="0.25">
      <c r="A4" s="3" t="s">
        <v>13</v>
      </c>
      <c r="B4" t="str">
        <f>CONCATENATE(MID(A3,34,4),MID(A4,10,4))</f>
        <v>FAD9AD00</v>
      </c>
      <c r="C4" t="str">
        <f>MID(A4,14,8)</f>
        <v>59FD7000</v>
      </c>
      <c r="D4" t="str">
        <f>MID(A4,22,8)</f>
        <v>6BB21500</v>
      </c>
      <c r="E4" t="str">
        <f>MID(A4,30,8)</f>
        <v>CAD5D800</v>
      </c>
      <c r="F4" t="str">
        <f>CONCATENATE(MID(B$3,7,2),MID(B$3,5,2),MID(B$3,3,2),MID(B$3,1,2))</f>
        <v>00DE2906</v>
      </c>
      <c r="G4" s="1">
        <f>HEX2DEC(F4)</f>
        <v>14559494</v>
      </c>
    </row>
    <row r="5" spans="1:10" x14ac:dyDescent="0.25">
      <c r="A5" s="3" t="s">
        <v>14</v>
      </c>
      <c r="B5" t="str">
        <f>CONCATENATE(MID(A4,38,4),MID(A5,10,4))</f>
        <v>D98A7D00</v>
      </c>
      <c r="C5" t="str">
        <f t="shared" ref="C5:C15" si="0">MID(A5,14,8)</f>
        <v>0F15B500</v>
      </c>
      <c r="D5" t="str">
        <f t="shared" ref="D5:D15" si="1">MID(A5,22,8)</f>
        <v>96ED1C00</v>
      </c>
      <c r="E5" t="str">
        <f t="shared" ref="E5:E14" si="2">MID(A5,30,8)</f>
        <v>EBA2C100</v>
      </c>
      <c r="F5" t="str">
        <f>CONCATENATE(MID(C$3,7,2),MID(C$3,5,2),MID(C$3,3,2),MID(C$3,1,2))</f>
        <v>00460189</v>
      </c>
      <c r="G5" s="1">
        <f t="shared" ref="G5:G53" si="3">HEX2DEC(F5)</f>
        <v>4587913</v>
      </c>
      <c r="H5">
        <f>IF(G4-G5 &lt; 0,POWER(2,24)+G4-G5,G4-G5)</f>
        <v>9971581</v>
      </c>
      <c r="I5" s="5">
        <f>H5*I$2/POWER(10,6)</f>
        <v>124.6447625</v>
      </c>
      <c r="J5" t="s">
        <v>9</v>
      </c>
    </row>
    <row r="6" spans="1:10" x14ac:dyDescent="0.25">
      <c r="A6" s="3" t="s">
        <v>15</v>
      </c>
      <c r="B6" t="str">
        <f t="shared" ref="B6:B14" si="4">CONCATENATE(MID(A5,38,4),MID(A6,10,4))</f>
        <v>0BC68400</v>
      </c>
      <c r="C6" t="str">
        <f t="shared" si="0"/>
        <v>607B2900</v>
      </c>
      <c r="D6" t="str">
        <f t="shared" si="1"/>
        <v>809EEC00</v>
      </c>
      <c r="E6" t="str">
        <f t="shared" si="2"/>
        <v>D5539100</v>
      </c>
      <c r="F6" t="str">
        <f>CONCATENATE(MID(D$3,7,2),MID(D$3,5,2),MID(D$3,3,2),MID(D$3,1,2))</f>
        <v>000924E8</v>
      </c>
      <c r="G6" s="1">
        <f t="shared" si="3"/>
        <v>599272</v>
      </c>
      <c r="H6">
        <f t="shared" ref="H6:H53" si="5">IF(G5-G6 &lt; 0,POWER(2,24)+G5-G6,G5-G6)</f>
        <v>3988641</v>
      </c>
      <c r="I6" s="5">
        <f>H6*I$2/POWER(10,6)</f>
        <v>49.858012500000001</v>
      </c>
      <c r="J6" t="s">
        <v>11</v>
      </c>
    </row>
    <row r="7" spans="1:10" x14ac:dyDescent="0.25">
      <c r="A7" s="3" t="s">
        <v>16</v>
      </c>
      <c r="B7" t="str">
        <f t="shared" si="4"/>
        <v>F2765400</v>
      </c>
      <c r="C7" t="str">
        <f t="shared" si="0"/>
        <v>34018C00</v>
      </c>
      <c r="D7" t="str">
        <f t="shared" si="1"/>
        <v>90B25B00</v>
      </c>
      <c r="E7" t="str">
        <f t="shared" si="2"/>
        <v>DBF9E100</v>
      </c>
      <c r="F7" t="str">
        <f>CONCATENATE(MID(B$4,7,2),MID(B$4,5,2),MID(B$4,3,2),MID(B$4,1,2))</f>
        <v>00ADD9FA</v>
      </c>
      <c r="G7" s="1">
        <f t="shared" si="3"/>
        <v>11393530</v>
      </c>
      <c r="H7">
        <f t="shared" si="5"/>
        <v>5982958</v>
      </c>
      <c r="I7" s="5">
        <f>H7*I$2/POWER(10,6)</f>
        <v>74.786974999999998</v>
      </c>
    </row>
    <row r="8" spans="1:10" x14ac:dyDescent="0.25">
      <c r="A8" s="3" t="s">
        <v>17</v>
      </c>
      <c r="B8" t="str">
        <f t="shared" si="4"/>
        <v>098BC300</v>
      </c>
      <c r="C8" t="str">
        <f t="shared" si="0"/>
        <v>54D24900</v>
      </c>
      <c r="D8" t="str">
        <f t="shared" si="1"/>
        <v>82632B00</v>
      </c>
      <c r="E8" t="str">
        <f t="shared" si="2"/>
        <v>CDAAB100</v>
      </c>
      <c r="F8" t="str">
        <f>CONCATENATE(MID(C$4,7,2),MID(C$4,5,2),MID(C$4,3,2),MID(C$4,1,2))</f>
        <v>0070FD59</v>
      </c>
      <c r="G8" s="1">
        <f t="shared" si="3"/>
        <v>7404889</v>
      </c>
      <c r="H8">
        <f t="shared" si="5"/>
        <v>3988641</v>
      </c>
      <c r="I8" s="5">
        <f t="shared" ref="I6:I53" si="6">H8*I$2/POWER(10,6)</f>
        <v>49.858012500000001</v>
      </c>
    </row>
    <row r="9" spans="1:10" x14ac:dyDescent="0.25">
      <c r="A9" s="3" t="s">
        <v>18</v>
      </c>
      <c r="B9" t="str">
        <f t="shared" si="4"/>
        <v>F83B9300</v>
      </c>
      <c r="C9" t="str">
        <f t="shared" si="0"/>
        <v>46C6CA00</v>
      </c>
      <c r="D9" t="str">
        <f t="shared" si="1"/>
        <v>AD779A00</v>
      </c>
      <c r="E9" t="str">
        <f t="shared" si="2"/>
        <v>EE500200</v>
      </c>
      <c r="F9" t="str">
        <f>CONCATENATE(MID(D$4,7,2),MID(D$4,5,2),MID(D$4,3,2),MID(D$4,1,2))</f>
        <v>0015B26B</v>
      </c>
      <c r="G9" s="1">
        <f t="shared" si="3"/>
        <v>1421931</v>
      </c>
      <c r="H9">
        <f t="shared" si="5"/>
        <v>5982958</v>
      </c>
      <c r="I9" s="5">
        <f t="shared" si="6"/>
        <v>74.786974999999998</v>
      </c>
    </row>
    <row r="10" spans="1:10" x14ac:dyDescent="0.25">
      <c r="A10" s="3" t="s">
        <v>19</v>
      </c>
      <c r="B10" t="str">
        <f t="shared" si="4"/>
        <v>26500200</v>
      </c>
      <c r="C10" t="str">
        <f t="shared" si="0"/>
        <v>67296A00</v>
      </c>
      <c r="D10" t="str">
        <f t="shared" si="1"/>
        <v>9F286A00</v>
      </c>
      <c r="E10" t="str">
        <f t="shared" si="2"/>
        <v>E001D200</v>
      </c>
      <c r="F10" t="str">
        <f>CONCATENATE(MID(E$4,7,2),MID(E$4,5,2),MID(E$4,3,2),MID(E$4,1,2))</f>
        <v>00D8D5CA</v>
      </c>
      <c r="G10" s="1">
        <f t="shared" si="3"/>
        <v>14210506</v>
      </c>
      <c r="H10">
        <f t="shared" si="5"/>
        <v>3988641</v>
      </c>
      <c r="I10" s="5">
        <f t="shared" si="6"/>
        <v>49.858012500000001</v>
      </c>
    </row>
    <row r="11" spans="1:10" x14ac:dyDescent="0.25">
      <c r="A11" s="4" t="s">
        <v>20</v>
      </c>
      <c r="B11" t="str">
        <f t="shared" si="4"/>
        <v>1501D200</v>
      </c>
      <c r="C11" t="str">
        <f t="shared" si="0"/>
        <v>638B0900</v>
      </c>
      <c r="D11" t="str">
        <f t="shared" si="1"/>
        <v>9C154100</v>
      </c>
      <c r="E11" t="str">
        <f t="shared" si="2"/>
        <v>0B154100</v>
      </c>
      <c r="F11" t="str">
        <f>CONCATENATE(MID(B$5,7,2),MID(B$5,5,2),MID(B$5,3,2),MID(B$5,1,2))</f>
        <v>007D8AD9</v>
      </c>
      <c r="G11" s="1">
        <f t="shared" si="3"/>
        <v>8227545</v>
      </c>
      <c r="H11">
        <f t="shared" si="5"/>
        <v>5982961</v>
      </c>
      <c r="I11" s="5">
        <f t="shared" si="6"/>
        <v>74.787012500000003</v>
      </c>
    </row>
    <row r="12" spans="1:10" x14ac:dyDescent="0.25">
      <c r="A12" s="3" t="s">
        <v>21</v>
      </c>
      <c r="B12" t="str">
        <f t="shared" si="4"/>
        <v>01EEA800</v>
      </c>
      <c r="C12" t="str">
        <f t="shared" si="0"/>
        <v>70EDA800</v>
      </c>
      <c r="D12" t="str">
        <f t="shared" si="1"/>
        <v>66C61000</v>
      </c>
      <c r="E12" t="str">
        <f t="shared" si="2"/>
        <v>D5C51000</v>
      </c>
      <c r="F12" t="str">
        <f>CONCATENATE(MID(C$5,7,2),MID(C$5,5,2),MID(C$5,3,2),MID(C$5,1,2))</f>
        <v>00B5150F</v>
      </c>
      <c r="G12" s="1">
        <f t="shared" si="3"/>
        <v>11867407</v>
      </c>
      <c r="H12">
        <f t="shared" si="5"/>
        <v>13137354</v>
      </c>
      <c r="I12" s="5"/>
    </row>
    <row r="13" spans="1:10" x14ac:dyDescent="0.25">
      <c r="A13" s="3" t="s">
        <v>22</v>
      </c>
      <c r="B13" t="str">
        <f t="shared" si="4"/>
        <v>C89E7800</v>
      </c>
      <c r="C13" t="str">
        <f t="shared" si="0"/>
        <v>DA28B000</v>
      </c>
      <c r="D13" t="str">
        <f t="shared" si="1"/>
        <v>16DA7F00</v>
      </c>
      <c r="E13" t="str">
        <f t="shared" si="2"/>
        <v>7F6B6100</v>
      </c>
      <c r="F13" t="str">
        <f>CONCATENATE(MID(D$5,7,2),MID(D$5,5,2),MID(D$5,3,2),MID(D$5,1,2))</f>
        <v>001CED96</v>
      </c>
      <c r="G13" s="1">
        <f t="shared" si="3"/>
        <v>1895830</v>
      </c>
      <c r="H13">
        <f t="shared" si="5"/>
        <v>9971577</v>
      </c>
      <c r="I13" s="5">
        <f t="shared" si="6"/>
        <v>124.6447125</v>
      </c>
      <c r="J13" t="s">
        <v>9</v>
      </c>
    </row>
    <row r="14" spans="1:10" x14ac:dyDescent="0.25">
      <c r="A14" s="3" t="s">
        <v>23</v>
      </c>
      <c r="B14" t="str">
        <f t="shared" si="4"/>
        <v>83B2E700</v>
      </c>
      <c r="C14" t="str">
        <f t="shared" si="0"/>
        <v>EC43C900</v>
      </c>
      <c r="D14" t="str">
        <f t="shared" si="1"/>
        <v>F08A4F00</v>
      </c>
      <c r="E14" t="str">
        <f t="shared" si="2"/>
        <v>591C3100</v>
      </c>
      <c r="F14" t="str">
        <f>CONCATENATE(MID(E$5,7,2),MID(E$5,5,2),MID(E$5,3,2),MID(E$5,1,2))</f>
        <v>00C1A2EB</v>
      </c>
      <c r="G14" s="1">
        <f t="shared" si="3"/>
        <v>12690155</v>
      </c>
      <c r="H14">
        <f t="shared" si="5"/>
        <v>5982891</v>
      </c>
      <c r="I14" s="5">
        <f t="shared" si="6"/>
        <v>74.786137499999995</v>
      </c>
      <c r="J14" t="s">
        <v>10</v>
      </c>
    </row>
    <row r="15" spans="1:10" x14ac:dyDescent="0.25">
      <c r="A15" s="3" t="s">
        <v>24</v>
      </c>
      <c r="B15" t="str">
        <f>CONCATENATE(MID(A14,38,4),MID(A15,10,4))</f>
        <v>5A63B700</v>
      </c>
      <c r="C15" t="str">
        <f t="shared" si="0"/>
        <v>84EDEE00</v>
      </c>
      <c r="D15" t="str">
        <f t="shared" si="1"/>
        <v>D09EBE00</v>
      </c>
      <c r="F15" t="str">
        <f>CONCATENATE(MID(B$6,7,2),MID(B$6,5,2),MID(B$6,3,2),MID(B$6,1,2))</f>
        <v>0084C60B</v>
      </c>
      <c r="G15" s="1">
        <f t="shared" si="3"/>
        <v>8701451</v>
      </c>
      <c r="H15">
        <f t="shared" si="5"/>
        <v>3988704</v>
      </c>
      <c r="I15" s="5">
        <f t="shared" si="6"/>
        <v>49.858800000000002</v>
      </c>
    </row>
    <row r="16" spans="1:10" x14ac:dyDescent="0.25">
      <c r="A16" s="3" t="s">
        <v>2</v>
      </c>
      <c r="F16" t="str">
        <f>CONCATENATE(MID(C$6,7,2),MID(C$6,5,2),MID(C$6,3,2),MID(C$6,1,2))</f>
        <v>00297B60</v>
      </c>
      <c r="G16" s="1">
        <f t="shared" si="3"/>
        <v>2718560</v>
      </c>
      <c r="H16">
        <f t="shared" si="5"/>
        <v>5982891</v>
      </c>
      <c r="I16" s="5">
        <f t="shared" si="6"/>
        <v>74.786137499999995</v>
      </c>
    </row>
    <row r="17" spans="6:10" x14ac:dyDescent="0.25">
      <c r="F17" t="str">
        <f>CONCATENATE(MID(D$6,7,2),MID(D$6,5,2),MID(D$6,3,2),MID(D$6,1,2))</f>
        <v>00EC9E80</v>
      </c>
      <c r="G17" s="1">
        <f t="shared" si="3"/>
        <v>15507072</v>
      </c>
      <c r="H17">
        <f t="shared" si="5"/>
        <v>3988704</v>
      </c>
      <c r="I17" s="5">
        <f t="shared" si="6"/>
        <v>49.858800000000002</v>
      </c>
    </row>
    <row r="18" spans="6:10" x14ac:dyDescent="0.25">
      <c r="F18" t="str">
        <f>CONCATENATE(MID(E$6,7,2),MID(E$6,5,2),MID(E$6,3,2),MID(E$6,1,2))</f>
        <v>009153D5</v>
      </c>
      <c r="G18" s="1">
        <f t="shared" si="3"/>
        <v>9524181</v>
      </c>
      <c r="H18">
        <f t="shared" si="5"/>
        <v>5982891</v>
      </c>
      <c r="I18" s="5">
        <f t="shared" si="6"/>
        <v>74.786137499999995</v>
      </c>
    </row>
    <row r="19" spans="6:10" x14ac:dyDescent="0.25">
      <c r="F19" t="str">
        <f>CONCATENATE(MID(B$7,7,2),MID(B$7,5,2),MID(B$7,3,2),MID(B$7,1,2))</f>
        <v>005476F2</v>
      </c>
      <c r="G19" s="1">
        <f t="shared" si="3"/>
        <v>5535474</v>
      </c>
      <c r="H19">
        <f t="shared" si="5"/>
        <v>3988707</v>
      </c>
      <c r="I19" s="5">
        <f t="shared" si="6"/>
        <v>49.8588375</v>
      </c>
    </row>
    <row r="20" spans="6:10" x14ac:dyDescent="0.25">
      <c r="F20" t="str">
        <f>CONCATENATE(MID(C$7,7,2),MID(C$7,5,2),MID(C$7,3,2),MID(C$7,1,2))</f>
        <v>008C0134</v>
      </c>
      <c r="G20" s="1">
        <f t="shared" si="3"/>
        <v>9175348</v>
      </c>
      <c r="H20">
        <f t="shared" si="5"/>
        <v>13137342</v>
      </c>
      <c r="I20" s="5"/>
    </row>
    <row r="21" spans="6:10" x14ac:dyDescent="0.25">
      <c r="F21" t="str">
        <f>CONCATENATE(MID(D$7,7,2),MID(D$7,5,2),MID(D$7,3,2),MID(D$7,1,2))</f>
        <v>005BB290</v>
      </c>
      <c r="G21" s="1">
        <f t="shared" si="3"/>
        <v>6009488</v>
      </c>
      <c r="H21">
        <f t="shared" si="5"/>
        <v>3165860</v>
      </c>
      <c r="I21" s="5">
        <f t="shared" si="6"/>
        <v>39.573250000000002</v>
      </c>
      <c r="J21" t="s">
        <v>9</v>
      </c>
    </row>
    <row r="22" spans="6:10" x14ac:dyDescent="0.25">
      <c r="F22" t="str">
        <f>CONCATENATE(MID(E$7,7,2),MID(E$7,5,2),MID(E$7,3,2),MID(E$7,1,2))</f>
        <v>00E1F9DB</v>
      </c>
      <c r="G22" s="1">
        <f t="shared" si="3"/>
        <v>14809563</v>
      </c>
      <c r="H22">
        <f t="shared" si="5"/>
        <v>7977141</v>
      </c>
      <c r="I22" s="5">
        <f t="shared" si="6"/>
        <v>99.714262500000004</v>
      </c>
      <c r="J22" t="s">
        <v>10</v>
      </c>
    </row>
    <row r="23" spans="6:10" x14ac:dyDescent="0.25">
      <c r="F23" t="str">
        <f>CONCATENATE(MID(B$8,7,2),MID(B$8,5,2),MID(B$8,3,2),MID(B$8,1,2))</f>
        <v>00C38B09</v>
      </c>
      <c r="G23" s="1">
        <f t="shared" si="3"/>
        <v>12815113</v>
      </c>
      <c r="H23">
        <f t="shared" si="5"/>
        <v>1994450</v>
      </c>
      <c r="I23" s="5">
        <f t="shared" si="6"/>
        <v>24.930624999999999</v>
      </c>
    </row>
    <row r="24" spans="6:10" x14ac:dyDescent="0.25">
      <c r="F24" t="str">
        <f>CONCATENATE(MID(C$8,7,2),MID(C$8,5,2),MID(C$8,3,2),MID(C$8,1,2))</f>
        <v>0049D254</v>
      </c>
      <c r="G24" s="1">
        <f t="shared" si="3"/>
        <v>4837972</v>
      </c>
      <c r="H24">
        <f t="shared" si="5"/>
        <v>7977141</v>
      </c>
      <c r="I24" s="5">
        <f t="shared" si="6"/>
        <v>99.714262500000004</v>
      </c>
    </row>
    <row r="25" spans="6:10" x14ac:dyDescent="0.25">
      <c r="F25" t="str">
        <f>CONCATENATE(MID(D$8,7,2),MID(D$8,5,2),MID(D$8,3,2),MID(D$8,1,2))</f>
        <v>002B6382</v>
      </c>
      <c r="G25" s="1">
        <f t="shared" si="3"/>
        <v>2843522</v>
      </c>
      <c r="H25">
        <f t="shared" si="5"/>
        <v>1994450</v>
      </c>
      <c r="I25" s="5">
        <f t="shared" si="6"/>
        <v>24.930624999999999</v>
      </c>
    </row>
    <row r="26" spans="6:10" x14ac:dyDescent="0.25">
      <c r="F26" t="str">
        <f>CONCATENATE(MID(E$8,7,2),MID(E$8,5,2),MID(E$8,3,2),MID(E$8,1,2))</f>
        <v>00B1AACD</v>
      </c>
      <c r="G26" s="1">
        <f t="shared" si="3"/>
        <v>11643597</v>
      </c>
      <c r="H26">
        <f t="shared" si="5"/>
        <v>7977141</v>
      </c>
      <c r="I26" s="5">
        <f t="shared" si="6"/>
        <v>99.714262500000004</v>
      </c>
    </row>
    <row r="27" spans="6:10" x14ac:dyDescent="0.25">
      <c r="F27" t="str">
        <f>CONCATENATE(MID(B$9,7,2),MID(B$9,5,2),MID(B$9,3,2),MID(B$9,1,2))</f>
        <v>00933BF8</v>
      </c>
      <c r="G27" s="1">
        <f t="shared" si="3"/>
        <v>9649144</v>
      </c>
      <c r="H27">
        <f t="shared" si="5"/>
        <v>1994453</v>
      </c>
      <c r="I27" s="5">
        <f t="shared" si="6"/>
        <v>24.9306625</v>
      </c>
    </row>
    <row r="28" spans="6:10" x14ac:dyDescent="0.25">
      <c r="F28" t="str">
        <f>CONCATENATE(MID(C$9,7,2),MID(C$9,5,2),MID(C$9,3,2),MID(C$9,1,2))</f>
        <v>00CAC646</v>
      </c>
      <c r="G28" s="1">
        <f t="shared" si="3"/>
        <v>13289030</v>
      </c>
      <c r="H28">
        <f t="shared" si="5"/>
        <v>13137330</v>
      </c>
      <c r="I28" s="5"/>
    </row>
    <row r="29" spans="6:10" x14ac:dyDescent="0.25">
      <c r="F29" t="str">
        <f>CONCATENATE(MID(D$9,7,2),MID(D$9,5,2),MID(D$9,3,2),MID(D$9,1,2))</f>
        <v>009A77AD</v>
      </c>
      <c r="G29" s="1">
        <f t="shared" si="3"/>
        <v>10123181</v>
      </c>
      <c r="H29">
        <f t="shared" si="5"/>
        <v>3165849</v>
      </c>
      <c r="I29" s="5">
        <f t="shared" si="6"/>
        <v>39.573112500000001</v>
      </c>
      <c r="J29" t="s">
        <v>9</v>
      </c>
    </row>
    <row r="30" spans="6:10" x14ac:dyDescent="0.25">
      <c r="F30" t="str">
        <f>CONCATENATE(MID(E$9,7,2),MID(E$9,5,2),MID(E$9,3,2),MID(E$9,1,2))</f>
        <v>000250EE</v>
      </c>
      <c r="G30" s="1">
        <f t="shared" si="3"/>
        <v>151790</v>
      </c>
      <c r="H30">
        <f t="shared" si="5"/>
        <v>9971391</v>
      </c>
      <c r="I30" s="5">
        <f t="shared" si="6"/>
        <v>124.6423875</v>
      </c>
      <c r="J30" t="s">
        <v>10</v>
      </c>
    </row>
    <row r="31" spans="6:10" x14ac:dyDescent="0.25">
      <c r="F31" t="str">
        <f>CONCATENATE(MID(B$10,7,2),MID(B$10,5,2),MID(B$10,3,2),MID(B$10,1,2))</f>
        <v>00025026</v>
      </c>
      <c r="G31" s="1">
        <f t="shared" si="3"/>
        <v>151590</v>
      </c>
      <c r="H31">
        <f t="shared" si="5"/>
        <v>200</v>
      </c>
      <c r="I31" s="5">
        <f t="shared" si="6"/>
        <v>2.5000000000000001E-3</v>
      </c>
    </row>
    <row r="32" spans="6:10" x14ac:dyDescent="0.25">
      <c r="F32" t="str">
        <f>CONCATENATE(MID(C$10,7,2),MID(C$10,5,2),MID(C$10,3,2),MID(C$10,1,2))</f>
        <v>006A2967</v>
      </c>
      <c r="G32" s="1">
        <f t="shared" si="3"/>
        <v>6957415</v>
      </c>
      <c r="H32">
        <f t="shared" si="5"/>
        <v>9971391</v>
      </c>
      <c r="I32" s="5">
        <f t="shared" si="6"/>
        <v>124.6423875</v>
      </c>
    </row>
    <row r="33" spans="6:10" x14ac:dyDescent="0.25">
      <c r="F33" t="str">
        <f>CONCATENATE(MID(D$10,7,2),MID(D$10,5,2),MID(D$10,3,2),MID(D$10,1,2))</f>
        <v>006A289F</v>
      </c>
      <c r="G33" s="1">
        <f t="shared" si="3"/>
        <v>6957215</v>
      </c>
      <c r="H33">
        <f t="shared" si="5"/>
        <v>200</v>
      </c>
      <c r="I33" s="5">
        <f t="shared" si="6"/>
        <v>2.5000000000000001E-3</v>
      </c>
    </row>
    <row r="34" spans="6:10" x14ac:dyDescent="0.25">
      <c r="F34" t="str">
        <f>CONCATENATE(MID(E$10,7,2),MID(E$10,5,2),MID(E$10,3,2),MID(E$10,1,2))</f>
        <v>00D201E0</v>
      </c>
      <c r="G34" s="1">
        <f t="shared" si="3"/>
        <v>13763040</v>
      </c>
      <c r="H34">
        <f t="shared" si="5"/>
        <v>9971391</v>
      </c>
      <c r="I34" s="5">
        <f t="shared" si="6"/>
        <v>124.6423875</v>
      </c>
    </row>
    <row r="35" spans="6:10" x14ac:dyDescent="0.25">
      <c r="F35" t="str">
        <f>CONCATENATE(MID(B$11,7,2),MID(B$11,5,2),MID(B$11,3,2),MID(B$11,1,2))</f>
        <v>00D20115</v>
      </c>
      <c r="G35" s="1">
        <f t="shared" si="3"/>
        <v>13762837</v>
      </c>
      <c r="H35">
        <f t="shared" si="5"/>
        <v>203</v>
      </c>
      <c r="I35" s="5">
        <f t="shared" si="6"/>
        <v>2.5374999999999998E-3</v>
      </c>
    </row>
    <row r="36" spans="6:10" x14ac:dyDescent="0.25">
      <c r="F36" t="str">
        <f>CONCATENATE(MID(C$11,7,2),MID(C$11,5,2),MID(C$11,3,2),MID(C$11,1,2))</f>
        <v>00098B63</v>
      </c>
      <c r="G36" s="1">
        <f t="shared" si="3"/>
        <v>625507</v>
      </c>
      <c r="H36">
        <f t="shared" si="5"/>
        <v>13137330</v>
      </c>
      <c r="I36" s="5"/>
    </row>
    <row r="37" spans="6:10" x14ac:dyDescent="0.25">
      <c r="F37" t="str">
        <f>CONCATENATE(MID(D$11,7,2),MID(D$11,5,2),MID(D$11,3,2),MID(D$11,1,2))</f>
        <v>0041159C</v>
      </c>
      <c r="G37" s="1">
        <f t="shared" si="3"/>
        <v>4265372</v>
      </c>
      <c r="H37">
        <f t="shared" si="5"/>
        <v>13137351</v>
      </c>
      <c r="I37" s="5">
        <f t="shared" si="6"/>
        <v>164.21688750000001</v>
      </c>
      <c r="J37" t="s">
        <v>9</v>
      </c>
    </row>
    <row r="38" spans="6:10" x14ac:dyDescent="0.25">
      <c r="F38" t="str">
        <f>CONCATENATE(MID(E$11,7,2),MID(E$11,5,2),MID(E$11,3,2),MID(E$11,1,2))</f>
        <v>0041150B</v>
      </c>
      <c r="G38" s="1">
        <f t="shared" si="3"/>
        <v>4265227</v>
      </c>
      <c r="H38">
        <f t="shared" si="5"/>
        <v>145</v>
      </c>
      <c r="I38" s="5">
        <f t="shared" si="6"/>
        <v>1.8125000000000001E-3</v>
      </c>
      <c r="J38" t="s">
        <v>10</v>
      </c>
    </row>
    <row r="39" spans="6:10" x14ac:dyDescent="0.25">
      <c r="F39" t="str">
        <f>CONCATENATE(MID(B$12,7,2),MID(B$12,5,2),MID(B$12,3,2),MID(B$12,1,2))</f>
        <v>00A8EE01</v>
      </c>
      <c r="G39" s="1">
        <f t="shared" si="3"/>
        <v>11070977</v>
      </c>
      <c r="H39">
        <f t="shared" si="5"/>
        <v>9971466</v>
      </c>
      <c r="I39" s="5">
        <f t="shared" si="6"/>
        <v>124.643325</v>
      </c>
    </row>
    <row r="40" spans="6:10" x14ac:dyDescent="0.25">
      <c r="F40" t="str">
        <f>CONCATENATE(MID(C$12,7,2),MID(C$12,5,2),MID(C$12,3,2),MID(C$12,1,2))</f>
        <v>00A8ED70</v>
      </c>
      <c r="G40" s="1">
        <f t="shared" si="3"/>
        <v>11070832</v>
      </c>
      <c r="H40">
        <f t="shared" si="5"/>
        <v>145</v>
      </c>
      <c r="I40" s="5">
        <f t="shared" si="6"/>
        <v>1.8125000000000001E-3</v>
      </c>
    </row>
    <row r="41" spans="6:10" x14ac:dyDescent="0.25">
      <c r="F41" t="str">
        <f>CONCATENATE(MID(D$12,7,2),MID(D$12,5,2),MID(D$12,3,2),MID(D$12,1,2))</f>
        <v>0010C666</v>
      </c>
      <c r="G41" s="1">
        <f t="shared" si="3"/>
        <v>1099366</v>
      </c>
      <c r="H41">
        <f t="shared" si="5"/>
        <v>9971466</v>
      </c>
      <c r="I41" s="5">
        <f t="shared" si="6"/>
        <v>124.643325</v>
      </c>
    </row>
    <row r="42" spans="6:10" x14ac:dyDescent="0.25">
      <c r="F42" t="str">
        <f>CONCATENATE(MID(E$12,7,2),MID(E$12,5,2),MID(E$12,3,2),MID(E$12,1,2))</f>
        <v>0010C5D5</v>
      </c>
      <c r="G42" s="1">
        <f t="shared" si="3"/>
        <v>1099221</v>
      </c>
      <c r="H42">
        <f t="shared" si="5"/>
        <v>145</v>
      </c>
      <c r="I42" s="5">
        <f t="shared" si="6"/>
        <v>1.8125000000000001E-3</v>
      </c>
    </row>
    <row r="43" spans="6:10" x14ac:dyDescent="0.25">
      <c r="F43" t="str">
        <f>CONCATENATE(MID(B$13,7,2),MID(B$13,5,2),MID(B$13,3,2),MID(B$13,1,2))</f>
        <v>00789EC8</v>
      </c>
      <c r="G43" s="1">
        <f t="shared" si="3"/>
        <v>7904968</v>
      </c>
      <c r="H43">
        <f t="shared" si="5"/>
        <v>9971469</v>
      </c>
      <c r="I43" s="5">
        <f t="shared" si="6"/>
        <v>124.64336249999999</v>
      </c>
    </row>
    <row r="44" spans="6:10" x14ac:dyDescent="0.25">
      <c r="F44" t="str">
        <f>CONCATENATE(MID(C$13,7,2),MID(C$13,5,2),MID(C$13,3,2),MID(C$13,1,2))</f>
        <v>00B028DA</v>
      </c>
      <c r="G44" s="1">
        <f t="shared" si="3"/>
        <v>11544794</v>
      </c>
      <c r="H44">
        <f t="shared" si="5"/>
        <v>13137390</v>
      </c>
      <c r="I44" s="5"/>
    </row>
    <row r="45" spans="6:10" x14ac:dyDescent="0.25">
      <c r="F45" t="str">
        <f>CONCATENATE(MID(D$13,7,2),MID(D$13,5,2),MID(D$13,3,2),MID(D$13,1,2))</f>
        <v>007FDA16</v>
      </c>
      <c r="G45" s="1">
        <f t="shared" si="3"/>
        <v>8378902</v>
      </c>
      <c r="H45">
        <f t="shared" si="5"/>
        <v>3165892</v>
      </c>
      <c r="I45" s="5">
        <f>H45*I$2/POWER(10,6)</f>
        <v>39.573650000000001</v>
      </c>
      <c r="J45" t="s">
        <v>9</v>
      </c>
    </row>
    <row r="46" spans="6:10" x14ac:dyDescent="0.25">
      <c r="F46" t="str">
        <f>CONCATENATE(MID(E$13,7,2),MID(E$13,5,2),MID(E$13,3,2),MID(E$13,1,2))</f>
        <v>00616B7F</v>
      </c>
      <c r="G46" s="1">
        <f t="shared" si="3"/>
        <v>6384511</v>
      </c>
      <c r="H46">
        <f t="shared" si="5"/>
        <v>1994391</v>
      </c>
      <c r="I46" s="5">
        <f t="shared" si="6"/>
        <v>24.9298875</v>
      </c>
      <c r="J46" t="s">
        <v>10</v>
      </c>
    </row>
    <row r="47" spans="6:10" x14ac:dyDescent="0.25">
      <c r="F47" t="str">
        <f>CONCATENATE(MID(B$14,7,2),MID(B$14,5,2),MID(B$14,3,2),MID(B$14,1,2))</f>
        <v>00E7B283</v>
      </c>
      <c r="G47" s="1">
        <f t="shared" si="3"/>
        <v>15184515</v>
      </c>
      <c r="H47">
        <f t="shared" si="5"/>
        <v>7977212</v>
      </c>
      <c r="I47" s="5">
        <f>H47*I$2/POWER(10,6)</f>
        <v>99.715149999999994</v>
      </c>
    </row>
    <row r="48" spans="6:10" x14ac:dyDescent="0.25">
      <c r="F48" t="str">
        <f>CONCATENATE(MID(C$14,7,2),MID(C$14,5,2),MID(C$14,3,2),MID(C$14,1,2))</f>
        <v>00C943EC</v>
      </c>
      <c r="G48" s="1">
        <f t="shared" si="3"/>
        <v>13190124</v>
      </c>
      <c r="H48">
        <f t="shared" si="5"/>
        <v>1994391</v>
      </c>
      <c r="I48" s="5">
        <f t="shared" si="6"/>
        <v>24.9298875</v>
      </c>
    </row>
    <row r="49" spans="6:9" x14ac:dyDescent="0.25">
      <c r="F49" t="str">
        <f>CONCATENATE(MID(D$14,7,2),MID(D$14,5,2),MID(D$14,3,2),MID(D$14,1,2))</f>
        <v>004F8AF0</v>
      </c>
      <c r="G49" s="1">
        <f t="shared" si="3"/>
        <v>5212912</v>
      </c>
      <c r="H49">
        <f t="shared" si="5"/>
        <v>7977212</v>
      </c>
      <c r="I49" s="5">
        <f t="shared" si="6"/>
        <v>99.715149999999994</v>
      </c>
    </row>
    <row r="50" spans="6:9" x14ac:dyDescent="0.25">
      <c r="F50" t="str">
        <f>CONCATENATE(MID(E$14,7,2),MID(E$14,5,2),MID(E$14,3,2),MID(E$14,1,2))</f>
        <v>00311C59</v>
      </c>
      <c r="G50" s="1">
        <f t="shared" si="3"/>
        <v>3218521</v>
      </c>
      <c r="H50">
        <f t="shared" si="5"/>
        <v>1994391</v>
      </c>
      <c r="I50" s="5">
        <f t="shared" si="6"/>
        <v>24.9298875</v>
      </c>
    </row>
    <row r="51" spans="6:9" x14ac:dyDescent="0.25">
      <c r="F51" t="str">
        <f>CONCATENATE(MID(B$15,7,2),MID(B$15,5,2),MID(B$15,3,2),MID(B$15,1,2))</f>
        <v>00B7635A</v>
      </c>
      <c r="G51" s="1">
        <f t="shared" si="3"/>
        <v>12018522</v>
      </c>
      <c r="H51">
        <f t="shared" si="5"/>
        <v>7977215</v>
      </c>
      <c r="I51" s="5">
        <f t="shared" si="6"/>
        <v>99.715187499999999</v>
      </c>
    </row>
    <row r="52" spans="6:9" x14ac:dyDescent="0.25">
      <c r="F52" t="str">
        <f>CONCATENATE(MID(C$15,7,2),MID(C$15,5,2),MID(C$15,3,2),MID(C$15,1,2))</f>
        <v>00EEED84</v>
      </c>
      <c r="G52" s="1">
        <f t="shared" si="3"/>
        <v>15658372</v>
      </c>
      <c r="H52">
        <f t="shared" si="5"/>
        <v>13137366</v>
      </c>
      <c r="I52" s="5"/>
    </row>
    <row r="53" spans="6:9" x14ac:dyDescent="0.25">
      <c r="F53" t="str">
        <f>CONCATENATE(MID(D$15,7,2),MID(D$15,5,2),MID(D$15,3,2),MID(D$15,1,2))</f>
        <v>00BE9ED0</v>
      </c>
      <c r="G53" s="1">
        <f t="shared" si="3"/>
        <v>12492496</v>
      </c>
      <c r="H53">
        <f t="shared" si="5"/>
        <v>3165876</v>
      </c>
      <c r="I53" s="5">
        <f t="shared" si="6"/>
        <v>39.573450000000001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OFfline Timing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ValvanoJonathan</dc:creator>
  <cp:lastModifiedBy>Michael Hernandez</cp:lastModifiedBy>
  <dcterms:created xsi:type="dcterms:W3CDTF">2014-10-08T02:57:32Z</dcterms:created>
  <dcterms:modified xsi:type="dcterms:W3CDTF">2017-03-01T20:20:12Z</dcterms:modified>
</cp:coreProperties>
</file>